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bo\Documents\R_projects\MTA2022\sites\baseline\countyalloc\"/>
    </mc:Choice>
  </mc:AlternateContent>
  <xr:revisionPtr revIDLastSave="0" documentId="13_ncr:1_{BA4893BB-E05C-4A47-9A29-AC7F8934A1CA}" xr6:coauthVersionLast="47" xr6:coauthVersionMax="47" xr10:uidLastSave="{00000000-0000-0000-0000-000000000000}"/>
  <bookViews>
    <workbookView xWindow="-108" yWindow="-108" windowWidth="30936" windowHeight="16776" activeTab="1" xr2:uid="{8E6B681A-9826-4736-83BB-43DD6E18112B}"/>
  </bookViews>
  <sheets>
    <sheet name="Sheet2" sheetId="16" r:id="rId1"/>
    <sheet name="master" sheetId="1" r:id="rId2"/>
    <sheet name="2019MTAanalysis" sheetId="2" r:id="rId3"/>
    <sheet name="mta2019methods" sheetId="14" r:id="rId4"/>
    <sheet name="Subsidies" sheetId="3" r:id="rId5"/>
    <sheet name="capitalmansion" sheetId="8" r:id="rId6"/>
    <sheet name="mrt1and2" sheetId="6" r:id="rId7"/>
    <sheet name="urban" sheetId="7" r:id="rId8"/>
    <sheet name="MTA Aid" sheetId="4" r:id="rId9"/>
    <sheet name="MMTOA" sheetId="9" r:id="rId10"/>
    <sheet name="MTTF_MMTOA" sheetId="15" r:id="rId11"/>
    <sheet name="MTOA_Franchise" sheetId="12" r:id="rId12"/>
    <sheet name="MTOA_FranchiseSurch" sheetId="13" r:id="rId13"/>
    <sheet name="MTOA_sales" sheetId="11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a">#REF!</definedName>
    <definedName name="\a_17">"#REF!"</definedName>
    <definedName name="\a_18">"#REF!"</definedName>
    <definedName name="\a_9">"#REF!"</definedName>
    <definedName name="\a2">'[1]95YREND'!$C$65</definedName>
    <definedName name="\b">#REF!</definedName>
    <definedName name="\b_17">"#REF!"</definedName>
    <definedName name="\b_18">"#REF!"</definedName>
    <definedName name="\b_9">"#REF!"</definedName>
    <definedName name="\c">#REF!</definedName>
    <definedName name="\c_17">"#REF!"</definedName>
    <definedName name="\c_18">"#REF!"</definedName>
    <definedName name="\c_9">"#REF!"</definedName>
    <definedName name="\d">#REF!</definedName>
    <definedName name="\d_17">"#REF!"</definedName>
    <definedName name="\d_18">"#REF!"</definedName>
    <definedName name="\d_9">"#REF!"</definedName>
    <definedName name="\e">#REF!</definedName>
    <definedName name="\e_18">"#REF!"</definedName>
    <definedName name="\f">#REF!</definedName>
    <definedName name="\f_18">"#REF!"</definedName>
    <definedName name="\j">#REF!</definedName>
    <definedName name="\j_18">"#REF!"</definedName>
    <definedName name="\p">#REF!</definedName>
    <definedName name="\p_18">"#REF!"</definedName>
    <definedName name="\r">#REF!</definedName>
    <definedName name="\r_18">"#REF!"</definedName>
    <definedName name="\s">#REF!</definedName>
    <definedName name="\s_18">"#REF!"</definedName>
    <definedName name="_________fue04">'[2]Centralized Electronics - 1NN:27 HR Expand Safety Training'!$C$84</definedName>
    <definedName name="_________fue05">'[2]Centralized Electronics - 1NN:27 HR Expand Safety Training'!$D$84</definedName>
    <definedName name="_________fue06">'[2]Centralized Electronics - 1NN:27 HR Expand Safety Training'!$E$84</definedName>
    <definedName name="_________fue07">'[2]Centralized Electronics - 1NN:27 HR Expand Safety Training'!$F$84</definedName>
    <definedName name="_________fue08">'[2]Centralized Electronics - 1NN:27 HR Expand Safety Training'!$G$84</definedName>
    <definedName name="_________fue09">'[2]Centralized Electronics - 1NN:27 HR Expand Safety Training'!$H$84</definedName>
    <definedName name="_________ins04">'[2]Centralized Electronics - 1NN:27 HR Expand Safety Training'!$C$85</definedName>
    <definedName name="_________ins05">'[2]Centralized Electronics - 1NN:27 HR Expand Safety Training'!$D$85</definedName>
    <definedName name="_________ins06">'[2]Centralized Electronics - 1NN:27 HR Expand Safety Training'!$E$85</definedName>
    <definedName name="_________ins07">'[2]Centralized Electronics - 1NN:27 HR Expand Safety Training'!$F$85</definedName>
    <definedName name="_________ins08">'[2]Centralized Electronics - 1NN:27 HR Expand Safety Training'!$G$85</definedName>
    <definedName name="_________ins09">'[2]Centralized Electronics - 1NN:27 HR Expand Safety Training'!$H$85</definedName>
    <definedName name="_________lia04">'[2]Centralized Electronics - 1NN:27 HR Expand Safety Training'!$C$86</definedName>
    <definedName name="_________lia05">'[2]Centralized Electronics - 1NN:27 HR Expand Safety Training'!$D$86</definedName>
    <definedName name="_________lia06">'[2]Centralized Electronics - 1NN:27 HR Expand Safety Training'!$E$86</definedName>
    <definedName name="_________lia07">'[2]Centralized Electronics - 1NN:27 HR Expand Safety Training'!$F$86</definedName>
    <definedName name="_________lia08">'[2]Centralized Electronics - 1NN:27 HR Expand Safety Training'!$G$86</definedName>
    <definedName name="_________lia09">'[2]Centralized Electronics - 1NN:27 HR Expand Safety Training'!$H$86</definedName>
    <definedName name="_________mat04">'[2]Centralized Electronics - 1NN:27 HR Expand Safety Training'!$C$90</definedName>
    <definedName name="_________mat05">'[2]Centralized Electronics - 1NN:27 HR Expand Safety Training'!$D$90</definedName>
    <definedName name="_________mat06">'[2]Centralized Electronics - 1NN:27 HR Expand Safety Training'!$E$90</definedName>
    <definedName name="_________mat07">'[2]Centralized Electronics - 1NN:27 HR Expand Safety Training'!$F$90</definedName>
    <definedName name="_________mat08">'[2]Centralized Electronics - 1NN:27 HR Expand Safety Training'!$G$90</definedName>
    <definedName name="_________mat09">'[2]Centralized Electronics - 1NN:27 HR Expand Safety Training'!$H$90</definedName>
    <definedName name="_________med04">'[2]Centralized Electronics - 1NN:27 HR Expand Safety Training'!$C$78</definedName>
    <definedName name="_________med05">'[2]Centralized Electronics - 1NN:27 HR Expand Safety Training'!$D$78</definedName>
    <definedName name="_________med06">'[2]Centralized Electronics - 1NN:27 HR Expand Safety Training'!$E$78</definedName>
    <definedName name="_________med07">'[2]Centralized Electronics - 1NN:27 HR Expand Safety Training'!$F$78</definedName>
    <definedName name="_________med08">'[2]Centralized Electronics - 1NN:27 HR Expand Safety Training'!$G$78</definedName>
    <definedName name="_________med09">'[2]Centralized Electronics - 1NN:27 HR Expand Safety Training'!$H$78</definedName>
    <definedName name="_________moc04">'[2]Centralized Electronics - 1NN:27 HR Expand Safety Training'!$C$88</definedName>
    <definedName name="_________moc05">'[2]Centralized Electronics - 1NN:27 HR Expand Safety Training'!$D$88</definedName>
    <definedName name="_________moc06">'[2]Centralized Electronics - 1NN:27 HR Expand Safety Training'!$E$88</definedName>
    <definedName name="_________moc07">'[2]Centralized Electronics - 1NN:27 HR Expand Safety Training'!$F$88</definedName>
    <definedName name="_________moc08">'[2]Centralized Electronics - 1NN:27 HR Expand Safety Training'!$G$88</definedName>
    <definedName name="_________moc09">'[2]Centralized Electronics - 1NN:27 HR Expand Safety Training'!$H$88</definedName>
    <definedName name="_________Non2006">[3]Details!#REF!</definedName>
    <definedName name="_________Non2007">[3]Details!#REF!</definedName>
    <definedName name="_________Non2008">[3]Details!#REF!</definedName>
    <definedName name="_________Non2009">[3]Details!#REF!</definedName>
    <definedName name="_________obe04">'[2]Centralized Electronics - 1NN:27 HR Expand Safety Training'!$C$91</definedName>
    <definedName name="_________obe05">'[2]Centralized Electronics - 1NN:27 HR Expand Safety Training'!$D$91</definedName>
    <definedName name="_________obe06">'[2]Centralized Electronics - 1NN:27 HR Expand Safety Training'!$E$91</definedName>
    <definedName name="_________obe07">'[2]Centralized Electronics - 1NN:27 HR Expand Safety Training'!$F$91</definedName>
    <definedName name="_________obe08">'[2]Centralized Electronics - 1NN:27 HR Expand Safety Training'!$G$91</definedName>
    <definedName name="_________obe09">'[2]Centralized Electronics - 1NN:27 HR Expand Safety Training'!$H$91</definedName>
    <definedName name="_________ofb04">'[2]Centralized Electronics - 1NN:27 HR Expand Safety Training'!$C$79</definedName>
    <definedName name="_________ofb05">'[2]Centralized Electronics - 1NN:27 HR Expand Safety Training'!$D$79</definedName>
    <definedName name="_________ofb06">'[2]Centralized Electronics - 1NN:27 HR Expand Safety Training'!$E$79</definedName>
    <definedName name="_________ofb07">'[2]Centralized Electronics - 1NN:27 HR Expand Safety Training'!$F$79</definedName>
    <definedName name="_________ofb08">'[2]Centralized Electronics - 1NN:27 HR Expand Safety Training'!$G$79</definedName>
    <definedName name="_________ofb09">'[2]Centralized Electronics - 1NN:27 HR Expand Safety Training'!$H$79</definedName>
    <definedName name="_________ot04">'[2]Centralized Electronics - 1NN:27 HR Expand Safety Training'!$C$76</definedName>
    <definedName name="_________ot05">'[2]Centralized Electronics - 1NN:27 HR Expand Safety Training'!$D$76</definedName>
    <definedName name="_________ot06">'[2]Centralized Electronics - 1NN:27 HR Expand Safety Training'!$E$76</definedName>
    <definedName name="_________ot07">'[2]Centralized Electronics - 1NN:27 HR Expand Safety Training'!$F$76</definedName>
    <definedName name="_________ot08">'[2]Centralized Electronics - 1NN:27 HR Expand Safety Training'!$G$76</definedName>
    <definedName name="_________ot09">'[2]Centralized Electronics - 1NN:27 HR Expand Safety Training'!$H$76</definedName>
    <definedName name="_________par04">'[2]Centralized Electronics - 1NN:27 HR Expand Safety Training'!$C$87</definedName>
    <definedName name="_________par05">'[2]Centralized Electronics - 1NN:27 HR Expand Safety Training'!$D$87</definedName>
    <definedName name="_________par06">'[2]Centralized Electronics - 1NN:27 HR Expand Safety Training'!$E$87</definedName>
    <definedName name="_________par07">'[2]Centralized Electronics - 1NN:27 HR Expand Safety Training'!$F$87</definedName>
    <definedName name="_________par08">'[2]Centralized Electronics - 1NN:27 HR Expand Safety Training'!$G$87</definedName>
    <definedName name="_________par09">'[2]Centralized Electronics - 1NN:27 HR Expand Safety Training'!$H$87</definedName>
    <definedName name="_________pay04">'[2]Centralized Electronics - 1NN:27 HR Expand Safety Training'!$C$75</definedName>
    <definedName name="_________pay05">'[2]Centralized Electronics - 1NN:27 HR Expand Safety Training'!$D$75</definedName>
    <definedName name="_________pay06">'[2]Centralized Electronics - 1NN:27 HR Expand Safety Training'!$E$75</definedName>
    <definedName name="_________pay07">'[2]Centralized Electronics - 1NN:27 HR Expand Safety Training'!$F$75</definedName>
    <definedName name="_________pay08">'[2]Centralized Electronics - 1NN:27 HR Expand Safety Training'!$G$75</definedName>
    <definedName name="_________pay09">'[2]Centralized Electronics - 1NN:27 HR Expand Safety Training'!$H$75</definedName>
    <definedName name="_________Pay2006">[3]Details!#REF!</definedName>
    <definedName name="_________Pay2007">[3]Details!#REF!</definedName>
    <definedName name="_________Pay2008">[3]Details!#REF!</definedName>
    <definedName name="_________Pay2009">[3]Details!#REF!</definedName>
    <definedName name="_________pen04">'[2]Centralized Electronics - 1NN:27 HR Expand Safety Training'!$C$77</definedName>
    <definedName name="_________pen05">'[2]Centralized Electronics - 1NN:27 HR Expand Safety Training'!$D$77</definedName>
    <definedName name="_________pen06">'[2]Centralized Electronics - 1NN:27 HR Expand Safety Training'!$E$77</definedName>
    <definedName name="_________pen07">'[2]Centralized Electronics - 1NN:27 HR Expand Safety Training'!$F$77</definedName>
    <definedName name="_________pen08">'[2]Centralized Electronics - 1NN:27 HR Expand Safety Training'!$G$77</definedName>
    <definedName name="_________pen09">'[2]Centralized Electronics - 1NN:27 HR Expand Safety Training'!$H$77</definedName>
    <definedName name="_________pos04">'[4]Admin &amp; Fin Redu -1P:119 EVP-rev-contracted security'!$C$44</definedName>
    <definedName name="_________pos05">'[4]Admin &amp; Fin Redu -1P:119 EVP-rev-contracted security'!$D$44</definedName>
    <definedName name="_________pos06">'[4]Admin &amp; Fin Redu -1P:119 EVP-rev-contracted security'!$E$44</definedName>
    <definedName name="_________pos07">'[4]Admin &amp; Fin Redu -1P:119 EVP-rev-contracted security'!$F$44</definedName>
    <definedName name="_________pos08">'[4]Admin &amp; Fin Redu -1P:119 EVP-rev-contracted security'!$G$44</definedName>
    <definedName name="_________pos09">'[4]Admin &amp; Fin Redu -1P:119 EVP-rev-contracted security'!$H$44</definedName>
    <definedName name="_________pow04">'[2]Centralized Electronics - 1NN:27 HR Expand Safety Training'!$C$83</definedName>
    <definedName name="_________pow05">'[2]Centralized Electronics - 1NN:27 HR Expand Safety Training'!$D$83</definedName>
    <definedName name="_________pow06">'[2]Centralized Electronics - 1NN:27 HR Expand Safety Training'!$E$83</definedName>
    <definedName name="_________pow07">'[2]Centralized Electronics - 1NN:27 HR Expand Safety Training'!$F$83</definedName>
    <definedName name="_________pow08">'[2]Centralized Electronics - 1NN:27 HR Expand Safety Training'!$G$83</definedName>
    <definedName name="_________pow09">'[2]Centralized Electronics - 1NN:27 HR Expand Safety Training'!$H$83</definedName>
    <definedName name="_________psc04">'[2]Centralized Electronics - 1NN:27 HR Expand Safety Training'!$C$89</definedName>
    <definedName name="_________psc05">'[2]Centralized Electronics - 1NN:27 HR Expand Safety Training'!$D$89</definedName>
    <definedName name="_________psc06">'[2]Centralized Electronics - 1NN:27 HR Expand Safety Training'!$E$89</definedName>
    <definedName name="_________psc07">'[2]Centralized Electronics - 1NN:27 HR Expand Safety Training'!$F$89</definedName>
    <definedName name="_________psc08">'[2]Centralized Electronics - 1NN:27 HR Expand Safety Training'!$G$89</definedName>
    <definedName name="_________psc09">'[2]Centralized Electronics - 1NN:27 HR Expand Safety Training'!$H$89</definedName>
    <definedName name="_________rev04">'[4]Admin &amp; Fin Redu -1P:119 EVP-rev-contracted security'!$C$85</definedName>
    <definedName name="_________rev05">'[4]Admin &amp; Fin Redu -1P:119 EVP-rev-contracted security'!$D$85</definedName>
    <definedName name="_________rev06">'[4]Admin &amp; Fin Redu -1P:119 EVP-rev-contracted security'!$E$85</definedName>
    <definedName name="_________rev07">'[4]Admin &amp; Fin Redu -1P:119 EVP-rev-contracted security'!$F$85</definedName>
    <definedName name="_________rev08">'[4]Admin &amp; Fin Redu -1P:119 EVP-rev-contracted security'!$G$85</definedName>
    <definedName name="_________rev09">'[4]Admin &amp; Fin Redu -1P:119 EVP-rev-contracted security'!$H$85</definedName>
    <definedName name="_________roh04">'[2]Centralized Electronics - 1NN:27 HR Expand Safety Training'!$C$80</definedName>
    <definedName name="_________roh05">'[2]Centralized Electronics - 1NN:27 HR Expand Safety Training'!$D$80</definedName>
    <definedName name="_________roh06">'[2]Centralized Electronics - 1NN:27 HR Expand Safety Training'!$E$80</definedName>
    <definedName name="_________roh07">'[2]Centralized Electronics - 1NN:27 HR Expand Safety Training'!$F$80</definedName>
    <definedName name="_________roh08">'[2]Centralized Electronics - 1NN:27 HR Expand Safety Training'!$G$80</definedName>
    <definedName name="_________roh09">'[2]Centralized Electronics - 1NN:27 HR Expand Safety Training'!$H$80</definedName>
    <definedName name="________fue04">'[2]Centralized Electronics - 1NN:27 HR Expand Safety Training'!$C$84</definedName>
    <definedName name="________fue05">'[2]Centralized Electronics - 1NN:27 HR Expand Safety Training'!$D$84</definedName>
    <definedName name="________fue06">'[2]Centralized Electronics - 1NN:27 HR Expand Safety Training'!$E$84</definedName>
    <definedName name="________fue07">'[2]Centralized Electronics - 1NN:27 HR Expand Safety Training'!$F$84</definedName>
    <definedName name="________fue08">'[2]Centralized Electronics - 1NN:27 HR Expand Safety Training'!$G$84</definedName>
    <definedName name="________fue09">'[2]Centralized Electronics - 1NN:27 HR Expand Safety Training'!$H$84</definedName>
    <definedName name="________ins04">'[2]Centralized Electronics - 1NN:27 HR Expand Safety Training'!$C$85</definedName>
    <definedName name="________ins05">'[2]Centralized Electronics - 1NN:27 HR Expand Safety Training'!$D$85</definedName>
    <definedName name="________ins06">'[2]Centralized Electronics - 1NN:27 HR Expand Safety Training'!$E$85</definedName>
    <definedName name="________ins07">'[2]Centralized Electronics - 1NN:27 HR Expand Safety Training'!$F$85</definedName>
    <definedName name="________ins08">'[2]Centralized Electronics - 1NN:27 HR Expand Safety Training'!$G$85</definedName>
    <definedName name="________ins09">'[2]Centralized Electronics - 1NN:27 HR Expand Safety Training'!$H$85</definedName>
    <definedName name="________lia04">'[2]Centralized Electronics - 1NN:27 HR Expand Safety Training'!$C$86</definedName>
    <definedName name="________lia05">'[2]Centralized Electronics - 1NN:27 HR Expand Safety Training'!$D$86</definedName>
    <definedName name="________lia06">'[2]Centralized Electronics - 1NN:27 HR Expand Safety Training'!$E$86</definedName>
    <definedName name="________lia07">'[2]Centralized Electronics - 1NN:27 HR Expand Safety Training'!$F$86</definedName>
    <definedName name="________lia08">'[2]Centralized Electronics - 1NN:27 HR Expand Safety Training'!$G$86</definedName>
    <definedName name="________lia09">'[2]Centralized Electronics - 1NN:27 HR Expand Safety Training'!$H$86</definedName>
    <definedName name="________mat04">'[2]Centralized Electronics - 1NN:27 HR Expand Safety Training'!$C$90</definedName>
    <definedName name="________mat05">'[2]Centralized Electronics - 1NN:27 HR Expand Safety Training'!$D$90</definedName>
    <definedName name="________mat06">'[2]Centralized Electronics - 1NN:27 HR Expand Safety Training'!$E$90</definedName>
    <definedName name="________mat07">'[2]Centralized Electronics - 1NN:27 HR Expand Safety Training'!$F$90</definedName>
    <definedName name="________mat08">'[2]Centralized Electronics - 1NN:27 HR Expand Safety Training'!$G$90</definedName>
    <definedName name="________mat09">'[2]Centralized Electronics - 1NN:27 HR Expand Safety Training'!$H$90</definedName>
    <definedName name="________med04">'[2]Centralized Electronics - 1NN:27 HR Expand Safety Training'!$C$78</definedName>
    <definedName name="________med05">'[2]Centralized Electronics - 1NN:27 HR Expand Safety Training'!$D$78</definedName>
    <definedName name="________med06">'[2]Centralized Electronics - 1NN:27 HR Expand Safety Training'!$E$78</definedName>
    <definedName name="________med07">'[2]Centralized Electronics - 1NN:27 HR Expand Safety Training'!$F$78</definedName>
    <definedName name="________med08">'[2]Centralized Electronics - 1NN:27 HR Expand Safety Training'!$G$78</definedName>
    <definedName name="________med09">'[2]Centralized Electronics - 1NN:27 HR Expand Safety Training'!$H$78</definedName>
    <definedName name="________moc04">'[2]Centralized Electronics - 1NN:27 HR Expand Safety Training'!$C$88</definedName>
    <definedName name="________moc05">'[2]Centralized Electronics - 1NN:27 HR Expand Safety Training'!$D$88</definedName>
    <definedName name="________moc06">'[2]Centralized Electronics - 1NN:27 HR Expand Safety Training'!$E$88</definedName>
    <definedName name="________moc07">'[2]Centralized Electronics - 1NN:27 HR Expand Safety Training'!$F$88</definedName>
    <definedName name="________moc08">'[2]Centralized Electronics - 1NN:27 HR Expand Safety Training'!$G$88</definedName>
    <definedName name="________moc09">'[2]Centralized Electronics - 1NN:27 HR Expand Safety Training'!$H$88</definedName>
    <definedName name="________Non2006">[5]Details!#REF!</definedName>
    <definedName name="________Non2007">[5]Details!#REF!</definedName>
    <definedName name="________Non2008">[5]Details!#REF!</definedName>
    <definedName name="________Non2009">[5]Details!#REF!</definedName>
    <definedName name="________obe04">'[2]Centralized Electronics - 1NN:27 HR Expand Safety Training'!$C$91</definedName>
    <definedName name="________obe05">'[2]Centralized Electronics - 1NN:27 HR Expand Safety Training'!$D$91</definedName>
    <definedName name="________obe06">'[2]Centralized Electronics - 1NN:27 HR Expand Safety Training'!$E$91</definedName>
    <definedName name="________obe07">'[2]Centralized Electronics - 1NN:27 HR Expand Safety Training'!$F$91</definedName>
    <definedName name="________obe08">'[2]Centralized Electronics - 1NN:27 HR Expand Safety Training'!$G$91</definedName>
    <definedName name="________obe09">'[2]Centralized Electronics - 1NN:27 HR Expand Safety Training'!$H$91</definedName>
    <definedName name="________ofb04">'[2]Centralized Electronics - 1NN:27 HR Expand Safety Training'!$C$79</definedName>
    <definedName name="________ofb05">'[2]Centralized Electronics - 1NN:27 HR Expand Safety Training'!$D$79</definedName>
    <definedName name="________ofb06">'[2]Centralized Electronics - 1NN:27 HR Expand Safety Training'!$E$79</definedName>
    <definedName name="________ofb07">'[2]Centralized Electronics - 1NN:27 HR Expand Safety Training'!$F$79</definedName>
    <definedName name="________ofb08">'[2]Centralized Electronics - 1NN:27 HR Expand Safety Training'!$G$79</definedName>
    <definedName name="________ofb09">'[2]Centralized Electronics - 1NN:27 HR Expand Safety Training'!$H$79</definedName>
    <definedName name="________ot04">'[2]Centralized Electronics - 1NN:27 HR Expand Safety Training'!$C$76</definedName>
    <definedName name="________ot05">'[2]Centralized Electronics - 1NN:27 HR Expand Safety Training'!$D$76</definedName>
    <definedName name="________ot06">'[2]Centralized Electronics - 1NN:27 HR Expand Safety Training'!$E$76</definedName>
    <definedName name="________ot07">'[2]Centralized Electronics - 1NN:27 HR Expand Safety Training'!$F$76</definedName>
    <definedName name="________ot08">'[2]Centralized Electronics - 1NN:27 HR Expand Safety Training'!$G$76</definedName>
    <definedName name="________ot09">'[2]Centralized Electronics - 1NN:27 HR Expand Safety Training'!$H$76</definedName>
    <definedName name="________par04">'[2]Centralized Electronics - 1NN:27 HR Expand Safety Training'!$C$87</definedName>
    <definedName name="________par05">'[2]Centralized Electronics - 1NN:27 HR Expand Safety Training'!$D$87</definedName>
    <definedName name="________par06">'[2]Centralized Electronics - 1NN:27 HR Expand Safety Training'!$E$87</definedName>
    <definedName name="________par07">'[2]Centralized Electronics - 1NN:27 HR Expand Safety Training'!$F$87</definedName>
    <definedName name="________par08">'[2]Centralized Electronics - 1NN:27 HR Expand Safety Training'!$G$87</definedName>
    <definedName name="________par09">'[2]Centralized Electronics - 1NN:27 HR Expand Safety Training'!$H$87</definedName>
    <definedName name="________pay04">'[2]Centralized Electronics - 1NN:27 HR Expand Safety Training'!$C$75</definedName>
    <definedName name="________pay05">'[2]Centralized Electronics - 1NN:27 HR Expand Safety Training'!$D$75</definedName>
    <definedName name="________pay06">'[2]Centralized Electronics - 1NN:27 HR Expand Safety Training'!$E$75</definedName>
    <definedName name="________pay07">'[2]Centralized Electronics - 1NN:27 HR Expand Safety Training'!$F$75</definedName>
    <definedName name="________pay08">'[2]Centralized Electronics - 1NN:27 HR Expand Safety Training'!$G$75</definedName>
    <definedName name="________pay09">'[2]Centralized Electronics - 1NN:27 HR Expand Safety Training'!$H$75</definedName>
    <definedName name="________Pay2006">[5]Details!#REF!</definedName>
    <definedName name="________Pay2007">[5]Details!#REF!</definedName>
    <definedName name="________Pay2008">[5]Details!#REF!</definedName>
    <definedName name="________Pay2009">[5]Details!#REF!</definedName>
    <definedName name="________pen04">'[2]Centralized Electronics - 1NN:27 HR Expand Safety Training'!$C$77</definedName>
    <definedName name="________pen05">'[2]Centralized Electronics - 1NN:27 HR Expand Safety Training'!$D$77</definedName>
    <definedName name="________pen06">'[2]Centralized Electronics - 1NN:27 HR Expand Safety Training'!$E$77</definedName>
    <definedName name="________pen07">'[2]Centralized Electronics - 1NN:27 HR Expand Safety Training'!$F$77</definedName>
    <definedName name="________pen08">'[2]Centralized Electronics - 1NN:27 HR Expand Safety Training'!$G$77</definedName>
    <definedName name="________pen09">'[2]Centralized Electronics - 1NN:27 HR Expand Safety Training'!$H$77</definedName>
    <definedName name="________pos04">'[4]Admin &amp; Fin Redu -1P:119 EVP-rev-contracted security'!$C$44</definedName>
    <definedName name="________pos05">'[4]Admin &amp; Fin Redu -1P:119 EVP-rev-contracted security'!$D$44</definedName>
    <definedName name="________pos06">'[4]Admin &amp; Fin Redu -1P:119 EVP-rev-contracted security'!$E$44</definedName>
    <definedName name="________pos07">'[4]Admin &amp; Fin Redu -1P:119 EVP-rev-contracted security'!$F$44</definedName>
    <definedName name="________pos08">'[4]Admin &amp; Fin Redu -1P:119 EVP-rev-contracted security'!$G$44</definedName>
    <definedName name="________pos09">'[4]Admin &amp; Fin Redu -1P:119 EVP-rev-contracted security'!$H$44</definedName>
    <definedName name="________pow04">'[2]Centralized Electronics - 1NN:27 HR Expand Safety Training'!$C$83</definedName>
    <definedName name="________pow05">'[2]Centralized Electronics - 1NN:27 HR Expand Safety Training'!$D$83</definedName>
    <definedName name="________pow06">'[2]Centralized Electronics - 1NN:27 HR Expand Safety Training'!$E$83</definedName>
    <definedName name="________pow07">'[2]Centralized Electronics - 1NN:27 HR Expand Safety Training'!$F$83</definedName>
    <definedName name="________pow08">'[2]Centralized Electronics - 1NN:27 HR Expand Safety Training'!$G$83</definedName>
    <definedName name="________pow09">'[2]Centralized Electronics - 1NN:27 HR Expand Safety Training'!$H$83</definedName>
    <definedName name="________psc04">'[2]Centralized Electronics - 1NN:27 HR Expand Safety Training'!$C$89</definedName>
    <definedName name="________psc05">'[2]Centralized Electronics - 1NN:27 HR Expand Safety Training'!$D$89</definedName>
    <definedName name="________psc06">'[2]Centralized Electronics - 1NN:27 HR Expand Safety Training'!$E$89</definedName>
    <definedName name="________psc07">'[2]Centralized Electronics - 1NN:27 HR Expand Safety Training'!$F$89</definedName>
    <definedName name="________psc08">'[2]Centralized Electronics - 1NN:27 HR Expand Safety Training'!$G$89</definedName>
    <definedName name="________psc09">'[2]Centralized Electronics - 1NN:27 HR Expand Safety Training'!$H$89</definedName>
    <definedName name="________rev04">'[4]Admin &amp; Fin Redu -1P:119 EVP-rev-contracted security'!$C$85</definedName>
    <definedName name="________rev05">'[4]Admin &amp; Fin Redu -1P:119 EVP-rev-contracted security'!$D$85</definedName>
    <definedName name="________rev06">'[4]Admin &amp; Fin Redu -1P:119 EVP-rev-contracted security'!$E$85</definedName>
    <definedName name="________rev07">'[4]Admin &amp; Fin Redu -1P:119 EVP-rev-contracted security'!$F$85</definedName>
    <definedName name="________rev08">'[4]Admin &amp; Fin Redu -1P:119 EVP-rev-contracted security'!$G$85</definedName>
    <definedName name="________rev09">'[4]Admin &amp; Fin Redu -1P:119 EVP-rev-contracted security'!$H$85</definedName>
    <definedName name="________roh04">'[2]Centralized Electronics - 1NN:27 HR Expand Safety Training'!$C$80</definedName>
    <definedName name="________roh05">'[2]Centralized Electronics - 1NN:27 HR Expand Safety Training'!$D$80</definedName>
    <definedName name="________roh06">'[2]Centralized Electronics - 1NN:27 HR Expand Safety Training'!$E$80</definedName>
    <definedName name="________roh07">'[2]Centralized Electronics - 1NN:27 HR Expand Safety Training'!$F$80</definedName>
    <definedName name="________roh08">'[2]Centralized Electronics - 1NN:27 HR Expand Safety Training'!$G$80</definedName>
    <definedName name="________roh09">'[2]Centralized Electronics - 1NN:27 HR Expand Safety Training'!$H$80</definedName>
    <definedName name="_______CFA2">#REF!</definedName>
    <definedName name="_______fue04">'[2]Centralized Electronics - 1NN:27 HR Expand Safety Training'!$C$84</definedName>
    <definedName name="_______fue05">'[2]Centralized Electronics - 1NN:27 HR Expand Safety Training'!$D$84</definedName>
    <definedName name="_______fue06">'[2]Centralized Electronics - 1NN:27 HR Expand Safety Training'!$E$84</definedName>
    <definedName name="_______fue07">'[2]Centralized Electronics - 1NN:27 HR Expand Safety Training'!$F$84</definedName>
    <definedName name="_______fue08">'[2]Centralized Electronics - 1NN:27 HR Expand Safety Training'!$G$84</definedName>
    <definedName name="_______fue09">'[2]Centralized Electronics - 1NN:27 HR Expand Safety Training'!$H$84</definedName>
    <definedName name="_______ins04">'[2]Centralized Electronics - 1NN:27 HR Expand Safety Training'!$C$85</definedName>
    <definedName name="_______ins05">'[2]Centralized Electronics - 1NN:27 HR Expand Safety Training'!$D$85</definedName>
    <definedName name="_______ins06">'[2]Centralized Electronics - 1NN:27 HR Expand Safety Training'!$E$85</definedName>
    <definedName name="_______ins07">'[2]Centralized Electronics - 1NN:27 HR Expand Safety Training'!$F$85</definedName>
    <definedName name="_______ins08">'[2]Centralized Electronics - 1NN:27 HR Expand Safety Training'!$G$85</definedName>
    <definedName name="_______ins09">'[2]Centralized Electronics - 1NN:27 HR Expand Safety Training'!$H$85</definedName>
    <definedName name="_______lia04">'[2]Centralized Electronics - 1NN:27 HR Expand Safety Training'!$C$86</definedName>
    <definedName name="_______lia05">'[2]Centralized Electronics - 1NN:27 HR Expand Safety Training'!$D$86</definedName>
    <definedName name="_______lia06">'[2]Centralized Electronics - 1NN:27 HR Expand Safety Training'!$E$86</definedName>
    <definedName name="_______lia07">'[2]Centralized Electronics - 1NN:27 HR Expand Safety Training'!$F$86</definedName>
    <definedName name="_______lia08">'[2]Centralized Electronics - 1NN:27 HR Expand Safety Training'!$G$86</definedName>
    <definedName name="_______lia09">'[2]Centralized Electronics - 1NN:27 HR Expand Safety Training'!$H$86</definedName>
    <definedName name="_______mat04">'[2]Centralized Electronics - 1NN:27 HR Expand Safety Training'!$C$90</definedName>
    <definedName name="_______mat05">'[2]Centralized Electronics - 1NN:27 HR Expand Safety Training'!$D$90</definedName>
    <definedName name="_______mat06">'[2]Centralized Electronics - 1NN:27 HR Expand Safety Training'!$E$90</definedName>
    <definedName name="_______mat07">'[2]Centralized Electronics - 1NN:27 HR Expand Safety Training'!$F$90</definedName>
    <definedName name="_______mat08">'[2]Centralized Electronics - 1NN:27 HR Expand Safety Training'!$G$90</definedName>
    <definedName name="_______mat09">'[2]Centralized Electronics - 1NN:27 HR Expand Safety Training'!$H$90</definedName>
    <definedName name="_______med04">'[2]Centralized Electronics - 1NN:27 HR Expand Safety Training'!$C$78</definedName>
    <definedName name="_______med05">'[2]Centralized Electronics - 1NN:27 HR Expand Safety Training'!$D$78</definedName>
    <definedName name="_______med06">'[2]Centralized Electronics - 1NN:27 HR Expand Safety Training'!$E$78</definedName>
    <definedName name="_______med07">'[2]Centralized Electronics - 1NN:27 HR Expand Safety Training'!$F$78</definedName>
    <definedName name="_______med08">'[2]Centralized Electronics - 1NN:27 HR Expand Safety Training'!$G$78</definedName>
    <definedName name="_______med09">'[2]Centralized Electronics - 1NN:27 HR Expand Safety Training'!$H$78</definedName>
    <definedName name="_______moc04">'[2]Centralized Electronics - 1NN:27 HR Expand Safety Training'!$C$88</definedName>
    <definedName name="_______moc05">'[2]Centralized Electronics - 1NN:27 HR Expand Safety Training'!$D$88</definedName>
    <definedName name="_______moc06">'[2]Centralized Electronics - 1NN:27 HR Expand Safety Training'!$E$88</definedName>
    <definedName name="_______moc07">'[2]Centralized Electronics - 1NN:27 HR Expand Safety Training'!$F$88</definedName>
    <definedName name="_______moc08">'[2]Centralized Electronics - 1NN:27 HR Expand Safety Training'!$G$88</definedName>
    <definedName name="_______moc09">'[2]Centralized Electronics - 1NN:27 HR Expand Safety Training'!$H$88</definedName>
    <definedName name="_______Non2006">[5]Details!#REF!</definedName>
    <definedName name="_______Non2007">[5]Details!#REF!</definedName>
    <definedName name="_______Non2008">[5]Details!#REF!</definedName>
    <definedName name="_______Non2009">[5]Details!#REF!</definedName>
    <definedName name="_______OA151">#REF!</definedName>
    <definedName name="_______obe04">'[2]Centralized Electronics - 1NN:27 HR Expand Safety Training'!$C$91</definedName>
    <definedName name="_______obe05">'[2]Centralized Electronics - 1NN:27 HR Expand Safety Training'!$D$91</definedName>
    <definedName name="_______obe06">'[2]Centralized Electronics - 1NN:27 HR Expand Safety Training'!$E$91</definedName>
    <definedName name="_______obe07">'[2]Centralized Electronics - 1NN:27 HR Expand Safety Training'!$F$91</definedName>
    <definedName name="_______obe08">'[2]Centralized Electronics - 1NN:27 HR Expand Safety Training'!$G$91</definedName>
    <definedName name="_______obe09">'[2]Centralized Electronics - 1NN:27 HR Expand Safety Training'!$H$91</definedName>
    <definedName name="_______ofb04">'[2]Centralized Electronics - 1NN:27 HR Expand Safety Training'!$C$79</definedName>
    <definedName name="_______ofb05">'[2]Centralized Electronics - 1NN:27 HR Expand Safety Training'!$D$79</definedName>
    <definedName name="_______ofb06">'[2]Centralized Electronics - 1NN:27 HR Expand Safety Training'!$E$79</definedName>
    <definedName name="_______ofb07">'[2]Centralized Electronics - 1NN:27 HR Expand Safety Training'!$F$79</definedName>
    <definedName name="_______ofb08">'[2]Centralized Electronics - 1NN:27 HR Expand Safety Training'!$G$79</definedName>
    <definedName name="_______ofb09">'[2]Centralized Electronics - 1NN:27 HR Expand Safety Training'!$H$79</definedName>
    <definedName name="_______ot04">'[2]Centralized Electronics - 1NN:27 HR Expand Safety Training'!$C$76</definedName>
    <definedName name="_______ot05">'[2]Centralized Electronics - 1NN:27 HR Expand Safety Training'!$D$76</definedName>
    <definedName name="_______ot06">'[2]Centralized Electronics - 1NN:27 HR Expand Safety Training'!$E$76</definedName>
    <definedName name="_______ot07">'[2]Centralized Electronics - 1NN:27 HR Expand Safety Training'!$F$76</definedName>
    <definedName name="_______ot08">'[2]Centralized Electronics - 1NN:27 HR Expand Safety Training'!$G$76</definedName>
    <definedName name="_______ot09">'[2]Centralized Electronics - 1NN:27 HR Expand Safety Training'!$H$76</definedName>
    <definedName name="_______par04">'[2]Centralized Electronics - 1NN:27 HR Expand Safety Training'!$C$87</definedName>
    <definedName name="_______par05">'[2]Centralized Electronics - 1NN:27 HR Expand Safety Training'!$D$87</definedName>
    <definedName name="_______par06">'[2]Centralized Electronics - 1NN:27 HR Expand Safety Training'!$E$87</definedName>
    <definedName name="_______par07">'[2]Centralized Electronics - 1NN:27 HR Expand Safety Training'!$F$87</definedName>
    <definedName name="_______par08">'[2]Centralized Electronics - 1NN:27 HR Expand Safety Training'!$G$87</definedName>
    <definedName name="_______par09">'[2]Centralized Electronics - 1NN:27 HR Expand Safety Training'!$H$87</definedName>
    <definedName name="_______pay04">'[2]Centralized Electronics - 1NN:27 HR Expand Safety Training'!$C$75</definedName>
    <definedName name="_______pay05">'[2]Centralized Electronics - 1NN:27 HR Expand Safety Training'!$D$75</definedName>
    <definedName name="_______pay06">'[2]Centralized Electronics - 1NN:27 HR Expand Safety Training'!$E$75</definedName>
    <definedName name="_______pay07">'[2]Centralized Electronics - 1NN:27 HR Expand Safety Training'!$F$75</definedName>
    <definedName name="_______pay08">'[2]Centralized Electronics - 1NN:27 HR Expand Safety Training'!$G$75</definedName>
    <definedName name="_______pay09">'[2]Centralized Electronics - 1NN:27 HR Expand Safety Training'!$H$75</definedName>
    <definedName name="_______pay1">[6]Details!#REF!</definedName>
    <definedName name="_______Pay2006">[5]Details!#REF!</definedName>
    <definedName name="_______Pay2007">[5]Details!#REF!</definedName>
    <definedName name="_______Pay2008">[5]Details!#REF!</definedName>
    <definedName name="_______Pay2009">[5]Details!#REF!</definedName>
    <definedName name="_______pen04">'[2]Centralized Electronics - 1NN:27 HR Expand Safety Training'!$C$77</definedName>
    <definedName name="_______pen05">'[2]Centralized Electronics - 1NN:27 HR Expand Safety Training'!$D$77</definedName>
    <definedName name="_______pen06">'[2]Centralized Electronics - 1NN:27 HR Expand Safety Training'!$E$77</definedName>
    <definedName name="_______pen07">'[2]Centralized Electronics - 1NN:27 HR Expand Safety Training'!$F$77</definedName>
    <definedName name="_______pen08">'[2]Centralized Electronics - 1NN:27 HR Expand Safety Training'!$G$77</definedName>
    <definedName name="_______pen09">'[2]Centralized Electronics - 1NN:27 HR Expand Safety Training'!$H$77</definedName>
    <definedName name="_______pos04">'[4]Admin &amp; Fin Redu -1P:119 EVP-rev-contracted security'!$C$44</definedName>
    <definedName name="_______pos05">'[4]Admin &amp; Fin Redu -1P:119 EVP-rev-contracted security'!$D$44</definedName>
    <definedName name="_______pos06">'[4]Admin &amp; Fin Redu -1P:119 EVP-rev-contracted security'!$E$44</definedName>
    <definedName name="_______pos07">'[4]Admin &amp; Fin Redu -1P:119 EVP-rev-contracted security'!$F$44</definedName>
    <definedName name="_______pos08">'[4]Admin &amp; Fin Redu -1P:119 EVP-rev-contracted security'!$G$44</definedName>
    <definedName name="_______pos09">'[4]Admin &amp; Fin Redu -1P:119 EVP-rev-contracted security'!$H$44</definedName>
    <definedName name="_______pow04">'[2]Centralized Electronics - 1NN:27 HR Expand Safety Training'!$C$83</definedName>
    <definedName name="_______pow05">'[2]Centralized Electronics - 1NN:27 HR Expand Safety Training'!$D$83</definedName>
    <definedName name="_______pow06">'[2]Centralized Electronics - 1NN:27 HR Expand Safety Training'!$E$83</definedName>
    <definedName name="_______pow07">'[2]Centralized Electronics - 1NN:27 HR Expand Safety Training'!$F$83</definedName>
    <definedName name="_______pow08">'[2]Centralized Electronics - 1NN:27 HR Expand Safety Training'!$G$83</definedName>
    <definedName name="_______pow09">'[2]Centralized Electronics - 1NN:27 HR Expand Safety Training'!$H$83</definedName>
    <definedName name="_______psc04">'[2]Centralized Electronics - 1NN:27 HR Expand Safety Training'!$C$89</definedName>
    <definedName name="_______psc05">'[2]Centralized Electronics - 1NN:27 HR Expand Safety Training'!$D$89</definedName>
    <definedName name="_______psc06">'[2]Centralized Electronics - 1NN:27 HR Expand Safety Training'!$E$89</definedName>
    <definedName name="_______psc07">'[2]Centralized Electronics - 1NN:27 HR Expand Safety Training'!$F$89</definedName>
    <definedName name="_______psc08">'[2]Centralized Electronics - 1NN:27 HR Expand Safety Training'!$G$89</definedName>
    <definedName name="_______psc09">'[2]Centralized Electronics - 1NN:27 HR Expand Safety Training'!$H$89</definedName>
    <definedName name="_______rev04">'[4]Admin &amp; Fin Redu -1P:119 EVP-rev-contracted security'!$C$85</definedName>
    <definedName name="_______rev05">'[4]Admin &amp; Fin Redu -1P:119 EVP-rev-contracted security'!$D$85</definedName>
    <definedName name="_______rev06">'[4]Admin &amp; Fin Redu -1P:119 EVP-rev-contracted security'!$E$85</definedName>
    <definedName name="_______rev07">'[4]Admin &amp; Fin Redu -1P:119 EVP-rev-contracted security'!$F$85</definedName>
    <definedName name="_______rev08">'[4]Admin &amp; Fin Redu -1P:119 EVP-rev-contracted security'!$G$85</definedName>
    <definedName name="_______rev09">'[4]Admin &amp; Fin Redu -1P:119 EVP-rev-contracted security'!$H$85</definedName>
    <definedName name="_______roh04">'[2]Centralized Electronics - 1NN:27 HR Expand Safety Training'!$C$80</definedName>
    <definedName name="_______roh05">'[2]Centralized Electronics - 1NN:27 HR Expand Safety Training'!$D$80</definedName>
    <definedName name="_______roh06">'[2]Centralized Electronics - 1NN:27 HR Expand Safety Training'!$E$80</definedName>
    <definedName name="_______roh07">'[2]Centralized Electronics - 1NN:27 HR Expand Safety Training'!$F$80</definedName>
    <definedName name="_______roh08">'[2]Centralized Electronics - 1NN:27 HR Expand Safety Training'!$G$80</definedName>
    <definedName name="_______roh09">'[2]Centralized Electronics - 1NN:27 HR Expand Safety Training'!$H$80</definedName>
    <definedName name="_______TA151">#REF!</definedName>
    <definedName name="______CFA2">#REF!</definedName>
    <definedName name="______fue04">'[2]Centralized Electronics - 1NN:27 HR Expand Safety Training'!$C$84</definedName>
    <definedName name="______fue05">'[2]Centralized Electronics - 1NN:27 HR Expand Safety Training'!$D$84</definedName>
    <definedName name="______fue06">'[2]Centralized Electronics - 1NN:27 HR Expand Safety Training'!$E$84</definedName>
    <definedName name="______fue07">'[2]Centralized Electronics - 1NN:27 HR Expand Safety Training'!$F$84</definedName>
    <definedName name="______fue08">'[2]Centralized Electronics - 1NN:27 HR Expand Safety Training'!$G$84</definedName>
    <definedName name="______fue09">'[2]Centralized Electronics - 1NN:27 HR Expand Safety Training'!$H$84</definedName>
    <definedName name="______ins04">'[2]Centralized Electronics - 1NN:27 HR Expand Safety Training'!$C$85</definedName>
    <definedName name="______ins05">'[2]Centralized Electronics - 1NN:27 HR Expand Safety Training'!$D$85</definedName>
    <definedName name="______ins06">'[2]Centralized Electronics - 1NN:27 HR Expand Safety Training'!$E$85</definedName>
    <definedName name="______ins07">'[2]Centralized Electronics - 1NN:27 HR Expand Safety Training'!$F$85</definedName>
    <definedName name="______ins08">'[2]Centralized Electronics - 1NN:27 HR Expand Safety Training'!$G$85</definedName>
    <definedName name="______ins09">'[2]Centralized Electronics - 1NN:27 HR Expand Safety Training'!$H$85</definedName>
    <definedName name="______lia04">'[2]Centralized Electronics - 1NN:27 HR Expand Safety Training'!$C$86</definedName>
    <definedName name="______lia05">'[2]Centralized Electronics - 1NN:27 HR Expand Safety Training'!$D$86</definedName>
    <definedName name="______lia06">'[2]Centralized Electronics - 1NN:27 HR Expand Safety Training'!$E$86</definedName>
    <definedName name="______lia07">'[2]Centralized Electronics - 1NN:27 HR Expand Safety Training'!$F$86</definedName>
    <definedName name="______lia08">'[2]Centralized Electronics - 1NN:27 HR Expand Safety Training'!$G$86</definedName>
    <definedName name="______lia09">'[2]Centralized Electronics - 1NN:27 HR Expand Safety Training'!$H$86</definedName>
    <definedName name="______mat04">'[2]Centralized Electronics - 1NN:27 HR Expand Safety Training'!$C$90</definedName>
    <definedName name="______mat05">'[2]Centralized Electronics - 1NN:27 HR Expand Safety Training'!$D$90</definedName>
    <definedName name="______mat06">'[2]Centralized Electronics - 1NN:27 HR Expand Safety Training'!$E$90</definedName>
    <definedName name="______mat07">'[2]Centralized Electronics - 1NN:27 HR Expand Safety Training'!$F$90</definedName>
    <definedName name="______mat08">'[2]Centralized Electronics - 1NN:27 HR Expand Safety Training'!$G$90</definedName>
    <definedName name="______mat09">'[2]Centralized Electronics - 1NN:27 HR Expand Safety Training'!$H$90</definedName>
    <definedName name="______med04">'[2]Centralized Electronics - 1NN:27 HR Expand Safety Training'!$C$78</definedName>
    <definedName name="______med05">'[2]Centralized Electronics - 1NN:27 HR Expand Safety Training'!$D$78</definedName>
    <definedName name="______med06">'[2]Centralized Electronics - 1NN:27 HR Expand Safety Training'!$E$78</definedName>
    <definedName name="______med07">'[2]Centralized Electronics - 1NN:27 HR Expand Safety Training'!$F$78</definedName>
    <definedName name="______med08">'[2]Centralized Electronics - 1NN:27 HR Expand Safety Training'!$G$78</definedName>
    <definedName name="______med09">'[2]Centralized Electronics - 1NN:27 HR Expand Safety Training'!$H$78</definedName>
    <definedName name="______moc04">'[2]Centralized Electronics - 1NN:27 HR Expand Safety Training'!$C$88</definedName>
    <definedName name="______moc05">'[2]Centralized Electronics - 1NN:27 HR Expand Safety Training'!$D$88</definedName>
    <definedName name="______moc06">'[2]Centralized Electronics - 1NN:27 HR Expand Safety Training'!$E$88</definedName>
    <definedName name="______moc07">'[2]Centralized Electronics - 1NN:27 HR Expand Safety Training'!$F$88</definedName>
    <definedName name="______moc08">'[2]Centralized Electronics - 1NN:27 HR Expand Safety Training'!$G$88</definedName>
    <definedName name="______moc09">'[2]Centralized Electronics - 1NN:27 HR Expand Safety Training'!$H$88</definedName>
    <definedName name="______Non2006">[5]Details!#REF!</definedName>
    <definedName name="______Non2007">[5]Details!#REF!</definedName>
    <definedName name="______Non2008">[5]Details!#REF!</definedName>
    <definedName name="______Non2009">[5]Details!#REF!</definedName>
    <definedName name="______OA151">#REF!</definedName>
    <definedName name="______obe04">'[2]Centralized Electronics - 1NN:27 HR Expand Safety Training'!$C$91</definedName>
    <definedName name="______obe05">'[2]Centralized Electronics - 1NN:27 HR Expand Safety Training'!$D$91</definedName>
    <definedName name="______obe06">'[2]Centralized Electronics - 1NN:27 HR Expand Safety Training'!$E$91</definedName>
    <definedName name="______obe07">'[2]Centralized Electronics - 1NN:27 HR Expand Safety Training'!$F$91</definedName>
    <definedName name="______obe08">'[2]Centralized Electronics - 1NN:27 HR Expand Safety Training'!$G$91</definedName>
    <definedName name="______obe09">'[2]Centralized Electronics - 1NN:27 HR Expand Safety Training'!$H$91</definedName>
    <definedName name="______ofb04">'[2]Centralized Electronics - 1NN:27 HR Expand Safety Training'!$C$79</definedName>
    <definedName name="______ofb05">'[2]Centralized Electronics - 1NN:27 HR Expand Safety Training'!$D$79</definedName>
    <definedName name="______ofb06">'[2]Centralized Electronics - 1NN:27 HR Expand Safety Training'!$E$79</definedName>
    <definedName name="______ofb07">'[2]Centralized Electronics - 1NN:27 HR Expand Safety Training'!$F$79</definedName>
    <definedName name="______ofb08">'[2]Centralized Electronics - 1NN:27 HR Expand Safety Training'!$G$79</definedName>
    <definedName name="______ofb09">'[2]Centralized Electronics - 1NN:27 HR Expand Safety Training'!$H$79</definedName>
    <definedName name="______ot04">'[2]Centralized Electronics - 1NN:27 HR Expand Safety Training'!$C$76</definedName>
    <definedName name="______ot05">'[2]Centralized Electronics - 1NN:27 HR Expand Safety Training'!$D$76</definedName>
    <definedName name="______ot06">'[2]Centralized Electronics - 1NN:27 HR Expand Safety Training'!$E$76</definedName>
    <definedName name="______ot07">'[2]Centralized Electronics - 1NN:27 HR Expand Safety Training'!$F$76</definedName>
    <definedName name="______ot08">'[2]Centralized Electronics - 1NN:27 HR Expand Safety Training'!$G$76</definedName>
    <definedName name="______ot09">'[2]Centralized Electronics - 1NN:27 HR Expand Safety Training'!$H$76</definedName>
    <definedName name="______par04">'[2]Centralized Electronics - 1NN:27 HR Expand Safety Training'!$C$87</definedName>
    <definedName name="______par05">'[2]Centralized Electronics - 1NN:27 HR Expand Safety Training'!$D$87</definedName>
    <definedName name="______par06">'[2]Centralized Electronics - 1NN:27 HR Expand Safety Training'!$E$87</definedName>
    <definedName name="______par07">'[2]Centralized Electronics - 1NN:27 HR Expand Safety Training'!$F$87</definedName>
    <definedName name="______par08">'[2]Centralized Electronics - 1NN:27 HR Expand Safety Training'!$G$87</definedName>
    <definedName name="______par09">'[2]Centralized Electronics - 1NN:27 HR Expand Safety Training'!$H$87</definedName>
    <definedName name="______pay04">'[2]Centralized Electronics - 1NN:27 HR Expand Safety Training'!$C$75</definedName>
    <definedName name="______pay05">'[2]Centralized Electronics - 1NN:27 HR Expand Safety Training'!$D$75</definedName>
    <definedName name="______pay06">'[2]Centralized Electronics - 1NN:27 HR Expand Safety Training'!$E$75</definedName>
    <definedName name="______pay07">'[2]Centralized Electronics - 1NN:27 HR Expand Safety Training'!$F$75</definedName>
    <definedName name="______pay08">'[2]Centralized Electronics - 1NN:27 HR Expand Safety Training'!$G$75</definedName>
    <definedName name="______pay09">'[2]Centralized Electronics - 1NN:27 HR Expand Safety Training'!$H$75</definedName>
    <definedName name="______pay1">[6]Details!#REF!</definedName>
    <definedName name="______Pay2006">[5]Details!#REF!</definedName>
    <definedName name="______Pay2007">[5]Details!#REF!</definedName>
    <definedName name="______Pay2008">[5]Details!#REF!</definedName>
    <definedName name="______Pay2009">[5]Details!#REF!</definedName>
    <definedName name="______pen04">'[2]Centralized Electronics - 1NN:27 HR Expand Safety Training'!$C$77</definedName>
    <definedName name="______pen05">'[2]Centralized Electronics - 1NN:27 HR Expand Safety Training'!$D$77</definedName>
    <definedName name="______pen06">'[2]Centralized Electronics - 1NN:27 HR Expand Safety Training'!$E$77</definedName>
    <definedName name="______pen07">'[2]Centralized Electronics - 1NN:27 HR Expand Safety Training'!$F$77</definedName>
    <definedName name="______pen08">'[2]Centralized Electronics - 1NN:27 HR Expand Safety Training'!$G$77</definedName>
    <definedName name="______pen09">'[2]Centralized Electronics - 1NN:27 HR Expand Safety Training'!$H$77</definedName>
    <definedName name="______pos04">'[4]Admin &amp; Fin Redu -1P:119 EVP-rev-contracted security'!$C$44</definedName>
    <definedName name="______pos05">'[4]Admin &amp; Fin Redu -1P:119 EVP-rev-contracted security'!$D$44</definedName>
    <definedName name="______pos06">'[4]Admin &amp; Fin Redu -1P:119 EVP-rev-contracted security'!$E$44</definedName>
    <definedName name="______pos07">'[4]Admin &amp; Fin Redu -1P:119 EVP-rev-contracted security'!$F$44</definedName>
    <definedName name="______pos08">'[4]Admin &amp; Fin Redu -1P:119 EVP-rev-contracted security'!$G$44</definedName>
    <definedName name="______pos09">'[4]Admin &amp; Fin Redu -1P:119 EVP-rev-contracted security'!$H$44</definedName>
    <definedName name="______pow04">'[2]Centralized Electronics - 1NN:27 HR Expand Safety Training'!$C$83</definedName>
    <definedName name="______pow05">'[2]Centralized Electronics - 1NN:27 HR Expand Safety Training'!$D$83</definedName>
    <definedName name="______pow06">'[2]Centralized Electronics - 1NN:27 HR Expand Safety Training'!$E$83</definedName>
    <definedName name="______pow07">'[2]Centralized Electronics - 1NN:27 HR Expand Safety Training'!$F$83</definedName>
    <definedName name="______pow08">'[2]Centralized Electronics - 1NN:27 HR Expand Safety Training'!$G$83</definedName>
    <definedName name="______pow09">'[2]Centralized Electronics - 1NN:27 HR Expand Safety Training'!$H$83</definedName>
    <definedName name="______psc04">'[2]Centralized Electronics - 1NN:27 HR Expand Safety Training'!$C$89</definedName>
    <definedName name="______psc05">'[2]Centralized Electronics - 1NN:27 HR Expand Safety Training'!$D$89</definedName>
    <definedName name="______psc06">'[2]Centralized Electronics - 1NN:27 HR Expand Safety Training'!$E$89</definedName>
    <definedName name="______psc07">'[2]Centralized Electronics - 1NN:27 HR Expand Safety Training'!$F$89</definedName>
    <definedName name="______psc08">'[2]Centralized Electronics - 1NN:27 HR Expand Safety Training'!$G$89</definedName>
    <definedName name="______psc09">'[2]Centralized Electronics - 1NN:27 HR Expand Safety Training'!$H$89</definedName>
    <definedName name="______rev04">'[4]Admin &amp; Fin Redu -1P:119 EVP-rev-contracted security'!$C$85</definedName>
    <definedName name="______rev05">'[4]Admin &amp; Fin Redu -1P:119 EVP-rev-contracted security'!$D$85</definedName>
    <definedName name="______rev06">'[4]Admin &amp; Fin Redu -1P:119 EVP-rev-contracted security'!$E$85</definedName>
    <definedName name="______rev07">'[4]Admin &amp; Fin Redu -1P:119 EVP-rev-contracted security'!$F$85</definedName>
    <definedName name="______rev08">'[4]Admin &amp; Fin Redu -1P:119 EVP-rev-contracted security'!$G$85</definedName>
    <definedName name="______rev09">'[4]Admin &amp; Fin Redu -1P:119 EVP-rev-contracted security'!$H$85</definedName>
    <definedName name="______roh04">'[2]Centralized Electronics - 1NN:27 HR Expand Safety Training'!$C$80</definedName>
    <definedName name="______roh05">'[2]Centralized Electronics - 1NN:27 HR Expand Safety Training'!$D$80</definedName>
    <definedName name="______roh06">'[2]Centralized Electronics - 1NN:27 HR Expand Safety Training'!$E$80</definedName>
    <definedName name="______roh07">'[2]Centralized Electronics - 1NN:27 HR Expand Safety Training'!$F$80</definedName>
    <definedName name="______roh08">'[2]Centralized Electronics - 1NN:27 HR Expand Safety Training'!$G$80</definedName>
    <definedName name="______roh09">'[2]Centralized Electronics - 1NN:27 HR Expand Safety Training'!$H$80</definedName>
    <definedName name="______TA151">#REF!</definedName>
    <definedName name="_____01_consol_as400">#REF!</definedName>
    <definedName name="_____01_consol_vax">#REF!</definedName>
    <definedName name="_____50_BusOperator">#REF!</definedName>
    <definedName name="_____50_BusOperator_pivot__amt_">#REF!</definedName>
    <definedName name="_____50_BusOperator_pivot__hrs_">#REF!</definedName>
    <definedName name="_____60a_as400">#REF!</definedName>
    <definedName name="_____60a_OT_24">#REF!</definedName>
    <definedName name="_____60b_non_prod_rate">#REF!</definedName>
    <definedName name="_____60c_base_pay">#REF!</definedName>
    <definedName name="_____60d_reg_pay">#REF!</definedName>
    <definedName name="_____64_as400_master_summary">#REF!</definedName>
    <definedName name="_____65_as400_master_details">#REF!</definedName>
    <definedName name="_____65_as400_master_details_fb_pe_sr">#REF!</definedName>
    <definedName name="_____65_as400_master_details_non_rep">#REF!</definedName>
    <definedName name="_____66_as400_master_details_OT___24">#REF!</definedName>
    <definedName name="_____67_as400_master_details_NP_rate___Reg_Rate">#REF!</definedName>
    <definedName name="_____68_as400_master_details_BasePay_NP___Reg____40">#REF!</definedName>
    <definedName name="_____68_as400_master_details_Reg___40">#REF!</definedName>
    <definedName name="_____75_vax_master_summary">#REF!</definedName>
    <definedName name="_____76_vax_master_details">#REF!</definedName>
    <definedName name="_____76_vax_master_details_fb_pe_sr">#REF!</definedName>
    <definedName name="_____78_vax_master_details_OT___24">#REF!</definedName>
    <definedName name="_____79_vax_master_details_NP_Rate___Reg_Rate">#REF!</definedName>
    <definedName name="_____80_vax_master_details_BasePay__NP___Reg__40">#REF!</definedName>
    <definedName name="_____81_vax_master_details_Reg___40">#REF!</definedName>
    <definedName name="_____CFA2">#REF!</definedName>
    <definedName name="_____fue04">'[2]Centralized Electronics - 1NN:27 HR Expand Safety Training'!$C$84</definedName>
    <definedName name="_____fue05">'[2]Centralized Electronics - 1NN:27 HR Expand Safety Training'!$D$84</definedName>
    <definedName name="_____fue06">'[2]Centralized Electronics - 1NN:27 HR Expand Safety Training'!$E$84</definedName>
    <definedName name="_____fue07">'[2]Centralized Electronics - 1NN:27 HR Expand Safety Training'!$F$84</definedName>
    <definedName name="_____fue08">'[2]Centralized Electronics - 1NN:27 HR Expand Safety Training'!$G$84</definedName>
    <definedName name="_____fue09">'[2]Centralized Electronics - 1NN:27 HR Expand Safety Training'!$H$84</definedName>
    <definedName name="__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__ins04">'[2]Centralized Electronics - 1NN:27 HR Expand Safety Training'!$C$85</definedName>
    <definedName name="_____ins05">'[2]Centralized Electronics - 1NN:27 HR Expand Safety Training'!$D$85</definedName>
    <definedName name="_____ins06">'[2]Centralized Electronics - 1NN:27 HR Expand Safety Training'!$E$85</definedName>
    <definedName name="_____ins07">'[2]Centralized Electronics - 1NN:27 HR Expand Safety Training'!$F$85</definedName>
    <definedName name="_____ins08">'[2]Centralized Electronics - 1NN:27 HR Expand Safety Training'!$G$85</definedName>
    <definedName name="_____ins09">'[2]Centralized Electronics - 1NN:27 HR Expand Safety Training'!$H$85</definedName>
    <definedName name="_____lia04">'[2]Centralized Electronics - 1NN:27 HR Expand Safety Training'!$C$86</definedName>
    <definedName name="_____lia05">'[2]Centralized Electronics - 1NN:27 HR Expand Safety Training'!$D$86</definedName>
    <definedName name="_____lia06">'[2]Centralized Electronics - 1NN:27 HR Expand Safety Training'!$E$86</definedName>
    <definedName name="_____lia07">'[2]Centralized Electronics - 1NN:27 HR Expand Safety Training'!$F$86</definedName>
    <definedName name="_____lia08">'[2]Centralized Electronics - 1NN:27 HR Expand Safety Training'!$G$86</definedName>
    <definedName name="_____lia09">'[2]Centralized Electronics - 1NN:27 HR Expand Safety Training'!$H$86</definedName>
    <definedName name="_____mat04">'[2]Centralized Electronics - 1NN:27 HR Expand Safety Training'!$C$90</definedName>
    <definedName name="_____mat05">'[2]Centralized Electronics - 1NN:27 HR Expand Safety Training'!$D$90</definedName>
    <definedName name="_____mat06">'[2]Centralized Electronics - 1NN:27 HR Expand Safety Training'!$E$90</definedName>
    <definedName name="_____mat07">'[2]Centralized Electronics - 1NN:27 HR Expand Safety Training'!$F$90</definedName>
    <definedName name="_____mat08">'[2]Centralized Electronics - 1NN:27 HR Expand Safety Training'!$G$90</definedName>
    <definedName name="_____mat09">'[2]Centralized Electronics - 1NN:27 HR Expand Safety Training'!$H$90</definedName>
    <definedName name="_____med04">'[2]Centralized Electronics - 1NN:27 HR Expand Safety Training'!$C$78</definedName>
    <definedName name="_____med05">'[2]Centralized Electronics - 1NN:27 HR Expand Safety Training'!$D$78</definedName>
    <definedName name="_____med06">'[2]Centralized Electronics - 1NN:27 HR Expand Safety Training'!$E$78</definedName>
    <definedName name="_____med07">'[2]Centralized Electronics - 1NN:27 HR Expand Safety Training'!$F$78</definedName>
    <definedName name="_____med08">'[2]Centralized Electronics - 1NN:27 HR Expand Safety Training'!$G$78</definedName>
    <definedName name="_____med09">'[2]Centralized Electronics - 1NN:27 HR Expand Safety Training'!$H$78</definedName>
    <definedName name="_____moc04">'[2]Centralized Electronics - 1NN:27 HR Expand Safety Training'!$C$88</definedName>
    <definedName name="_____moc05">'[2]Centralized Electronics - 1NN:27 HR Expand Safety Training'!$D$88</definedName>
    <definedName name="_____moc06">'[2]Centralized Electronics - 1NN:27 HR Expand Safety Training'!$E$88</definedName>
    <definedName name="_____moc07">'[2]Centralized Electronics - 1NN:27 HR Expand Safety Training'!$F$88</definedName>
    <definedName name="_____moc08">'[2]Centralized Electronics - 1NN:27 HR Expand Safety Training'!$G$88</definedName>
    <definedName name="_____moc09">'[2]Centralized Electronics - 1NN:27 HR Expand Safety Training'!$H$88</definedName>
    <definedName name="_____Non2006">[7]Details!#REF!</definedName>
    <definedName name="_____Non2007">[7]Details!#REF!</definedName>
    <definedName name="_____Non2008">[7]Details!#REF!</definedName>
    <definedName name="_____Non2009">[7]Details!#REF!</definedName>
    <definedName name="_____OA151">#REF!</definedName>
    <definedName name="_____obe04">'[2]Centralized Electronics - 1NN:27 HR Expand Safety Training'!$C$91</definedName>
    <definedName name="_____obe05">'[2]Centralized Electronics - 1NN:27 HR Expand Safety Training'!$D$91</definedName>
    <definedName name="_____obe06">'[2]Centralized Electronics - 1NN:27 HR Expand Safety Training'!$E$91</definedName>
    <definedName name="_____obe07">'[2]Centralized Electronics - 1NN:27 HR Expand Safety Training'!$F$91</definedName>
    <definedName name="_____obe08">'[2]Centralized Electronics - 1NN:27 HR Expand Safety Training'!$G$91</definedName>
    <definedName name="_____obe09">'[2]Centralized Electronics - 1NN:27 HR Expand Safety Training'!$H$91</definedName>
    <definedName name="_____ofb04">'[2]Centralized Electronics - 1NN:27 HR Expand Safety Training'!$C$79</definedName>
    <definedName name="_____ofb05">'[2]Centralized Electronics - 1NN:27 HR Expand Safety Training'!$D$79</definedName>
    <definedName name="_____ofb06">'[2]Centralized Electronics - 1NN:27 HR Expand Safety Training'!$E$79</definedName>
    <definedName name="_____ofb07">'[2]Centralized Electronics - 1NN:27 HR Expand Safety Training'!$F$79</definedName>
    <definedName name="_____ofb08">'[2]Centralized Electronics - 1NN:27 HR Expand Safety Training'!$G$79</definedName>
    <definedName name="_____ofb09">'[2]Centralized Electronics - 1NN:27 HR Expand Safety Training'!$H$79</definedName>
    <definedName name="_____ot04">'[2]Centralized Electronics - 1NN:27 HR Expand Safety Training'!$C$76</definedName>
    <definedName name="_____ot05">'[2]Centralized Electronics - 1NN:27 HR Expand Safety Training'!$D$76</definedName>
    <definedName name="_____ot06">'[2]Centralized Electronics - 1NN:27 HR Expand Safety Training'!$E$76</definedName>
    <definedName name="_____ot07">'[2]Centralized Electronics - 1NN:27 HR Expand Safety Training'!$F$76</definedName>
    <definedName name="_____ot08">'[2]Centralized Electronics - 1NN:27 HR Expand Safety Training'!$G$76</definedName>
    <definedName name="_____ot09">'[2]Centralized Electronics - 1NN:27 HR Expand Safety Training'!$H$76</definedName>
    <definedName name="_____par04">'[2]Centralized Electronics - 1NN:27 HR Expand Safety Training'!$C$87</definedName>
    <definedName name="_____par05">'[2]Centralized Electronics - 1NN:27 HR Expand Safety Training'!$D$87</definedName>
    <definedName name="_____par06">'[2]Centralized Electronics - 1NN:27 HR Expand Safety Training'!$E$87</definedName>
    <definedName name="_____par07">'[2]Centralized Electronics - 1NN:27 HR Expand Safety Training'!$F$87</definedName>
    <definedName name="_____par08">'[2]Centralized Electronics - 1NN:27 HR Expand Safety Training'!$G$87</definedName>
    <definedName name="_____par09">'[2]Centralized Electronics - 1NN:27 HR Expand Safety Training'!$H$87</definedName>
    <definedName name="_____pay04">'[2]Centralized Electronics - 1NN:27 HR Expand Safety Training'!$C$75</definedName>
    <definedName name="_____pay05">'[2]Centralized Electronics - 1NN:27 HR Expand Safety Training'!$D$75</definedName>
    <definedName name="_____pay06">'[2]Centralized Electronics - 1NN:27 HR Expand Safety Training'!$E$75</definedName>
    <definedName name="_____pay07">'[2]Centralized Electronics - 1NN:27 HR Expand Safety Training'!$F$75</definedName>
    <definedName name="_____pay08">'[2]Centralized Electronics - 1NN:27 HR Expand Safety Training'!$G$75</definedName>
    <definedName name="_____pay09">'[2]Centralized Electronics - 1NN:27 HR Expand Safety Training'!$H$75</definedName>
    <definedName name="_____pay1">[6]Details!#REF!</definedName>
    <definedName name="_____Pay2006">[7]Details!#REF!</definedName>
    <definedName name="_____Pay2007">[7]Details!#REF!</definedName>
    <definedName name="_____Pay2008">[7]Details!#REF!</definedName>
    <definedName name="_____Pay2009">[7]Details!#REF!</definedName>
    <definedName name="_____pen04">'[2]Centralized Electronics - 1NN:27 HR Expand Safety Training'!$C$77</definedName>
    <definedName name="_____pen05">'[2]Centralized Electronics - 1NN:27 HR Expand Safety Training'!$D$77</definedName>
    <definedName name="_____pen06">'[2]Centralized Electronics - 1NN:27 HR Expand Safety Training'!$E$77</definedName>
    <definedName name="_____pen07">'[2]Centralized Electronics - 1NN:27 HR Expand Safety Training'!$F$77</definedName>
    <definedName name="_____pen08">'[2]Centralized Electronics - 1NN:27 HR Expand Safety Training'!$G$77</definedName>
    <definedName name="_____pen09">'[2]Centralized Electronics - 1NN:27 HR Expand Safety Training'!$H$77</definedName>
    <definedName name="_____pos04">'[4]Admin &amp; Fin Redu -1P:119 EVP-rev-contracted security'!$C$44</definedName>
    <definedName name="_____pos05">'[4]Admin &amp; Fin Redu -1P:119 EVP-rev-contracted security'!$D$44</definedName>
    <definedName name="_____pos06">'[4]Admin &amp; Fin Redu -1P:119 EVP-rev-contracted security'!$E$44</definedName>
    <definedName name="_____pos07">'[4]Admin &amp; Fin Redu -1P:119 EVP-rev-contracted security'!$F$44</definedName>
    <definedName name="_____pos08">'[4]Admin &amp; Fin Redu -1P:119 EVP-rev-contracted security'!$G$44</definedName>
    <definedName name="_____pos09">'[4]Admin &amp; Fin Redu -1P:119 EVP-rev-contracted security'!$H$44</definedName>
    <definedName name="_____pow04">'[2]Centralized Electronics - 1NN:27 HR Expand Safety Training'!$C$83</definedName>
    <definedName name="_____pow05">'[2]Centralized Electronics - 1NN:27 HR Expand Safety Training'!$D$83</definedName>
    <definedName name="_____pow06">'[2]Centralized Electronics - 1NN:27 HR Expand Safety Training'!$E$83</definedName>
    <definedName name="_____pow07">'[2]Centralized Electronics - 1NN:27 HR Expand Safety Training'!$F$83</definedName>
    <definedName name="_____pow08">'[2]Centralized Electronics - 1NN:27 HR Expand Safety Training'!$G$83</definedName>
    <definedName name="_____pow09">'[2]Centralized Electronics - 1NN:27 HR Expand Safety Training'!$H$83</definedName>
    <definedName name="_____psc04">'[2]Centralized Electronics - 1NN:27 HR Expand Safety Training'!$C$89</definedName>
    <definedName name="_____psc05">'[2]Centralized Electronics - 1NN:27 HR Expand Safety Training'!$D$89</definedName>
    <definedName name="_____psc06">'[2]Centralized Electronics - 1NN:27 HR Expand Safety Training'!$E$89</definedName>
    <definedName name="_____psc07">'[2]Centralized Electronics - 1NN:27 HR Expand Safety Training'!$F$89</definedName>
    <definedName name="_____psc08">'[2]Centralized Electronics - 1NN:27 HR Expand Safety Training'!$G$89</definedName>
    <definedName name="_____psc09">'[2]Centralized Electronics - 1NN:27 HR Expand Safety Training'!$H$89</definedName>
    <definedName name="_____rev04">'[4]Admin &amp; Fin Redu -1P:119 EVP-rev-contracted security'!$C$85</definedName>
    <definedName name="_____rev05">'[4]Admin &amp; Fin Redu -1P:119 EVP-rev-contracted security'!$D$85</definedName>
    <definedName name="_____rev06">'[4]Admin &amp; Fin Redu -1P:119 EVP-rev-contracted security'!$E$85</definedName>
    <definedName name="_____rev07">'[4]Admin &amp; Fin Redu -1P:119 EVP-rev-contracted security'!$F$85</definedName>
    <definedName name="_____rev08">'[4]Admin &amp; Fin Redu -1P:119 EVP-rev-contracted security'!$G$85</definedName>
    <definedName name="_____rev09">'[4]Admin &amp; Fin Redu -1P:119 EVP-rev-contracted security'!$H$85</definedName>
    <definedName name="_____roh04">'[2]Centralized Electronics - 1NN:27 HR Expand Safety Training'!$C$80</definedName>
    <definedName name="_____roh05">'[2]Centralized Electronics - 1NN:27 HR Expand Safety Training'!$D$80</definedName>
    <definedName name="_____roh06">'[2]Centralized Electronics - 1NN:27 HR Expand Safety Training'!$E$80</definedName>
    <definedName name="_____roh07">'[2]Centralized Electronics - 1NN:27 HR Expand Safety Training'!$F$80</definedName>
    <definedName name="_____roh08">'[2]Centralized Electronics - 1NN:27 HR Expand Safety Training'!$G$80</definedName>
    <definedName name="_____roh09">'[2]Centralized Electronics - 1NN:27 HR Expand Safety Training'!$H$80</definedName>
    <definedName name="_____TA151">#REF!</definedName>
    <definedName name="____01_consol_as400">#REF!</definedName>
    <definedName name="____01_consol_vax">#REF!</definedName>
    <definedName name="____50_BusOperator">#REF!</definedName>
    <definedName name="____50_BusOperator_pivot__amt_">#REF!</definedName>
    <definedName name="____50_BusOperator_pivot__hrs_">#REF!</definedName>
    <definedName name="____60a_as400">#REF!</definedName>
    <definedName name="____60a_OT_24">#REF!</definedName>
    <definedName name="____60b_non_prod_rate">#REF!</definedName>
    <definedName name="____60c_base_pay">#REF!</definedName>
    <definedName name="____60d_reg_pay">#REF!</definedName>
    <definedName name="____64_as400_master_summary">#REF!</definedName>
    <definedName name="____65_as400_master_details">#REF!</definedName>
    <definedName name="____65_as400_master_details_fb_pe_sr">#REF!</definedName>
    <definedName name="____65_as400_master_details_non_rep">#REF!</definedName>
    <definedName name="____66_as400_master_details_OT___24">#REF!</definedName>
    <definedName name="____67_as400_master_details_NP_rate___Reg_Rate">#REF!</definedName>
    <definedName name="____68_as400_master_details_BasePay_NP___Reg____40">#REF!</definedName>
    <definedName name="____68_as400_master_details_Reg___40">#REF!</definedName>
    <definedName name="____75_vax_master_summary">#REF!</definedName>
    <definedName name="____76_vax_master_details">#REF!</definedName>
    <definedName name="____76_vax_master_details_fb_pe_sr">#REF!</definedName>
    <definedName name="____78_vax_master_details_OT___24">#REF!</definedName>
    <definedName name="____79_vax_master_details_NP_Rate___Reg_Rate">#REF!</definedName>
    <definedName name="____80_vax_master_details_BasePay__NP___Reg__40">#REF!</definedName>
    <definedName name="____81_vax_master_details_Reg___40">#REF!</definedName>
    <definedName name="____CFA2">#REF!</definedName>
    <definedName name="____fue04">'[2]Centralized Electronics - 1NN:27 HR Expand Safety Training'!$C$84</definedName>
    <definedName name="____fue05">'[2]Centralized Electronics - 1NN:27 HR Expand Safety Training'!$D$84</definedName>
    <definedName name="____fue06">'[2]Centralized Electronics - 1NN:27 HR Expand Safety Training'!$E$84</definedName>
    <definedName name="____fue07">'[2]Centralized Electronics - 1NN:27 HR Expand Safety Training'!$F$84</definedName>
    <definedName name="____fue08">'[2]Centralized Electronics - 1NN:27 HR Expand Safety Training'!$G$84</definedName>
    <definedName name="____fue09">'[2]Centralized Electronics - 1NN:27 HR Expand Safety Training'!$H$84</definedName>
    <definedName name="____ins04">'[2]Centralized Electronics - 1NN:27 HR Expand Safety Training'!$C$85</definedName>
    <definedName name="____ins05">'[2]Centralized Electronics - 1NN:27 HR Expand Safety Training'!$D$85</definedName>
    <definedName name="____ins06">'[2]Centralized Electronics - 1NN:27 HR Expand Safety Training'!$E$85</definedName>
    <definedName name="____ins07">'[2]Centralized Electronics - 1NN:27 HR Expand Safety Training'!$F$85</definedName>
    <definedName name="____ins08">'[2]Centralized Electronics - 1NN:27 HR Expand Safety Training'!$G$85</definedName>
    <definedName name="____ins09">'[2]Centralized Electronics - 1NN:27 HR Expand Safety Training'!$H$85</definedName>
    <definedName name="____lia04">'[2]Centralized Electronics - 1NN:27 HR Expand Safety Training'!$C$86</definedName>
    <definedName name="____lia05">'[2]Centralized Electronics - 1NN:27 HR Expand Safety Training'!$D$86</definedName>
    <definedName name="____lia06">'[2]Centralized Electronics - 1NN:27 HR Expand Safety Training'!$E$86</definedName>
    <definedName name="____lia07">'[2]Centralized Electronics - 1NN:27 HR Expand Safety Training'!$F$86</definedName>
    <definedName name="____lia08">'[2]Centralized Electronics - 1NN:27 HR Expand Safety Training'!$G$86</definedName>
    <definedName name="____lia09">'[2]Centralized Electronics - 1NN:27 HR Expand Safety Training'!$H$86</definedName>
    <definedName name="____mat04">'[2]Centralized Electronics - 1NN:27 HR Expand Safety Training'!$C$90</definedName>
    <definedName name="____mat05">'[2]Centralized Electronics - 1NN:27 HR Expand Safety Training'!$D$90</definedName>
    <definedName name="____mat06">'[2]Centralized Electronics - 1NN:27 HR Expand Safety Training'!$E$90</definedName>
    <definedName name="____mat07">'[2]Centralized Electronics - 1NN:27 HR Expand Safety Training'!$F$90</definedName>
    <definedName name="____mat08">'[2]Centralized Electronics - 1NN:27 HR Expand Safety Training'!$G$90</definedName>
    <definedName name="____mat09">'[2]Centralized Electronics - 1NN:27 HR Expand Safety Training'!$H$90</definedName>
    <definedName name="____med04">'[2]Centralized Electronics - 1NN:27 HR Expand Safety Training'!$C$78</definedName>
    <definedName name="____med05">'[2]Centralized Electronics - 1NN:27 HR Expand Safety Training'!$D$78</definedName>
    <definedName name="____med06">'[2]Centralized Electronics - 1NN:27 HR Expand Safety Training'!$E$78</definedName>
    <definedName name="____med07">'[2]Centralized Electronics - 1NN:27 HR Expand Safety Training'!$F$78</definedName>
    <definedName name="____med08">'[2]Centralized Electronics - 1NN:27 HR Expand Safety Training'!$G$78</definedName>
    <definedName name="____med09">'[2]Centralized Electronics - 1NN:27 HR Expand Safety Training'!$H$78</definedName>
    <definedName name="____moc04">'[2]Centralized Electronics - 1NN:27 HR Expand Safety Training'!$C$88</definedName>
    <definedName name="____moc05">'[2]Centralized Electronics - 1NN:27 HR Expand Safety Training'!$D$88</definedName>
    <definedName name="____moc06">'[2]Centralized Electronics - 1NN:27 HR Expand Safety Training'!$E$88</definedName>
    <definedName name="____moc07">'[2]Centralized Electronics - 1NN:27 HR Expand Safety Training'!$F$88</definedName>
    <definedName name="____moc08">'[2]Centralized Electronics - 1NN:27 HR Expand Safety Training'!$G$88</definedName>
    <definedName name="____moc09">'[2]Centralized Electronics - 1NN:27 HR Expand Safety Training'!$H$88</definedName>
    <definedName name="____Non2006">[3]Details!#REF!</definedName>
    <definedName name="____Non2007">[3]Details!#REF!</definedName>
    <definedName name="____Non2008">[3]Details!#REF!</definedName>
    <definedName name="____Non2009">[3]Details!#REF!</definedName>
    <definedName name="____OA151">#REF!</definedName>
    <definedName name="____obe04">'[2]Centralized Electronics - 1NN:27 HR Expand Safety Training'!$C$91</definedName>
    <definedName name="____obe05">'[2]Centralized Electronics - 1NN:27 HR Expand Safety Training'!$D$91</definedName>
    <definedName name="____obe06">'[2]Centralized Electronics - 1NN:27 HR Expand Safety Training'!$E$91</definedName>
    <definedName name="____obe07">'[2]Centralized Electronics - 1NN:27 HR Expand Safety Training'!$F$91</definedName>
    <definedName name="____obe08">'[2]Centralized Electronics - 1NN:27 HR Expand Safety Training'!$G$91</definedName>
    <definedName name="____obe09">'[2]Centralized Electronics - 1NN:27 HR Expand Safety Training'!$H$91</definedName>
    <definedName name="____ofb04">'[2]Centralized Electronics - 1NN:27 HR Expand Safety Training'!$C$79</definedName>
    <definedName name="____ofb05">'[2]Centralized Electronics - 1NN:27 HR Expand Safety Training'!$D$79</definedName>
    <definedName name="____ofb06">'[2]Centralized Electronics - 1NN:27 HR Expand Safety Training'!$E$79</definedName>
    <definedName name="____ofb07">'[2]Centralized Electronics - 1NN:27 HR Expand Safety Training'!$F$79</definedName>
    <definedName name="____ofb08">'[2]Centralized Electronics - 1NN:27 HR Expand Safety Training'!$G$79</definedName>
    <definedName name="____ofb09">'[2]Centralized Electronics - 1NN:27 HR Expand Safety Training'!$H$79</definedName>
    <definedName name="____ot04">'[2]Centralized Electronics - 1NN:27 HR Expand Safety Training'!$C$76</definedName>
    <definedName name="____ot05">'[2]Centralized Electronics - 1NN:27 HR Expand Safety Training'!$D$76</definedName>
    <definedName name="____ot06">'[2]Centralized Electronics - 1NN:27 HR Expand Safety Training'!$E$76</definedName>
    <definedName name="____ot07">'[2]Centralized Electronics - 1NN:27 HR Expand Safety Training'!$F$76</definedName>
    <definedName name="____ot08">'[2]Centralized Electronics - 1NN:27 HR Expand Safety Training'!$G$76</definedName>
    <definedName name="____ot09">'[2]Centralized Electronics - 1NN:27 HR Expand Safety Training'!$H$76</definedName>
    <definedName name="____par04">'[2]Centralized Electronics - 1NN:27 HR Expand Safety Training'!$C$87</definedName>
    <definedName name="____par05">'[2]Centralized Electronics - 1NN:27 HR Expand Safety Training'!$D$87</definedName>
    <definedName name="____par06">'[2]Centralized Electronics - 1NN:27 HR Expand Safety Training'!$E$87</definedName>
    <definedName name="____par07">'[2]Centralized Electronics - 1NN:27 HR Expand Safety Training'!$F$87</definedName>
    <definedName name="____par08">'[2]Centralized Electronics - 1NN:27 HR Expand Safety Training'!$G$87</definedName>
    <definedName name="____par09">'[2]Centralized Electronics - 1NN:27 HR Expand Safety Training'!$H$87</definedName>
    <definedName name="____pay04">'[2]Centralized Electronics - 1NN:27 HR Expand Safety Training'!$C$75</definedName>
    <definedName name="____pay05">'[2]Centralized Electronics - 1NN:27 HR Expand Safety Training'!$D$75</definedName>
    <definedName name="____pay06">'[2]Centralized Electronics - 1NN:27 HR Expand Safety Training'!$E$75</definedName>
    <definedName name="____pay07">'[2]Centralized Electronics - 1NN:27 HR Expand Safety Training'!$F$75</definedName>
    <definedName name="____pay08">'[2]Centralized Electronics - 1NN:27 HR Expand Safety Training'!$G$75</definedName>
    <definedName name="____pay09">'[2]Centralized Electronics - 1NN:27 HR Expand Safety Training'!$H$75</definedName>
    <definedName name="____pay1">[6]Details!#REF!</definedName>
    <definedName name="____Pay2006">[3]Details!#REF!</definedName>
    <definedName name="____Pay2007">[3]Details!#REF!</definedName>
    <definedName name="____Pay2008">[3]Details!#REF!</definedName>
    <definedName name="____Pay2009">[3]Details!#REF!</definedName>
    <definedName name="____pen04">'[2]Centralized Electronics - 1NN:27 HR Expand Safety Training'!$C$77</definedName>
    <definedName name="____pen05">'[2]Centralized Electronics - 1NN:27 HR Expand Safety Training'!$D$77</definedName>
    <definedName name="____pen06">'[2]Centralized Electronics - 1NN:27 HR Expand Safety Training'!$E$77</definedName>
    <definedName name="____pen07">'[2]Centralized Electronics - 1NN:27 HR Expand Safety Training'!$F$77</definedName>
    <definedName name="____pen08">'[2]Centralized Electronics - 1NN:27 HR Expand Safety Training'!$G$77</definedName>
    <definedName name="____pen09">'[2]Centralized Electronics - 1NN:27 HR Expand Safety Training'!$H$77</definedName>
    <definedName name="____pos04">'[4]Admin &amp; Fin Redu -1P:119 EVP-rev-contracted security'!$C$44</definedName>
    <definedName name="____pos05">'[4]Admin &amp; Fin Redu -1P:119 EVP-rev-contracted security'!$D$44</definedName>
    <definedName name="____pos06">'[4]Admin &amp; Fin Redu -1P:119 EVP-rev-contracted security'!$E$44</definedName>
    <definedName name="____pos07">'[4]Admin &amp; Fin Redu -1P:119 EVP-rev-contracted security'!$F$44</definedName>
    <definedName name="____pos08">'[4]Admin &amp; Fin Redu -1P:119 EVP-rev-contracted security'!$G$44</definedName>
    <definedName name="____pos09">'[4]Admin &amp; Fin Redu -1P:119 EVP-rev-contracted security'!$H$44</definedName>
    <definedName name="____pow04">'[2]Centralized Electronics - 1NN:27 HR Expand Safety Training'!$C$83</definedName>
    <definedName name="____pow05">'[2]Centralized Electronics - 1NN:27 HR Expand Safety Training'!$D$83</definedName>
    <definedName name="____pow06">'[2]Centralized Electronics - 1NN:27 HR Expand Safety Training'!$E$83</definedName>
    <definedName name="____pow07">'[2]Centralized Electronics - 1NN:27 HR Expand Safety Training'!$F$83</definedName>
    <definedName name="____pow08">'[2]Centralized Electronics - 1NN:27 HR Expand Safety Training'!$G$83</definedName>
    <definedName name="____pow09">'[2]Centralized Electronics - 1NN:27 HR Expand Safety Training'!$H$83</definedName>
    <definedName name="____psc04">'[2]Centralized Electronics - 1NN:27 HR Expand Safety Training'!$C$89</definedName>
    <definedName name="____psc05">'[2]Centralized Electronics - 1NN:27 HR Expand Safety Training'!$D$89</definedName>
    <definedName name="____psc06">'[2]Centralized Electronics - 1NN:27 HR Expand Safety Training'!$E$89</definedName>
    <definedName name="____psc07">'[2]Centralized Electronics - 1NN:27 HR Expand Safety Training'!$F$89</definedName>
    <definedName name="____psc08">'[2]Centralized Electronics - 1NN:27 HR Expand Safety Training'!$G$89</definedName>
    <definedName name="____psc09">'[2]Centralized Electronics - 1NN:27 HR Expand Safety Training'!$H$89</definedName>
    <definedName name="____rev04">'[4]Admin &amp; Fin Redu -1P:119 EVP-rev-contracted security'!$C$85</definedName>
    <definedName name="____rev05">'[4]Admin &amp; Fin Redu -1P:119 EVP-rev-contracted security'!$D$85</definedName>
    <definedName name="____rev06">'[4]Admin &amp; Fin Redu -1P:119 EVP-rev-contracted security'!$E$85</definedName>
    <definedName name="____rev07">'[4]Admin &amp; Fin Redu -1P:119 EVP-rev-contracted security'!$F$85</definedName>
    <definedName name="____rev08">'[4]Admin &amp; Fin Redu -1P:119 EVP-rev-contracted security'!$G$85</definedName>
    <definedName name="____rev09">'[4]Admin &amp; Fin Redu -1P:119 EVP-rev-contracted security'!$H$85</definedName>
    <definedName name="____roh04">'[2]Centralized Electronics - 1NN:27 HR Expand Safety Training'!$C$80</definedName>
    <definedName name="____roh05">'[2]Centralized Electronics - 1NN:27 HR Expand Safety Training'!$D$80</definedName>
    <definedName name="____roh06">'[2]Centralized Electronics - 1NN:27 HR Expand Safety Training'!$E$80</definedName>
    <definedName name="____roh07">'[2]Centralized Electronics - 1NN:27 HR Expand Safety Training'!$F$80</definedName>
    <definedName name="____roh08">'[2]Centralized Electronics - 1NN:27 HR Expand Safety Training'!$G$80</definedName>
    <definedName name="____roh09">'[2]Centralized Electronics - 1NN:27 HR Expand Safety Training'!$H$80</definedName>
    <definedName name="____TA151">#REF!</definedName>
    <definedName name="___01_consol_as400">#REF!</definedName>
    <definedName name="___01_consol_vax">#REF!</definedName>
    <definedName name="___50_BusOperator">#REF!</definedName>
    <definedName name="___50_BusOperator_pivot__amt_">#REF!</definedName>
    <definedName name="___50_BusOperator_pivot__hrs_">#REF!</definedName>
    <definedName name="___60a_as400">#REF!</definedName>
    <definedName name="___60a_OT_24">#REF!</definedName>
    <definedName name="___60b_non_prod_rate">#REF!</definedName>
    <definedName name="___60c_base_pay">#REF!</definedName>
    <definedName name="___60d_reg_pay">#REF!</definedName>
    <definedName name="___64_as400_master_summary">#REF!</definedName>
    <definedName name="___65_as400_master_details">#REF!</definedName>
    <definedName name="___65_as400_master_details_fb_pe_sr">#REF!</definedName>
    <definedName name="___65_as400_master_details_non_rep">#REF!</definedName>
    <definedName name="___66_as400_master_details_OT___24">#REF!</definedName>
    <definedName name="___67_as400_master_details_NP_rate___Reg_Rate">#REF!</definedName>
    <definedName name="___68_as400_master_details_BasePay_NP___Reg____40">#REF!</definedName>
    <definedName name="___68_as400_master_details_Reg___40">#REF!</definedName>
    <definedName name="___75_vax_master_summary">#REF!</definedName>
    <definedName name="___76_vax_master_details">#REF!</definedName>
    <definedName name="___76_vax_master_details_fb_pe_sr">#REF!</definedName>
    <definedName name="___78_vax_master_details_OT___24">#REF!</definedName>
    <definedName name="___79_vax_master_details_NP_Rate___Reg_Rate">#REF!</definedName>
    <definedName name="___80_vax_master_details_BasePay__NP___Reg__40">#REF!</definedName>
    <definedName name="___81_vax_master_details_Reg___40">#REF!</definedName>
    <definedName name="___CFA2">#REF!</definedName>
    <definedName name="___fue04">'[2]Centralized Electronics - 1NN:27 HR Expand Safety Training'!$C$84</definedName>
    <definedName name="___fue05">'[2]Centralized Electronics - 1NN:27 HR Expand Safety Training'!$D$84</definedName>
    <definedName name="___fue06">'[2]Centralized Electronics - 1NN:27 HR Expand Safety Training'!$E$84</definedName>
    <definedName name="___fue07">'[2]Centralized Electronics - 1NN:27 HR Expand Safety Training'!$F$84</definedName>
    <definedName name="___fue08">'[2]Centralized Electronics - 1NN:27 HR Expand Safety Training'!$G$84</definedName>
    <definedName name="___fue09">'[2]Centralized Electronics - 1NN:27 HR Expand Safety Training'!$H$84</definedName>
    <definedName name="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ins04">'[2]Centralized Electronics - 1NN:27 HR Expand Safety Training'!$C$85</definedName>
    <definedName name="___ins05">'[2]Centralized Electronics - 1NN:27 HR Expand Safety Training'!$D$85</definedName>
    <definedName name="___ins06">'[2]Centralized Electronics - 1NN:27 HR Expand Safety Training'!$E$85</definedName>
    <definedName name="___ins07">'[2]Centralized Electronics - 1NN:27 HR Expand Safety Training'!$F$85</definedName>
    <definedName name="___ins08">'[2]Centralized Electronics - 1NN:27 HR Expand Safety Training'!$G$85</definedName>
    <definedName name="___ins09">'[2]Centralized Electronics - 1NN:27 HR Expand Safety Training'!$H$85</definedName>
    <definedName name="___lia04">'[2]Centralized Electronics - 1NN:27 HR Expand Safety Training'!$C$86</definedName>
    <definedName name="___lia05">'[2]Centralized Electronics - 1NN:27 HR Expand Safety Training'!$D$86</definedName>
    <definedName name="___lia06">'[2]Centralized Electronics - 1NN:27 HR Expand Safety Training'!$E$86</definedName>
    <definedName name="___lia07">'[2]Centralized Electronics - 1NN:27 HR Expand Safety Training'!$F$86</definedName>
    <definedName name="___lia08">'[2]Centralized Electronics - 1NN:27 HR Expand Safety Training'!$G$86</definedName>
    <definedName name="___lia09">'[2]Centralized Electronics - 1NN:27 HR Expand Safety Training'!$H$86</definedName>
    <definedName name="___mat04">'[2]Centralized Electronics - 1NN:27 HR Expand Safety Training'!$C$90</definedName>
    <definedName name="___mat05">'[2]Centralized Electronics - 1NN:27 HR Expand Safety Training'!$D$90</definedName>
    <definedName name="___mat06">'[2]Centralized Electronics - 1NN:27 HR Expand Safety Training'!$E$90</definedName>
    <definedName name="___mat07">'[2]Centralized Electronics - 1NN:27 HR Expand Safety Training'!$F$90</definedName>
    <definedName name="___mat08">'[2]Centralized Electronics - 1NN:27 HR Expand Safety Training'!$G$90</definedName>
    <definedName name="___mat09">'[2]Centralized Electronics - 1NN:27 HR Expand Safety Training'!$H$90</definedName>
    <definedName name="___med04">'[2]Centralized Electronics - 1NN:27 HR Expand Safety Training'!$C$78</definedName>
    <definedName name="___med05">'[2]Centralized Electronics - 1NN:27 HR Expand Safety Training'!$D$78</definedName>
    <definedName name="___med06">'[2]Centralized Electronics - 1NN:27 HR Expand Safety Training'!$E$78</definedName>
    <definedName name="___med07">'[2]Centralized Electronics - 1NN:27 HR Expand Safety Training'!$F$78</definedName>
    <definedName name="___med08">'[2]Centralized Electronics - 1NN:27 HR Expand Safety Training'!$G$78</definedName>
    <definedName name="___med09">'[2]Centralized Electronics - 1NN:27 HR Expand Safety Training'!$H$78</definedName>
    <definedName name="___moc04">'[2]Centralized Electronics - 1NN:27 HR Expand Safety Training'!$C$88</definedName>
    <definedName name="___moc05">'[2]Centralized Electronics - 1NN:27 HR Expand Safety Training'!$D$88</definedName>
    <definedName name="___moc06">'[2]Centralized Electronics - 1NN:27 HR Expand Safety Training'!$E$88</definedName>
    <definedName name="___moc07">'[2]Centralized Electronics - 1NN:27 HR Expand Safety Training'!$F$88</definedName>
    <definedName name="___moc08">'[2]Centralized Electronics - 1NN:27 HR Expand Safety Training'!$G$88</definedName>
    <definedName name="___moc09">'[2]Centralized Electronics - 1NN:27 HR Expand Safety Training'!$H$88</definedName>
    <definedName name="___Non2006">[5]Details!#REF!</definedName>
    <definedName name="___Non2007">[5]Details!#REF!</definedName>
    <definedName name="___Non2008">[5]Details!#REF!</definedName>
    <definedName name="___Non2009">[5]Details!#REF!</definedName>
    <definedName name="___OA151">#REF!</definedName>
    <definedName name="___obe04">'[2]Centralized Electronics - 1NN:27 HR Expand Safety Training'!$C$91</definedName>
    <definedName name="___obe05">'[2]Centralized Electronics - 1NN:27 HR Expand Safety Training'!$D$91</definedName>
    <definedName name="___obe06">'[2]Centralized Electronics - 1NN:27 HR Expand Safety Training'!$E$91</definedName>
    <definedName name="___obe07">'[2]Centralized Electronics - 1NN:27 HR Expand Safety Training'!$F$91</definedName>
    <definedName name="___obe08">'[2]Centralized Electronics - 1NN:27 HR Expand Safety Training'!$G$91</definedName>
    <definedName name="___obe09">'[2]Centralized Electronics - 1NN:27 HR Expand Safety Training'!$H$91</definedName>
    <definedName name="___ofb04">'[2]Centralized Electronics - 1NN:27 HR Expand Safety Training'!$C$79</definedName>
    <definedName name="___ofb05">'[2]Centralized Electronics - 1NN:27 HR Expand Safety Training'!$D$79</definedName>
    <definedName name="___ofb06">'[2]Centralized Electronics - 1NN:27 HR Expand Safety Training'!$E$79</definedName>
    <definedName name="___ofb07">'[2]Centralized Electronics - 1NN:27 HR Expand Safety Training'!$F$79</definedName>
    <definedName name="___ofb08">'[2]Centralized Electronics - 1NN:27 HR Expand Safety Training'!$G$79</definedName>
    <definedName name="___ofb09">'[2]Centralized Electronics - 1NN:27 HR Expand Safety Training'!$H$79</definedName>
    <definedName name="___ot04">'[2]Centralized Electronics - 1NN:27 HR Expand Safety Training'!$C$76</definedName>
    <definedName name="___ot05">'[2]Centralized Electronics - 1NN:27 HR Expand Safety Training'!$D$76</definedName>
    <definedName name="___ot06">'[2]Centralized Electronics - 1NN:27 HR Expand Safety Training'!$E$76</definedName>
    <definedName name="___ot07">'[2]Centralized Electronics - 1NN:27 HR Expand Safety Training'!$F$76</definedName>
    <definedName name="___ot08">'[2]Centralized Electronics - 1NN:27 HR Expand Safety Training'!$G$76</definedName>
    <definedName name="___ot09">'[2]Centralized Electronics - 1NN:27 HR Expand Safety Training'!$H$76</definedName>
    <definedName name="___par04">'[2]Centralized Electronics - 1NN:27 HR Expand Safety Training'!$C$87</definedName>
    <definedName name="___par05">'[2]Centralized Electronics - 1NN:27 HR Expand Safety Training'!$D$87</definedName>
    <definedName name="___par06">'[2]Centralized Electronics - 1NN:27 HR Expand Safety Training'!$E$87</definedName>
    <definedName name="___par07">'[2]Centralized Electronics - 1NN:27 HR Expand Safety Training'!$F$87</definedName>
    <definedName name="___par08">'[2]Centralized Electronics - 1NN:27 HR Expand Safety Training'!$G$87</definedName>
    <definedName name="___par09">'[2]Centralized Electronics - 1NN:27 HR Expand Safety Training'!$H$87</definedName>
    <definedName name="___pay04">'[2]Centralized Electronics - 1NN:27 HR Expand Safety Training'!$C$75</definedName>
    <definedName name="___pay05">'[2]Centralized Electronics - 1NN:27 HR Expand Safety Training'!$D$75</definedName>
    <definedName name="___pay06">'[2]Centralized Electronics - 1NN:27 HR Expand Safety Training'!$E$75</definedName>
    <definedName name="___pay07">'[2]Centralized Electronics - 1NN:27 HR Expand Safety Training'!$F$75</definedName>
    <definedName name="___pay08">'[2]Centralized Electronics - 1NN:27 HR Expand Safety Training'!$G$75</definedName>
    <definedName name="___pay09">'[2]Centralized Electronics - 1NN:27 HR Expand Safety Training'!$H$75</definedName>
    <definedName name="___pay1">[6]Details!#REF!</definedName>
    <definedName name="___Pay2006">[5]Details!#REF!</definedName>
    <definedName name="___Pay2007">[5]Details!#REF!</definedName>
    <definedName name="___Pay2008">[5]Details!#REF!</definedName>
    <definedName name="___Pay2009">[5]Details!#REF!</definedName>
    <definedName name="___pen04">'[2]Centralized Electronics - 1NN:27 HR Expand Safety Training'!$C$77</definedName>
    <definedName name="___pen05">'[2]Centralized Electronics - 1NN:27 HR Expand Safety Training'!$D$77</definedName>
    <definedName name="___pen06">'[2]Centralized Electronics - 1NN:27 HR Expand Safety Training'!$E$77</definedName>
    <definedName name="___pen07">'[2]Centralized Electronics - 1NN:27 HR Expand Safety Training'!$F$77</definedName>
    <definedName name="___pen08">'[2]Centralized Electronics - 1NN:27 HR Expand Safety Training'!$G$77</definedName>
    <definedName name="___pen09">'[2]Centralized Electronics - 1NN:27 HR Expand Safety Training'!$H$77</definedName>
    <definedName name="___pos04">'[4]Admin &amp; Fin Redu -1P:119 EVP-rev-contracted security'!$C$44</definedName>
    <definedName name="___pos05">'[4]Admin &amp; Fin Redu -1P:119 EVP-rev-contracted security'!$D$44</definedName>
    <definedName name="___pos06">'[4]Admin &amp; Fin Redu -1P:119 EVP-rev-contracted security'!$E$44</definedName>
    <definedName name="___pos07">'[4]Admin &amp; Fin Redu -1P:119 EVP-rev-contracted security'!$F$44</definedName>
    <definedName name="___pos08">'[4]Admin &amp; Fin Redu -1P:119 EVP-rev-contracted security'!$G$44</definedName>
    <definedName name="___pos09">'[4]Admin &amp; Fin Redu -1P:119 EVP-rev-contracted security'!$H$44</definedName>
    <definedName name="___pow04">'[2]Centralized Electronics - 1NN:27 HR Expand Safety Training'!$C$83</definedName>
    <definedName name="___pow05">'[2]Centralized Electronics - 1NN:27 HR Expand Safety Training'!$D$83</definedName>
    <definedName name="___pow06">'[2]Centralized Electronics - 1NN:27 HR Expand Safety Training'!$E$83</definedName>
    <definedName name="___pow07">'[2]Centralized Electronics - 1NN:27 HR Expand Safety Training'!$F$83</definedName>
    <definedName name="___pow08">'[2]Centralized Electronics - 1NN:27 HR Expand Safety Training'!$G$83</definedName>
    <definedName name="___pow09">'[2]Centralized Electronics - 1NN:27 HR Expand Safety Training'!$H$83</definedName>
    <definedName name="___psc04">'[2]Centralized Electronics - 1NN:27 HR Expand Safety Training'!$C$89</definedName>
    <definedName name="___psc05">'[2]Centralized Electronics - 1NN:27 HR Expand Safety Training'!$D$89</definedName>
    <definedName name="___psc06">'[2]Centralized Electronics - 1NN:27 HR Expand Safety Training'!$E$89</definedName>
    <definedName name="___psc07">'[2]Centralized Electronics - 1NN:27 HR Expand Safety Training'!$F$89</definedName>
    <definedName name="___psc08">'[2]Centralized Electronics - 1NN:27 HR Expand Safety Training'!$G$89</definedName>
    <definedName name="___psc09">'[2]Centralized Electronics - 1NN:27 HR Expand Safety Training'!$H$89</definedName>
    <definedName name="___rev04">'[4]Admin &amp; Fin Redu -1P:119 EVP-rev-contracted security'!$C$85</definedName>
    <definedName name="___rev05">'[4]Admin &amp; Fin Redu -1P:119 EVP-rev-contracted security'!$D$85</definedName>
    <definedName name="___rev06">'[4]Admin &amp; Fin Redu -1P:119 EVP-rev-contracted security'!$E$85</definedName>
    <definedName name="___rev07">'[4]Admin &amp; Fin Redu -1P:119 EVP-rev-contracted security'!$F$85</definedName>
    <definedName name="___rev08">'[4]Admin &amp; Fin Redu -1P:119 EVP-rev-contracted security'!$G$85</definedName>
    <definedName name="___rev09">'[4]Admin &amp; Fin Redu -1P:119 EVP-rev-contracted security'!$H$85</definedName>
    <definedName name="___roh04">'[2]Centralized Electronics - 1NN:27 HR Expand Safety Training'!$C$80</definedName>
    <definedName name="___roh05">'[2]Centralized Electronics - 1NN:27 HR Expand Safety Training'!$D$80</definedName>
    <definedName name="___roh06">'[2]Centralized Electronics - 1NN:27 HR Expand Safety Training'!$E$80</definedName>
    <definedName name="___roh07">'[2]Centralized Electronics - 1NN:27 HR Expand Safety Training'!$F$80</definedName>
    <definedName name="___roh08">'[2]Centralized Electronics - 1NN:27 HR Expand Safety Training'!$G$80</definedName>
    <definedName name="___roh09">'[2]Centralized Electronics - 1NN:27 HR Expand Safety Training'!$H$80</definedName>
    <definedName name="___TA151">#REF!</definedName>
    <definedName name="__01_consol_as400">#REF!</definedName>
    <definedName name="__01_consol_vax">#REF!</definedName>
    <definedName name="__1_01_consol_as400">#REF!</definedName>
    <definedName name="__10_60d_reg_pay">#REF!</definedName>
    <definedName name="__11_64_as400_master_summary">#REF!</definedName>
    <definedName name="__12_65_as400_master_details">#REF!</definedName>
    <definedName name="__13_65_as400_master_details_fb_pe_sr">#REF!</definedName>
    <definedName name="__14_65_as400_master_details_non_rep">#REF!</definedName>
    <definedName name="__15_66_as400_master_details_OT___24">#REF!</definedName>
    <definedName name="__16_67_as400_master_details_NP_rate___Reg_Rate">#REF!</definedName>
    <definedName name="__17_68_as400_master_details_BasePay_NP___Reg____40">#REF!</definedName>
    <definedName name="__18_68_as400_master_details_Reg___40">#REF!</definedName>
    <definedName name="__2_01_consol_vax">#REF!</definedName>
    <definedName name="__3_50_BusOperator">#REF!</definedName>
    <definedName name="__4_50_BusOperator_pivot__amt_">#REF!</definedName>
    <definedName name="__5_50_BusOperator_pivot__hrs_">#REF!</definedName>
    <definedName name="__50_BusOperator">#REF!</definedName>
    <definedName name="__50_BusOperator_pivot__amt_">#REF!</definedName>
    <definedName name="__50_BusOperator_pivot__hrs_">#REF!</definedName>
    <definedName name="__6_60a_as400">#REF!</definedName>
    <definedName name="__60a_as400">#REF!</definedName>
    <definedName name="__60a_OT_24">#REF!</definedName>
    <definedName name="__60b_non_prod_rate">#REF!</definedName>
    <definedName name="__60c_base_pay">#REF!</definedName>
    <definedName name="__60d_reg_pay">#REF!</definedName>
    <definedName name="__64_as400_master_summary">#REF!</definedName>
    <definedName name="__65_as400_master_details">#REF!</definedName>
    <definedName name="__65_as400_master_details_fb_pe_sr">#REF!</definedName>
    <definedName name="__65_as400_master_details_non_rep">#REF!</definedName>
    <definedName name="__66_as400_master_details_OT___24">#REF!</definedName>
    <definedName name="__67_as400_master_details_NP_rate___Reg_Rate">#REF!</definedName>
    <definedName name="__68_as400_master_details_BasePay_NP___Reg____40">#REF!</definedName>
    <definedName name="__68_as400_master_details_Reg___40">#REF!</definedName>
    <definedName name="__7_60a_OT_24">#REF!</definedName>
    <definedName name="__75_vax_master_summary">#REF!</definedName>
    <definedName name="__76_vax_master_details">#REF!</definedName>
    <definedName name="__76_vax_master_details_fb_pe_sr">#REF!</definedName>
    <definedName name="__78_vax_master_details_OT___24">#REF!</definedName>
    <definedName name="__79_vax_master_details_NP_Rate___Reg_Rate">#REF!</definedName>
    <definedName name="__8_60b_non_prod_rate">#REF!</definedName>
    <definedName name="__80_vax_master_details_BasePay__NP___Reg__40">#REF!</definedName>
    <definedName name="__81_vax_master_details_Reg___40">#REF!</definedName>
    <definedName name="__9_60c_base_pay">#REF!</definedName>
    <definedName name="__CFA2">#REF!</definedName>
    <definedName name="__CFA2_18">"#REF!"</definedName>
    <definedName name="__fue04">'[2]Centralized Electronics - 1NN:27 HR Expand Safety Training'!$C$84</definedName>
    <definedName name="__fue05">'[2]Centralized Electronics - 1NN:27 HR Expand Safety Training'!$D$84</definedName>
    <definedName name="__fue06">'[2]Centralized Electronics - 1NN:27 HR Expand Safety Training'!$E$84</definedName>
    <definedName name="__fue07">'[2]Centralized Electronics - 1NN:27 HR Expand Safety Training'!$F$84</definedName>
    <definedName name="__fue08">'[2]Centralized Electronics - 1NN:27 HR Expand Safety Training'!$G$84</definedName>
    <definedName name="__fue09">'[2]Centralized Electronics - 1NN:27 HR Expand Safety Training'!$H$84</definedName>
    <definedName name="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ins04">'[2]Centralized Electronics - 1NN:27 HR Expand Safety Training'!$C$85</definedName>
    <definedName name="__ins05">'[2]Centralized Electronics - 1NN:27 HR Expand Safety Training'!$D$85</definedName>
    <definedName name="__ins06">'[2]Centralized Electronics - 1NN:27 HR Expand Safety Training'!$E$85</definedName>
    <definedName name="__ins07">'[2]Centralized Electronics - 1NN:27 HR Expand Safety Training'!$F$85</definedName>
    <definedName name="__ins08">'[2]Centralized Electronics - 1NN:27 HR Expand Safety Training'!$G$85</definedName>
    <definedName name="__ins09">'[2]Centralized Electronics - 1NN:27 HR Expand Safety Training'!$H$85</definedName>
    <definedName name="__lia04">'[2]Centralized Electronics - 1NN:27 HR Expand Safety Training'!$C$86</definedName>
    <definedName name="__lia05">'[2]Centralized Electronics - 1NN:27 HR Expand Safety Training'!$D$86</definedName>
    <definedName name="__lia06">'[2]Centralized Electronics - 1NN:27 HR Expand Safety Training'!$E$86</definedName>
    <definedName name="__lia07">'[2]Centralized Electronics - 1NN:27 HR Expand Safety Training'!$F$86</definedName>
    <definedName name="__lia08">'[2]Centralized Electronics - 1NN:27 HR Expand Safety Training'!$G$86</definedName>
    <definedName name="__lia09">'[2]Centralized Electronics - 1NN:27 HR Expand Safety Training'!$H$86</definedName>
    <definedName name="__mat04">'[2]Centralized Electronics - 1NN:27 HR Expand Safety Training'!$C$90</definedName>
    <definedName name="__mat05">'[2]Centralized Electronics - 1NN:27 HR Expand Safety Training'!$D$90</definedName>
    <definedName name="__mat06">'[2]Centralized Electronics - 1NN:27 HR Expand Safety Training'!$E$90</definedName>
    <definedName name="__mat07">'[2]Centralized Electronics - 1NN:27 HR Expand Safety Training'!$F$90</definedName>
    <definedName name="__mat08">'[2]Centralized Electronics - 1NN:27 HR Expand Safety Training'!$G$90</definedName>
    <definedName name="__mat09">'[2]Centralized Electronics - 1NN:27 HR Expand Safety Training'!$H$90</definedName>
    <definedName name="__med04">'[2]Centralized Electronics - 1NN:27 HR Expand Safety Training'!$C$78</definedName>
    <definedName name="__med05">'[2]Centralized Electronics - 1NN:27 HR Expand Safety Training'!$D$78</definedName>
    <definedName name="__med06">'[2]Centralized Electronics - 1NN:27 HR Expand Safety Training'!$E$78</definedName>
    <definedName name="__med07">'[2]Centralized Electronics - 1NN:27 HR Expand Safety Training'!$F$78</definedName>
    <definedName name="__med08">'[2]Centralized Electronics - 1NN:27 HR Expand Safety Training'!$G$78</definedName>
    <definedName name="__med09">'[2]Centralized Electronics - 1NN:27 HR Expand Safety Training'!$H$78</definedName>
    <definedName name="__moc04">'[2]Centralized Electronics - 1NN:27 HR Expand Safety Training'!$C$88</definedName>
    <definedName name="__moc05">'[2]Centralized Electronics - 1NN:27 HR Expand Safety Training'!$D$88</definedName>
    <definedName name="__moc06">'[2]Centralized Electronics - 1NN:27 HR Expand Safety Training'!$E$88</definedName>
    <definedName name="__moc07">'[2]Centralized Electronics - 1NN:27 HR Expand Safety Training'!$F$88</definedName>
    <definedName name="__moc08">'[2]Centralized Electronics - 1NN:27 HR Expand Safety Training'!$G$88</definedName>
    <definedName name="__moc09">'[2]Centralized Electronics - 1NN:27 HR Expand Safety Training'!$H$88</definedName>
    <definedName name="__Non2006">[5]Details!#REF!</definedName>
    <definedName name="__Non2006_18">#N/A</definedName>
    <definedName name="__Non2006_9">#N/A</definedName>
    <definedName name="__Non2007">[5]Details!#REF!</definedName>
    <definedName name="__Non2007_18">#N/A</definedName>
    <definedName name="__Non2007_9">#N/A</definedName>
    <definedName name="__Non2008">[5]Details!#REF!</definedName>
    <definedName name="__Non2008_18">#N/A</definedName>
    <definedName name="__Non2008_9">#N/A</definedName>
    <definedName name="__Non2009">[5]Details!#REF!</definedName>
    <definedName name="__Non2009_18">#N/A</definedName>
    <definedName name="__Non2009_9">#N/A</definedName>
    <definedName name="__OA151">#REF!</definedName>
    <definedName name="__OA151_18">"#REF!"</definedName>
    <definedName name="__obe04">'[2]Centralized Electronics - 1NN:27 HR Expand Safety Training'!$C$91</definedName>
    <definedName name="__obe05">'[2]Centralized Electronics - 1NN:27 HR Expand Safety Training'!$D$91</definedName>
    <definedName name="__obe06">'[2]Centralized Electronics - 1NN:27 HR Expand Safety Training'!$E$91</definedName>
    <definedName name="__obe07">'[2]Centralized Electronics - 1NN:27 HR Expand Safety Training'!$F$91</definedName>
    <definedName name="__obe08">'[2]Centralized Electronics - 1NN:27 HR Expand Safety Training'!$G$91</definedName>
    <definedName name="__obe09">'[2]Centralized Electronics - 1NN:27 HR Expand Safety Training'!$H$91</definedName>
    <definedName name="__ofb04">'[2]Centralized Electronics - 1NN:27 HR Expand Safety Training'!$C$79</definedName>
    <definedName name="__ofb05">'[2]Centralized Electronics - 1NN:27 HR Expand Safety Training'!$D$79</definedName>
    <definedName name="__ofb06">'[2]Centralized Electronics - 1NN:27 HR Expand Safety Training'!$E$79</definedName>
    <definedName name="__ofb07">'[2]Centralized Electronics - 1NN:27 HR Expand Safety Training'!$F$79</definedName>
    <definedName name="__ofb08">'[2]Centralized Electronics - 1NN:27 HR Expand Safety Training'!$G$79</definedName>
    <definedName name="__ofb09">'[2]Centralized Electronics - 1NN:27 HR Expand Safety Training'!$H$79</definedName>
    <definedName name="__ot04">'[2]Centralized Electronics - 1NN:27 HR Expand Safety Training'!$C$76</definedName>
    <definedName name="__ot05">'[2]Centralized Electronics - 1NN:27 HR Expand Safety Training'!$D$76</definedName>
    <definedName name="__ot06">'[2]Centralized Electronics - 1NN:27 HR Expand Safety Training'!$E$76</definedName>
    <definedName name="__ot07">'[2]Centralized Electronics - 1NN:27 HR Expand Safety Training'!$F$76</definedName>
    <definedName name="__ot08">'[2]Centralized Electronics - 1NN:27 HR Expand Safety Training'!$G$76</definedName>
    <definedName name="__ot09">'[2]Centralized Electronics - 1NN:27 HR Expand Safety Training'!$H$76</definedName>
    <definedName name="__par04">'[2]Centralized Electronics - 1NN:27 HR Expand Safety Training'!$C$87</definedName>
    <definedName name="__par05">'[2]Centralized Electronics - 1NN:27 HR Expand Safety Training'!$D$87</definedName>
    <definedName name="__par06">'[2]Centralized Electronics - 1NN:27 HR Expand Safety Training'!$E$87</definedName>
    <definedName name="__par07">'[2]Centralized Electronics - 1NN:27 HR Expand Safety Training'!$F$87</definedName>
    <definedName name="__par08">'[2]Centralized Electronics - 1NN:27 HR Expand Safety Training'!$G$87</definedName>
    <definedName name="__par09">'[2]Centralized Electronics - 1NN:27 HR Expand Safety Training'!$H$87</definedName>
    <definedName name="__pay04">'[2]Centralized Electronics - 1NN:27 HR Expand Safety Training'!$C$75</definedName>
    <definedName name="__pay05">'[2]Centralized Electronics - 1NN:27 HR Expand Safety Training'!$D$75</definedName>
    <definedName name="__pay06">'[2]Centralized Electronics - 1NN:27 HR Expand Safety Training'!$E$75</definedName>
    <definedName name="__pay07">'[2]Centralized Electronics - 1NN:27 HR Expand Safety Training'!$F$75</definedName>
    <definedName name="__pay08">'[2]Centralized Electronics - 1NN:27 HR Expand Safety Training'!$G$75</definedName>
    <definedName name="__pay09">'[2]Centralized Electronics - 1NN:27 HR Expand Safety Training'!$H$75</definedName>
    <definedName name="__pay1">[6]Details!#REF!</definedName>
    <definedName name="__Pay2006">[5]Details!#REF!</definedName>
    <definedName name="__Pay2006_18">#N/A</definedName>
    <definedName name="__Pay2006_9">#N/A</definedName>
    <definedName name="__Pay2007">[5]Details!#REF!</definedName>
    <definedName name="__Pay2007_18">#N/A</definedName>
    <definedName name="__Pay2007_9">#N/A</definedName>
    <definedName name="__Pay2008">[5]Details!#REF!</definedName>
    <definedName name="__Pay2008_18">#N/A</definedName>
    <definedName name="__Pay2008_9">#N/A</definedName>
    <definedName name="__Pay2009">[5]Details!#REF!</definedName>
    <definedName name="__Pay2009_18">#N/A</definedName>
    <definedName name="__Pay2009_9">#N/A</definedName>
    <definedName name="__pen04">'[2]Centralized Electronics - 1NN:27 HR Expand Safety Training'!$C$77</definedName>
    <definedName name="__pen05">'[2]Centralized Electronics - 1NN:27 HR Expand Safety Training'!$D$77</definedName>
    <definedName name="__pen06">'[2]Centralized Electronics - 1NN:27 HR Expand Safety Training'!$E$77</definedName>
    <definedName name="__pen07">'[2]Centralized Electronics - 1NN:27 HR Expand Safety Training'!$F$77</definedName>
    <definedName name="__pen08">'[2]Centralized Electronics - 1NN:27 HR Expand Safety Training'!$G$77</definedName>
    <definedName name="__pen09">'[2]Centralized Electronics - 1NN:27 HR Expand Safety Training'!$H$77</definedName>
    <definedName name="__pos04">'[4]Admin &amp; Fin Redu -1P:119 EVP-rev-contracted security'!$C$44</definedName>
    <definedName name="__pos05">'[4]Admin &amp; Fin Redu -1P:119 EVP-rev-contracted security'!$D$44</definedName>
    <definedName name="__pos06">'[4]Admin &amp; Fin Redu -1P:119 EVP-rev-contracted security'!$E$44</definedName>
    <definedName name="__pos07">'[4]Admin &amp; Fin Redu -1P:119 EVP-rev-contracted security'!$F$44</definedName>
    <definedName name="__pos08">'[4]Admin &amp; Fin Redu -1P:119 EVP-rev-contracted security'!$G$44</definedName>
    <definedName name="__pos09">'[4]Admin &amp; Fin Redu -1P:119 EVP-rev-contracted security'!$H$44</definedName>
    <definedName name="__pow04">'[2]Centralized Electronics - 1NN:27 HR Expand Safety Training'!$C$83</definedName>
    <definedName name="__pow05">'[2]Centralized Electronics - 1NN:27 HR Expand Safety Training'!$D$83</definedName>
    <definedName name="__pow06">'[2]Centralized Electronics - 1NN:27 HR Expand Safety Training'!$E$83</definedName>
    <definedName name="__pow07">'[2]Centralized Electronics - 1NN:27 HR Expand Safety Training'!$F$83</definedName>
    <definedName name="__pow08">'[2]Centralized Electronics - 1NN:27 HR Expand Safety Training'!$G$83</definedName>
    <definedName name="__pow09">'[2]Centralized Electronics - 1NN:27 HR Expand Safety Training'!$H$83</definedName>
    <definedName name="__psc04">'[2]Centralized Electronics - 1NN:27 HR Expand Safety Training'!$C$89</definedName>
    <definedName name="__psc05">'[2]Centralized Electronics - 1NN:27 HR Expand Safety Training'!$D$89</definedName>
    <definedName name="__psc06">'[2]Centralized Electronics - 1NN:27 HR Expand Safety Training'!$E$89</definedName>
    <definedName name="__psc07">'[2]Centralized Electronics - 1NN:27 HR Expand Safety Training'!$F$89</definedName>
    <definedName name="__psc08">'[2]Centralized Electronics - 1NN:27 HR Expand Safety Training'!$G$89</definedName>
    <definedName name="__psc09">'[2]Centralized Electronics - 1NN:27 HR Expand Safety Training'!$H$89</definedName>
    <definedName name="__rev04">'[4]Admin &amp; Fin Redu -1P:119 EVP-rev-contracted security'!$C$85</definedName>
    <definedName name="__rev05">'[4]Admin &amp; Fin Redu -1P:119 EVP-rev-contracted security'!$D$85</definedName>
    <definedName name="__rev06">'[4]Admin &amp; Fin Redu -1P:119 EVP-rev-contracted security'!$E$85</definedName>
    <definedName name="__rev07">'[4]Admin &amp; Fin Redu -1P:119 EVP-rev-contracted security'!$F$85</definedName>
    <definedName name="__rev08">'[4]Admin &amp; Fin Redu -1P:119 EVP-rev-contracted security'!$G$85</definedName>
    <definedName name="__rev09">'[4]Admin &amp; Fin Redu -1P:119 EVP-rev-contracted security'!$H$85</definedName>
    <definedName name="__roh04">'[2]Centralized Electronics - 1NN:27 HR Expand Safety Training'!$C$80</definedName>
    <definedName name="__roh05">'[2]Centralized Electronics - 1NN:27 HR Expand Safety Training'!$D$80</definedName>
    <definedName name="__roh06">'[2]Centralized Electronics - 1NN:27 HR Expand Safety Training'!$E$80</definedName>
    <definedName name="__roh07">'[2]Centralized Electronics - 1NN:27 HR Expand Safety Training'!$F$80</definedName>
    <definedName name="__roh08">'[2]Centralized Electronics - 1NN:27 HR Expand Safety Training'!$G$80</definedName>
    <definedName name="__roh09">'[2]Centralized Electronics - 1NN:27 HR Expand Safety Training'!$H$80</definedName>
    <definedName name="__TA151">#REF!</definedName>
    <definedName name="__TA151_18">"#REF!"</definedName>
    <definedName name="__xlnm.Database">"#REF!"</definedName>
    <definedName name="__xlnm.Database_18">"#REF!"</definedName>
    <definedName name="__xlnm.Database_9">"#REF!"</definedName>
    <definedName name="__xlnm.Print_Area">"#REF!"</definedName>
    <definedName name="__xlnm.Print_Area_17">#REF!</definedName>
    <definedName name="__xlnm.Print_Area_18">#REF!</definedName>
    <definedName name="__xlnm.Print_Area_19">#REF!</definedName>
    <definedName name="__xlnm.Print_Area_2">"#REF!"</definedName>
    <definedName name="__xlnm.Print_Area_20">#REF!</definedName>
    <definedName name="__xlnm.Print_Area_9">#REF!</definedName>
    <definedName name="_01_consol_as400">#REF!</definedName>
    <definedName name="_01_consol_vax">#REF!</definedName>
    <definedName name="_083193ADJ">#REF!</definedName>
    <definedName name="_083193ADJ_18">"#REF!"</definedName>
    <definedName name="_1_01_consol_as400">#REF!</definedName>
    <definedName name="_1_01_consol_as400_9">"#REF!"</definedName>
    <definedName name="_10_60d_reg_pay">#REF!</definedName>
    <definedName name="_11_64_as400_master_summary">#REF!</definedName>
    <definedName name="_12_65_as400_master_details">#REF!</definedName>
    <definedName name="_13_65_as400_master_details_fb_pe_sr">#REF!</definedName>
    <definedName name="_14_65_as400_master_details_non_rep">#REF!</definedName>
    <definedName name="_15_66_as400_master_details_OT___24">#REF!</definedName>
    <definedName name="_16_67_as400_master_details_NP_rate___Reg_Rate">#REF!</definedName>
    <definedName name="_17_68_as400_master_details_BasePay_NP___Reg____40">#REF!</definedName>
    <definedName name="_18_68_as400_master_details_Reg___40">#REF!</definedName>
    <definedName name="_19_75_vax_master_summary">#REF!</definedName>
    <definedName name="_1993BUDGET">#REF!</definedName>
    <definedName name="_1993BUDGET_18">"#REF!"</definedName>
    <definedName name="_1994BUDGET">#REF!</definedName>
    <definedName name="_1994BUDGET_18">"#REF!"</definedName>
    <definedName name="_1COST_OF_CAPITAL">"#REF!"</definedName>
    <definedName name="_1COST_OF_CAPITAL_18">"#REF!"</definedName>
    <definedName name="_2_01_consol_vax">#REF!</definedName>
    <definedName name="_2_01_consol_vax_9">"#REF!"</definedName>
    <definedName name="_20_75_vax_master_summary">#REF!</definedName>
    <definedName name="_20_76_vax_master_details">#REF!</definedName>
    <definedName name="_21_76_vax_master_details_fb_pe_sr">#REF!</definedName>
    <definedName name="_22_76_vax_master_details">#REF!</definedName>
    <definedName name="_22_78_vax_master_details_OT___24">#REF!</definedName>
    <definedName name="_23_79_vax_master_details_NP_Rate___Reg_Rate">#REF!</definedName>
    <definedName name="_24_76_vax_master_details_fb_pe_sr">#REF!</definedName>
    <definedName name="_24_80_vax_master_details_BasePay__NP___Reg__40">#REF!</definedName>
    <definedName name="_25_81_vax_master_details_Reg___40">#REF!</definedName>
    <definedName name="_26_78_vax_master_details_OT___24">#REF!</definedName>
    <definedName name="_28_79_vax_master_details_NP_Rate___Reg_Rate">#REF!</definedName>
    <definedName name="_3_50_BusOperator">#REF!</definedName>
    <definedName name="_3_50_BusOperator_9">"#REF!"</definedName>
    <definedName name="_30_80_vax_master_details_BasePay__NP___Reg__40">#REF!</definedName>
    <definedName name="_32_81_vax_master_details_Reg___40">#REF!</definedName>
    <definedName name="_4_50_BusOperator_pivot__amt_">#REF!</definedName>
    <definedName name="_5_50_BusOperator_pivot__hrs_">#REF!</definedName>
    <definedName name="_50_BusOperator">#REF!</definedName>
    <definedName name="_50_BusOperator_pivot__amt_">#REF!</definedName>
    <definedName name="_50_BusOperator_pivot__hrs_">#REF!</definedName>
    <definedName name="_6_60a_as400">#REF!</definedName>
    <definedName name="_60a_as400">#REF!</definedName>
    <definedName name="_60a_OT_24">#REF!</definedName>
    <definedName name="_60b_non_prod_rate">#REF!</definedName>
    <definedName name="_60c_base_pay">#REF!</definedName>
    <definedName name="_60d_reg_pay">#REF!</definedName>
    <definedName name="_64_as400_master_summary">#REF!</definedName>
    <definedName name="_65_as400_master_details">#REF!</definedName>
    <definedName name="_65_as400_master_details_fb_pe_sr">#REF!</definedName>
    <definedName name="_65_as400_master_details_non_rep">#REF!</definedName>
    <definedName name="_66_as400_master_details_OT___24">#REF!</definedName>
    <definedName name="_67_as400_master_details_NP_rate___Reg_Rate">#REF!</definedName>
    <definedName name="_68_as400_master_details_BasePay_NP___Reg____40">#REF!</definedName>
    <definedName name="_68_as400_master_details_Reg___40">#REF!</definedName>
    <definedName name="_7_60a_OT_24">#REF!</definedName>
    <definedName name="_75_vax_master_summary">#REF!</definedName>
    <definedName name="_76_vax_master_details">#REF!</definedName>
    <definedName name="_76_vax_master_details_fb_pe_sr">#REF!</definedName>
    <definedName name="_78_vax_master_details_OT___24">#REF!</definedName>
    <definedName name="_79_vax_master_details_NP_Rate___Reg_Rate">#REF!</definedName>
    <definedName name="_8_60b_non_prod_rate">#REF!</definedName>
    <definedName name="_80_vax_master_details_BasePay__NP___Reg__40">#REF!</definedName>
    <definedName name="_81_vax_master_details_Reg___40">#REF!</definedName>
    <definedName name="_9_60c_base_pay">#REF!</definedName>
    <definedName name="_91ESTRECAP">#REF!</definedName>
    <definedName name="_91ESTRECAP_18">"#REF!"</definedName>
    <definedName name="_92ESTEXP">#REF!</definedName>
    <definedName name="_92ESTEXP_18">"#REF!"</definedName>
    <definedName name="_CFA2">#REF!</definedName>
    <definedName name="_CFA2_18">"#REF!"</definedName>
    <definedName name="_Fill" hidden="1">#REF!</definedName>
    <definedName name="_fue04">'[2]Centralized Electronics - 1NN:27 HR Expand Safety Training'!$C$84</definedName>
    <definedName name="_fue05">'[2]Centralized Electronics - 1NN:27 HR Expand Safety Training'!$D$84</definedName>
    <definedName name="_fue06">'[2]Centralized Electronics - 1NN:27 HR Expand Safety Training'!$E$84</definedName>
    <definedName name="_fue07">'[2]Centralized Electronics - 1NN:27 HR Expand Safety Training'!$F$84</definedName>
    <definedName name="_fue08">'[2]Centralized Electronics - 1NN:27 HR Expand Safety Training'!$G$84</definedName>
    <definedName name="_fue09">'[2]Centralized Electronics - 1NN:27 HR Expand Safety Training'!$H$84</definedName>
    <definedName name="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ins04">'[2]Centralized Electronics - 1NN:27 HR Expand Safety Training'!$C$85</definedName>
    <definedName name="_ins05">'[2]Centralized Electronics - 1NN:27 HR Expand Safety Training'!$D$85</definedName>
    <definedName name="_ins06">'[2]Centralized Electronics - 1NN:27 HR Expand Safety Training'!$E$85</definedName>
    <definedName name="_ins07">'[2]Centralized Electronics - 1NN:27 HR Expand Safety Training'!$F$85</definedName>
    <definedName name="_ins08">'[2]Centralized Electronics - 1NN:27 HR Expand Safety Training'!$G$85</definedName>
    <definedName name="_ins09">'[2]Centralized Electronics - 1NN:27 HR Expand Safety Training'!$H$85</definedName>
    <definedName name="_lia04">'[2]Centralized Electronics - 1NN:27 HR Expand Safety Training'!$C$86</definedName>
    <definedName name="_lia05">'[2]Centralized Electronics - 1NN:27 HR Expand Safety Training'!$D$86</definedName>
    <definedName name="_lia06">'[2]Centralized Electronics - 1NN:27 HR Expand Safety Training'!$E$86</definedName>
    <definedName name="_lia07">'[2]Centralized Electronics - 1NN:27 HR Expand Safety Training'!$F$86</definedName>
    <definedName name="_lia08">'[2]Centralized Electronics - 1NN:27 HR Expand Safety Training'!$G$86</definedName>
    <definedName name="_lia09">'[2]Centralized Electronics - 1NN:27 HR Expand Safety Training'!$H$86</definedName>
    <definedName name="_mat04">'[2]Centralized Electronics - 1NN:27 HR Expand Safety Training'!$C$90</definedName>
    <definedName name="_mat05">'[2]Centralized Electronics - 1NN:27 HR Expand Safety Training'!$D$90</definedName>
    <definedName name="_mat06">'[2]Centralized Electronics - 1NN:27 HR Expand Safety Training'!$E$90</definedName>
    <definedName name="_mat07">'[2]Centralized Electronics - 1NN:27 HR Expand Safety Training'!$F$90</definedName>
    <definedName name="_mat08">'[2]Centralized Electronics - 1NN:27 HR Expand Safety Training'!$G$90</definedName>
    <definedName name="_mat09">'[2]Centralized Electronics - 1NN:27 HR Expand Safety Training'!$H$90</definedName>
    <definedName name="_med04">'[2]Centralized Electronics - 1NN:27 HR Expand Safety Training'!$C$78</definedName>
    <definedName name="_med05">'[2]Centralized Electronics - 1NN:27 HR Expand Safety Training'!$D$78</definedName>
    <definedName name="_med06">'[2]Centralized Electronics - 1NN:27 HR Expand Safety Training'!$E$78</definedName>
    <definedName name="_med07">'[2]Centralized Electronics - 1NN:27 HR Expand Safety Training'!$F$78</definedName>
    <definedName name="_med08">'[2]Centralized Electronics - 1NN:27 HR Expand Safety Training'!$G$78</definedName>
    <definedName name="_med09">'[2]Centralized Electronics - 1NN:27 HR Expand Safety Training'!$H$78</definedName>
    <definedName name="_moc04">'[2]Centralized Electronics - 1NN:27 HR Expand Safety Training'!$C$88</definedName>
    <definedName name="_moc05">'[2]Centralized Electronics - 1NN:27 HR Expand Safety Training'!$D$88</definedName>
    <definedName name="_moc06">'[2]Centralized Electronics - 1NN:27 HR Expand Safety Training'!$E$88</definedName>
    <definedName name="_moc07">'[2]Centralized Electronics - 1NN:27 HR Expand Safety Training'!$F$88</definedName>
    <definedName name="_moc08">'[2]Centralized Electronics - 1NN:27 HR Expand Safety Training'!$G$88</definedName>
    <definedName name="_moc09">'[2]Centralized Electronics - 1NN:27 HR Expand Safety Training'!$H$88</definedName>
    <definedName name="_Non2006">[5]Details!#REF!</definedName>
    <definedName name="_Non2006_18">#N/A</definedName>
    <definedName name="_Non2006_9">#N/A</definedName>
    <definedName name="_Non2007">[5]Details!#REF!</definedName>
    <definedName name="_Non2007_18">#N/A</definedName>
    <definedName name="_Non2007_9">#N/A</definedName>
    <definedName name="_Non2008">[5]Details!#REF!</definedName>
    <definedName name="_Non2008_18">#N/A</definedName>
    <definedName name="_Non2008_9">#N/A</definedName>
    <definedName name="_Non2009">[5]Details!#REF!</definedName>
    <definedName name="_Non2009_18">#N/A</definedName>
    <definedName name="_Non2009_9">#N/A</definedName>
    <definedName name="_OA151">#REF!</definedName>
    <definedName name="_OA151_17">"#REF!"</definedName>
    <definedName name="_OA151_9">"#REF!"</definedName>
    <definedName name="_obe04">'[2]Centralized Electronics - 1NN:27 HR Expand Safety Training'!$C$91</definedName>
    <definedName name="_obe05">'[2]Centralized Electronics - 1NN:27 HR Expand Safety Training'!$D$91</definedName>
    <definedName name="_obe06">'[2]Centralized Electronics - 1NN:27 HR Expand Safety Training'!$E$91</definedName>
    <definedName name="_obe07">'[2]Centralized Electronics - 1NN:27 HR Expand Safety Training'!$F$91</definedName>
    <definedName name="_obe08">'[2]Centralized Electronics - 1NN:27 HR Expand Safety Training'!$G$91</definedName>
    <definedName name="_obe09">'[2]Centralized Electronics - 1NN:27 HR Expand Safety Training'!$H$91</definedName>
    <definedName name="_ofb04">'[2]Centralized Electronics - 1NN:27 HR Expand Safety Training'!$C$79</definedName>
    <definedName name="_ofb05">'[2]Centralized Electronics - 1NN:27 HR Expand Safety Training'!$D$79</definedName>
    <definedName name="_ofb06">'[2]Centralized Electronics - 1NN:27 HR Expand Safety Training'!$E$79</definedName>
    <definedName name="_ofb07">'[2]Centralized Electronics - 1NN:27 HR Expand Safety Training'!$F$79</definedName>
    <definedName name="_ofb08">'[2]Centralized Electronics - 1NN:27 HR Expand Safety Training'!$G$79</definedName>
    <definedName name="_ofb09">'[2]Centralized Electronics - 1NN:27 HR Expand Safety Training'!$H$79</definedName>
    <definedName name="_Order1" hidden="1">255</definedName>
    <definedName name="_Order2" hidden="1">255</definedName>
    <definedName name="_ot04">'[2]Centralized Electronics - 1NN:27 HR Expand Safety Training'!$C$76</definedName>
    <definedName name="_ot05">'[2]Centralized Electronics - 1NN:27 HR Expand Safety Training'!$D$76</definedName>
    <definedName name="_ot06">'[2]Centralized Electronics - 1NN:27 HR Expand Safety Training'!$E$76</definedName>
    <definedName name="_ot07">'[2]Centralized Electronics - 1NN:27 HR Expand Safety Training'!$F$76</definedName>
    <definedName name="_ot08">'[2]Centralized Electronics - 1NN:27 HR Expand Safety Training'!$G$76</definedName>
    <definedName name="_ot09">'[2]Centralized Electronics - 1NN:27 HR Expand Safety Training'!$H$76</definedName>
    <definedName name="_par04">'[2]Centralized Electronics - 1NN:27 HR Expand Safety Training'!$C$87</definedName>
    <definedName name="_par05">'[2]Centralized Electronics - 1NN:27 HR Expand Safety Training'!$D$87</definedName>
    <definedName name="_par06">'[2]Centralized Electronics - 1NN:27 HR Expand Safety Training'!$E$87</definedName>
    <definedName name="_par07">'[2]Centralized Electronics - 1NN:27 HR Expand Safety Training'!$F$87</definedName>
    <definedName name="_par08">'[2]Centralized Electronics - 1NN:27 HR Expand Safety Training'!$G$87</definedName>
    <definedName name="_par09">'[2]Centralized Electronics - 1NN:27 HR Expand Safety Training'!$H$87</definedName>
    <definedName name="_pay04">'[2]Centralized Electronics - 1NN:27 HR Expand Safety Training'!$C$75</definedName>
    <definedName name="_pay05">'[2]Centralized Electronics - 1NN:27 HR Expand Safety Training'!$D$75</definedName>
    <definedName name="_pay06">'[2]Centralized Electronics - 1NN:27 HR Expand Safety Training'!$E$75</definedName>
    <definedName name="_pay07">'[2]Centralized Electronics - 1NN:27 HR Expand Safety Training'!$F$75</definedName>
    <definedName name="_pay08">'[2]Centralized Electronics - 1NN:27 HR Expand Safety Training'!$G$75</definedName>
    <definedName name="_pay09">'[2]Centralized Electronics - 1NN:27 HR Expand Safety Training'!$H$75</definedName>
    <definedName name="_pay1">[6]Details!#REF!</definedName>
    <definedName name="_pay1_9">#N/A</definedName>
    <definedName name="_Pay2006">[5]Details!#REF!</definedName>
    <definedName name="_Pay2006_18">#N/A</definedName>
    <definedName name="_Pay2006_9">#N/A</definedName>
    <definedName name="_Pay2007">[5]Details!#REF!</definedName>
    <definedName name="_Pay2007_18">#N/A</definedName>
    <definedName name="_Pay2007_9">#N/A</definedName>
    <definedName name="_Pay2008">[5]Details!#REF!</definedName>
    <definedName name="_Pay2008_18">#N/A</definedName>
    <definedName name="_Pay2008_9">#N/A</definedName>
    <definedName name="_Pay2009">[5]Details!#REF!</definedName>
    <definedName name="_Pay2009_18">#N/A</definedName>
    <definedName name="_Pay2009_9">#N/A</definedName>
    <definedName name="_pen04">'[2]Centralized Electronics - 1NN:27 HR Expand Safety Training'!$C$77</definedName>
    <definedName name="_pen05">'[2]Centralized Electronics - 1NN:27 HR Expand Safety Training'!$D$77</definedName>
    <definedName name="_pen06">'[2]Centralized Electronics - 1NN:27 HR Expand Safety Training'!$E$77</definedName>
    <definedName name="_pen07">'[2]Centralized Electronics - 1NN:27 HR Expand Safety Training'!$F$77</definedName>
    <definedName name="_pen08">'[2]Centralized Electronics - 1NN:27 HR Expand Safety Training'!$G$77</definedName>
    <definedName name="_pen09">'[2]Centralized Electronics - 1NN:27 HR Expand Safety Training'!$H$77</definedName>
    <definedName name="_pos04">'[4]Admin &amp; Fin Redu -1P:119 EVP-rev-contracted security'!$C$44</definedName>
    <definedName name="_pos05">'[4]Admin &amp; Fin Redu -1P:119 EVP-rev-contracted security'!$D$44</definedName>
    <definedName name="_pos06">'[4]Admin &amp; Fin Redu -1P:119 EVP-rev-contracted security'!$E$44</definedName>
    <definedName name="_pos07">'[4]Admin &amp; Fin Redu -1P:119 EVP-rev-contracted security'!$F$44</definedName>
    <definedName name="_pos08">'[4]Admin &amp; Fin Redu -1P:119 EVP-rev-contracted security'!$G$44</definedName>
    <definedName name="_pos09">'[4]Admin &amp; Fin Redu -1P:119 EVP-rev-contracted security'!$H$44</definedName>
    <definedName name="_pow04">'[2]Centralized Electronics - 1NN:27 HR Expand Safety Training'!$C$83</definedName>
    <definedName name="_pow05">'[2]Centralized Electronics - 1NN:27 HR Expand Safety Training'!$D$83</definedName>
    <definedName name="_pow06">'[2]Centralized Electronics - 1NN:27 HR Expand Safety Training'!$E$83</definedName>
    <definedName name="_pow07">'[2]Centralized Electronics - 1NN:27 HR Expand Safety Training'!$F$83</definedName>
    <definedName name="_pow08">'[2]Centralized Electronics - 1NN:27 HR Expand Safety Training'!$G$83</definedName>
    <definedName name="_pow09">'[2]Centralized Electronics - 1NN:27 HR Expand Safety Training'!$H$83</definedName>
    <definedName name="_psc04">'[2]Centralized Electronics - 1NN:27 HR Expand Safety Training'!$C$89</definedName>
    <definedName name="_psc05">'[2]Centralized Electronics - 1NN:27 HR Expand Safety Training'!$D$89</definedName>
    <definedName name="_psc06">'[2]Centralized Electronics - 1NN:27 HR Expand Safety Training'!$E$89</definedName>
    <definedName name="_psc07">'[2]Centralized Electronics - 1NN:27 HR Expand Safety Training'!$F$89</definedName>
    <definedName name="_psc08">'[2]Centralized Electronics - 1NN:27 HR Expand Safety Training'!$G$89</definedName>
    <definedName name="_psc09">'[2]Centralized Electronics - 1NN:27 HR Expand Safety Training'!$H$89</definedName>
    <definedName name="_rev04">'[4]Admin &amp; Fin Redu -1P:119 EVP-rev-contracted security'!$C$85</definedName>
    <definedName name="_rev05">'[4]Admin &amp; Fin Redu -1P:119 EVP-rev-contracted security'!$D$85</definedName>
    <definedName name="_rev06">'[4]Admin &amp; Fin Redu -1P:119 EVP-rev-contracted security'!$E$85</definedName>
    <definedName name="_rev07">'[4]Admin &amp; Fin Redu -1P:119 EVP-rev-contracted security'!$F$85</definedName>
    <definedName name="_rev08">'[4]Admin &amp; Fin Redu -1P:119 EVP-rev-contracted security'!$G$85</definedName>
    <definedName name="_rev09">'[4]Admin &amp; Fin Redu -1P:119 EVP-rev-contracted security'!$H$85</definedName>
    <definedName name="_roh04">'[2]Centralized Electronics - 1NN:27 HR Expand Safety Training'!$C$80</definedName>
    <definedName name="_roh05">'[2]Centralized Electronics - 1NN:27 HR Expand Safety Training'!$D$80</definedName>
    <definedName name="_roh06">'[2]Centralized Electronics - 1NN:27 HR Expand Safety Training'!$E$80</definedName>
    <definedName name="_roh07">'[2]Centralized Electronics - 1NN:27 HR Expand Safety Training'!$F$80</definedName>
    <definedName name="_roh08">'[2]Centralized Electronics - 1NN:27 HR Expand Safety Training'!$G$80</definedName>
    <definedName name="_roh09">'[2]Centralized Electronics - 1NN:27 HR Expand Safety Training'!$H$80</definedName>
    <definedName name="_SCH2">#REF!</definedName>
    <definedName name="_TA151">#REF!</definedName>
    <definedName name="_TA151_17">"#REF!"</definedName>
    <definedName name="_TA151_9">"#REF!"</definedName>
    <definedName name="aa">[8]TBTAsrDS!$A$9:$D$38</definedName>
    <definedName name="ACTIVE_03">#REF!</definedName>
    <definedName name="ACTIVE_03_9">"#REF!"</definedName>
    <definedName name="AHFR">#REF!</definedName>
    <definedName name="AHFR_18">"#REF!"</definedName>
    <definedName name="AHFR_9">"#REF!"</definedName>
    <definedName name="APA">#REF!</definedName>
    <definedName name="APA_18">"#REF!"</definedName>
    <definedName name="APA_9">"#REF!"</definedName>
    <definedName name="APN">#REF!</definedName>
    <definedName name="APN_18">"#REF!"</definedName>
    <definedName name="AR">#REF!</definedName>
    <definedName name="AREA2">'[9]2000 VK Cash 6'!#REF!</definedName>
    <definedName name="AREA2_18">#N/A</definedName>
    <definedName name="AREA2_9">#N/A</definedName>
    <definedName name="ASD">#REF!</definedName>
    <definedName name="ASD_9">"#REF!"</definedName>
    <definedName name="BCROF">#REF!</definedName>
    <definedName name="BCROF_17">"#REF!"</definedName>
    <definedName name="BCROF_18">"#REF!"</definedName>
    <definedName name="BCROF_9">"#REF!"</definedName>
    <definedName name="Beg_Bal">#REF!</definedName>
    <definedName name="Beg_Bal_9">"#REF!"</definedName>
    <definedName name="CASH">#REF!</definedName>
    <definedName name="CASH_17">"#REF!"</definedName>
    <definedName name="CASH_18">"#REF!"</definedName>
    <definedName name="CFA">#REF!</definedName>
    <definedName name="CFA_17">"#REF!"</definedName>
    <definedName name="CFA_18">"#REF!"</definedName>
    <definedName name="cntrl">'[10]Chg Control'!$A$3:$AU$556</definedName>
    <definedName name="COMM_CP">#N/A</definedName>
    <definedName name="COMM_CP_18">#N/A</definedName>
    <definedName name="COMMREV">#N/A</definedName>
    <definedName name="COMMREV_18">#N/A</definedName>
    <definedName name="COMMVRDO">#N/A</definedName>
    <definedName name="COMMVRDO_18">#N/A</definedName>
    <definedName name="CONSOL">#REF!</definedName>
    <definedName name="CONSOL_18">"#REF!"</definedName>
    <definedName name="CONSOL_9">"#REF!"</definedName>
    <definedName name="COPS">"'[9]debt outstanding'!$d$83"</definedName>
    <definedName name="COPSds">[11]COPsDS!$A$8:$F$64</definedName>
    <definedName name="CPds">#N/A</definedName>
    <definedName name="cr">#REF!</definedName>
    <definedName name="cr_9">"#REF!"</definedName>
    <definedName name="d">[11]COPsDS!$A$8:$F$64</definedName>
    <definedName name="Data">#REF!</definedName>
    <definedName name="Data_9">"#REF!"</definedName>
    <definedName name="_xlnm.Database">#REF!</definedName>
    <definedName name="dmonthtot">#REF!</definedName>
    <definedName name="dmonthtot_9">"#REF!"</definedName>
    <definedName name="DTF">'[12]Debt Outstanding'!$D$79:$D$79</definedName>
    <definedName name="DTF2004D">#N/A</definedName>
    <definedName name="DTF2004D_18">#N/A</definedName>
    <definedName name="DTFds">[11]DTFds!$A$8:$D$37</definedName>
    <definedName name="dweekday">#REF!</definedName>
    <definedName name="dweekday_9">"#REF!"</definedName>
    <definedName name="dweekend">#REF!</definedName>
    <definedName name="dweekend_9">"#REF!"</definedName>
    <definedName name="ELF">#N/A</definedName>
    <definedName name="ELF_18">#N/A</definedName>
    <definedName name="End_Bal">#REF!</definedName>
    <definedName name="ENG">#REF!</definedName>
    <definedName name="ENG_17">"#REF!"</definedName>
    <definedName name="ENG_18">"#REF!"</definedName>
    <definedName name="ESTSUM">#REF!</definedName>
    <definedName name="ESTSUM_17">"#REF!"</definedName>
    <definedName name="ESTSUM_18">"#REF!"</definedName>
    <definedName name="EXTRA">#REF!</definedName>
    <definedName name="EXTRA_17">"#REF!"</definedName>
    <definedName name="EXTRA_18">"#REF!"</definedName>
    <definedName name="Extra_Pay">#REF!</definedName>
    <definedName name="f">[6]Details!#REF!</definedName>
    <definedName name="f_9">#N/A</definedName>
    <definedName name="Full_Print">#REF!</definedName>
    <definedName name="Full_Print_9">"#REF!"</definedName>
    <definedName name="FYxxxx">#REF!</definedName>
    <definedName name="FYxxxx_18">"#REF!"</definedName>
    <definedName name="FYxxxx_9">"#REF!"</definedName>
    <definedName name="g">[11]TBTAjrDS!$A$9:$D$38</definedName>
    <definedName name="GCT">#N/A</definedName>
    <definedName name="GCT_18">#N/A</definedName>
    <definedName name="Header_Row">ROW(#REF!)</definedName>
    <definedName name="IDN">#REF!</definedName>
    <definedName name="IFN">#REF!</definedName>
    <definedName name="Impl">"#REF!"</definedName>
    <definedName name="Impl_9">"#REF!"</definedName>
    <definedName name="inc">#REF!</definedName>
    <definedName name="inc_18">"#REF!"</definedName>
    <definedName name="inc_9">"#REF!"</definedName>
    <definedName name="Int">#REF!</definedName>
    <definedName name="Int_9">"#REF!"</definedName>
    <definedName name="Interest_Rate">#REF!</definedName>
    <definedName name="Interest_Rate_9">"#REF!"</definedName>
    <definedName name="June" hidden="1">{#N/A,#N/A,TRUE,"Flash"}</definedName>
    <definedName name="junk">#REF!</definedName>
    <definedName name="KEY">#REF!</definedName>
    <definedName name="KEY_18">"#REF!"</definedName>
    <definedName name="KEY_9">"#REF!"</definedName>
    <definedName name="Last_Row">IF(Values_Entered,Header_Row+Number_of_Payments,Header_Row)</definedName>
    <definedName name="Last_Row_17">IF("'debt service 2014-2017'!values_entered",Header_Row+"'debt service 2014-2017'!number_of_payments",Header_Row)</definedName>
    <definedName name="Last_Row_9">IF("paratransit!values_entered",Header_Row+"paratransit!number_of_payments",Header_Row)</definedName>
    <definedName name="LIVINGSTON">#N/A</definedName>
    <definedName name="LIVINGSTON_18">#N/A</definedName>
    <definedName name="Loan_Amount">#REF!</definedName>
    <definedName name="Loan_Amount_9">"#REF!"</definedName>
    <definedName name="Loan_Start">#REF!</definedName>
    <definedName name="Loan_Start_9">"#REF!"</definedName>
    <definedName name="Loan_Years">#REF!</definedName>
    <definedName name="Loan_Years_9">"#REF!"</definedName>
    <definedName name="LYN">#REF!</definedName>
    <definedName name="MRT88RES">#N/A</definedName>
    <definedName name="MRT88RES_18">#N/A</definedName>
    <definedName name="MRT91RES">#N/A</definedName>
    <definedName name="MRT91RES_18">#N/A</definedName>
    <definedName name="new_employees">#REF!</definedName>
    <definedName name="new_employees_9">"#REF!"</definedName>
    <definedName name="Num_Pmt_Per_Year">#REF!</definedName>
    <definedName name="Num_Pmt_Per_Year_9">"#REF!"</definedName>
    <definedName name="Number_of_Payments">MATCH(0.01,End_Bal,-1)+1</definedName>
    <definedName name="Number_of_Payments_17">#N/A</definedName>
    <definedName name="Number_of_Payments_9">#N/A</definedName>
    <definedName name="NvsASD">"V2007-07-30"</definedName>
    <definedName name="NvsAutoDrillOk">"VY"</definedName>
    <definedName name="NvsElapsedTime">0.000138888892251998</definedName>
    <definedName name="NvsElapsedTime_9">0.000138888892251998</definedName>
    <definedName name="NvsEndTime">39335.4323032407</definedName>
    <definedName name="NvsEndTime_9">39335.4323032407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"V1901-01-01"</definedName>
    <definedName name="NvsPanelSetid">"VSHARE"</definedName>
    <definedName name="NvsReqBU">"VLIRRD"</definedName>
    <definedName name="NvsReqBUOnly">"VY"</definedName>
    <definedName name="NvsTransLed">"VN"</definedName>
    <definedName name="NvsTreeASD">"V2007-07-30"</definedName>
    <definedName name="NvsValTbl.ACCOUNT">"GL_ACCOUNT_TBL"</definedName>
    <definedName name="NvsValTbl.BUDGET_REF">"BUD_REF_TBL"</definedName>
    <definedName name="NvsValTbl.BUSINESS_UNIT">"BP_BU_UNIT_VW"</definedName>
    <definedName name="NvsValTbl.DEPTID">"DEPARTMENT_TBL"</definedName>
    <definedName name="NvsValTbl.LEDGER">"LED_DEFN_TBL"</definedName>
    <definedName name="NvsValTbl.OPERATING_UNIT">"OPER_UNIT_TBL"</definedName>
    <definedName name="NvsValTbl.PF_SCENARIO_ID">"PF_SCENARIO_VW"</definedName>
    <definedName name="NvsValTbl.PRODUCT">"PRODUCT_D00"</definedName>
    <definedName name="NvsValTbl.PRODUCT_ID">"PRODUCT_D00"</definedName>
    <definedName name="NvsValTbl.SCENARIO">"PF_SCENARIO_DFN"</definedName>
    <definedName name="NYCERS">#REF!</definedName>
    <definedName name="NYCERS_17">"#REF!"</definedName>
    <definedName name="NYCERS_18">"#REF!"</definedName>
    <definedName name="NYCERS_9">"#REF!"</definedName>
    <definedName name="OA15825A">#REF!</definedName>
    <definedName name="OA15825A_17">"#REF!"</definedName>
    <definedName name="OA15825A_18">"#REF!"</definedName>
    <definedName name="OA15825A_9">"#REF!"</definedName>
    <definedName name="OAIDP">#REF!</definedName>
    <definedName name="OAIDP_17">"#REF!"</definedName>
    <definedName name="OAIDP_18">"#REF!"</definedName>
    <definedName name="ohtab">#N/A</definedName>
    <definedName name="OPR">#REF!</definedName>
    <definedName name="OPR_9">"#REF!"</definedName>
    <definedName name="othersheetNvsValTbl.Business_Unit">"BUS_UNIT_TBL_GL"</definedName>
    <definedName name="p">Scheduled_Payment+Extra_Payment</definedName>
    <definedName name="Page_1">#REF!</definedName>
    <definedName name="Page_2">#REF!</definedName>
    <definedName name="Pay_Date">#REF!</definedName>
    <definedName name="Pay_Date_9">"#REF!"</definedName>
    <definedName name="Pay_Num">#REF!</definedName>
    <definedName name="Pay_Num_9">"#REF!"</definedName>
    <definedName name="Payment_Date">DATE(YEAR(Loan_Start),MONTH(Loan_Start)+Payment_Number,DAY(Loan_Start))</definedName>
    <definedName name="Payment_Date_17">#N/A</definedName>
    <definedName name="Payment_Date_9">#N/A</definedName>
    <definedName name="PER">#REF!</definedName>
    <definedName name="PER_18">"#REF!"</definedName>
    <definedName name="PER_9">"#REF!"</definedName>
    <definedName name="POL">#REF!</definedName>
    <definedName name="POL_18">"#REF!"</definedName>
    <definedName name="POL_9">"#REF!"</definedName>
    <definedName name="Princ">#REF!</definedName>
    <definedName name="Princ_9">"#REF!"</definedName>
    <definedName name="_xlnm.Print_Area" localSheetId="4">Subsidies!$A$69:$AA$99</definedName>
    <definedName name="_xlnm.Print_Area">#REF!</definedName>
    <definedName name="Print_Area_MI">#REF!</definedName>
    <definedName name="Print_Area_MI_17">"#REF!"</definedName>
    <definedName name="Print_Area_MI_18">"#REF!"</definedName>
    <definedName name="Print_Area_MI_9">"#REF!"</definedName>
    <definedName name="Print_Area_Reset">OFFSET(Full_Print,0,0,Last_Row)</definedName>
    <definedName name="Print_Area_Reset_17">#N/A</definedName>
    <definedName name="_xlnm.Print_Titles" localSheetId="4">Subsidies!$B:$B</definedName>
    <definedName name="_xlnm.Print_Titles">#N/A</definedName>
    <definedName name="RBN">#REF!</definedName>
    <definedName name="RBN_18">"#REF!"</definedName>
    <definedName name="RBN_9">"#REF!"</definedName>
    <definedName name="RBU">#REF!</definedName>
    <definedName name="RBU_18">"#REF!"</definedName>
    <definedName name="RBU_9">"#REF!"</definedName>
    <definedName name="REALTIME">#REF!</definedName>
    <definedName name="REALTIME_17">"#REF!"</definedName>
    <definedName name="REALTIME_18">"#REF!"</definedName>
    <definedName name="REALTIME_9">"#REF!"</definedName>
    <definedName name="RID">#REF!</definedName>
    <definedName name="RID_9">"#REF!"</definedName>
    <definedName name="ROFDETAIL">#REF!</definedName>
    <definedName name="ROFDETAIL_17">"#REF!"</definedName>
    <definedName name="ROFDETAIL_18">"#REF!"</definedName>
    <definedName name="ROFDETAIL_9">"#REF!"</definedName>
    <definedName name="Sch_9_print">#REF!</definedName>
    <definedName name="Sched_Pay">#REF!</definedName>
    <definedName name="Sched_Pay_9">"#REF!"</definedName>
    <definedName name="Scheduled_Extra_Payments">#REF!</definedName>
    <definedName name="Scheduled_Extra_Payments_9">"#REF!"</definedName>
    <definedName name="Scheduled_Interest_Rate">#REF!</definedName>
    <definedName name="Scheduled_Interest_Rate_9">"#REF!"</definedName>
    <definedName name="Scheduled_Monthly_Payment">#REF!</definedName>
    <definedName name="SD">#REF!</definedName>
    <definedName name="SD_18">"#REF!"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a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">#REF!</definedName>
    <definedName name="SFD_18">"#REF!"</definedName>
    <definedName name="SFN">#REF!</definedName>
    <definedName name="SFN_18">"#REF!"</definedName>
    <definedName name="SFV">#REF!</definedName>
    <definedName name="SFV_18">"#REF!"</definedName>
    <definedName name="SR">#REF!</definedName>
    <definedName name="SR_18">"#REF!"</definedName>
    <definedName name="ss">[5]Details!#REF!</definedName>
    <definedName name="ss_9">#N/A</definedName>
    <definedName name="ssssssssss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VC">#N/A</definedName>
    <definedName name="SVC_18">#N/A</definedName>
    <definedName name="TA15825A">#REF!</definedName>
    <definedName name="TA15825A_17">"#REF!"</definedName>
    <definedName name="TA15825A_18">"#REF!"</definedName>
    <definedName name="TA15825A_9">"#REF!"</definedName>
    <definedName name="Table_IV">#REF!</definedName>
    <definedName name="Table_IV_18">"#REF!"</definedName>
    <definedName name="Table_IV_9">"#REF!"</definedName>
    <definedName name="Table_V">#REF!</definedName>
    <definedName name="Table_V_18">"#REF!"</definedName>
    <definedName name="Table_V_9">"#REF!"</definedName>
    <definedName name="Table_VI">#REF!</definedName>
    <definedName name="Table_VI_18">"#REF!"</definedName>
    <definedName name="Table_VI_9">"#REF!"</definedName>
    <definedName name="TAIDP">#REF!</definedName>
    <definedName name="TAIDP_18">"#REF!"</definedName>
    <definedName name="TAOA">#REF!</definedName>
    <definedName name="TAOA_18">"#REF!"</definedName>
    <definedName name="tb">[11]TranspDS!$A$8:$D$37</definedName>
    <definedName name="TBTA_JuniorFixDS">#N/A</definedName>
    <definedName name="TBTA_JuniorVarDS1">#N/A</definedName>
    <definedName name="TBTA_JuniorVarDS2">#N/A</definedName>
    <definedName name="TBTA_JuniorVarDS2_18">#N/A</definedName>
    <definedName name="TBTA_JuniorVarDS3">#N/A</definedName>
    <definedName name="TBTA_JuniorVarDS3_18">#N/A</definedName>
    <definedName name="TBTA_SeniorVarDS1">#N/A</definedName>
    <definedName name="TBTA_SeniorVarDS2">#N/A</definedName>
    <definedName name="TBTA_SeniorVarDS3">#N/A</definedName>
    <definedName name="TBTA2001A">#N/A</definedName>
    <definedName name="TBTA2002A">#N/A</definedName>
    <definedName name="TBTA2002B">#N/A</definedName>
    <definedName name="TBTA2005A">#N/A</definedName>
    <definedName name="TBTA2005B">#N/A</definedName>
    <definedName name="TBTA2006A">#N/A</definedName>
    <definedName name="TBTA2007A">#N/A</definedName>
    <definedName name="TBTA2008AB">#N/A</definedName>
    <definedName name="TBTABANs">#N/A</definedName>
    <definedName name="TBTABANs_18">#N/A</definedName>
    <definedName name="TBTABICS">#N/A</definedName>
    <definedName name="TBTABICS_18">#N/A</definedName>
    <definedName name="TBTAEFC">#N/A</definedName>
    <definedName name="TBTAGP">#N/A</definedName>
    <definedName name="TBTAGP_18">#N/A</definedName>
    <definedName name="TBTAGR">"'[9]debt outstanding'!$d$56"</definedName>
    <definedName name="TBTAjrDS">[11]TBTAjrDS!$A$9:$D$38</definedName>
    <definedName name="TBTAsrDS">[11]TBTAsrDS!$A$9:$D$38</definedName>
    <definedName name="TBTASUB">"'[9]debt outstanding'!$d$63"</definedName>
    <definedName name="TBTAVRDB">#N/A</definedName>
    <definedName name="TBTAVRDB_18">#N/A</definedName>
    <definedName name="temp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otal_Interest">#REF!</definedName>
    <definedName name="Total_Interest_9">"#REF!"</definedName>
    <definedName name="Total_Pay">#REF!</definedName>
    <definedName name="Total_Pay_9">"#REF!"</definedName>
    <definedName name="Total_Payment">Scheduled_Payment+Extra_Payment</definedName>
    <definedName name="Total_Payment_17">"scheduled_payment"+"extra_payment"</definedName>
    <definedName name="Total_Payment_9">"scheduled_payment"+"extra_payment"</definedName>
    <definedName name="TotPos03">'[2]Centralized Electronics - 1NN:27 HR Expand Safety Training'!$B$39</definedName>
    <definedName name="TotPos04">'[2]Centralized Electronics - 1NN:27 HR Expand Safety Training'!$C$39</definedName>
    <definedName name="TotPos05">'[2]Centralized Electronics - 1NN:27 HR Expand Safety Training'!$D$39</definedName>
    <definedName name="TotPos06">'[2]Centralized Electronics - 1NN:27 HR Expand Safety Training'!$E$39</definedName>
    <definedName name="TotPos07">'[2]Centralized Electronics - 1NN:27 HR Expand Safety Training'!$F$39</definedName>
    <definedName name="TotPos08">'[2]Centralized Electronics - 1NN:27 HR Expand Safety Training'!$G$39</definedName>
    <definedName name="TotPos09">'[2]Centralized Electronics - 1NN:27 HR Expand Safety Training'!$H$39</definedName>
    <definedName name="TRAN_CP">#N/A</definedName>
    <definedName name="TRAN_CP_18">#N/A</definedName>
    <definedName name="TRANREV">#N/A</definedName>
    <definedName name="TRANREV_18">#N/A</definedName>
    <definedName name="Transp2002B">#N/A</definedName>
    <definedName name="Transp2002B_18">#N/A</definedName>
    <definedName name="Transp2002D">#N/A</definedName>
    <definedName name="Transp2002D_18">#N/A</definedName>
    <definedName name="Transp2002G">#N/A</definedName>
    <definedName name="Transp2002G_18">#N/A</definedName>
    <definedName name="TranspDS">[11]TranspDS!$A$8:$D$37</definedName>
    <definedName name="TranspRev">"'[9]debt outstanding'!$d$36"</definedName>
    <definedName name="TrasnpFixed">#N/A</definedName>
    <definedName name="TrasnpFixed_17">#N/A</definedName>
    <definedName name="TrasnpFixed_18">#N/A</definedName>
    <definedName name="TrasnpVar">#N/A</definedName>
    <definedName name="TrasnpVar_17">#N/A</definedName>
    <definedName name="TrasnpVar_18">#N/A</definedName>
    <definedName name="Values_Entered">IF(Loan_Amount*Interest_Rate*Loan_Years*Loan_Start&gt;0,1,0)</definedName>
    <definedName name="Values_Entered_17">#N/A</definedName>
    <definedName name="Values_Entered_9">IF("paratransit!loan_amount"*"paratransit!interest_rate"*"paratransit!loan_years"*"paratransit!loan_start"&gt;0,1,0)</definedName>
    <definedName name="WD">#REF!</definedName>
    <definedName name="WD_18">"#REF!"</definedName>
    <definedName name="WD_9">"#REF!"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Flash." hidden="1">{#N/A,#N/A,TRUE,"Flash"}</definedName>
    <definedName name="x">"V2006-12-31"</definedName>
    <definedName name="xx">"#REF!"</definedName>
    <definedName name="xx_18">"#REF!"</definedName>
    <definedName name="xxx">[7]Details!#REF!</definedName>
    <definedName name="xxx_18">#N/A</definedName>
    <definedName name="xxx_9">#N/A</definedName>
    <definedName name="xxxx" hidden="1">{#N/A,#N/A,TRUE,"Flash"}</definedName>
    <definedName name="xxxx_18">#N/A</definedName>
    <definedName name="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z">38762.5848726852</definedName>
    <definedName name="zzz" hidden="1">{#N/A,#N/A,FALSE,"Pricing";#N/A,#N/A,FALSE,"Summary";#N/A,#N/A,FALSE,"CompProd";#N/A,#N/A,FALSE,"CompJobhrs";#N/A,#N/A,FALSE,"Escalation";#N/A,#N/A,FALSE,"Contingency";#N/A,#N/A,FALSE,"GM";#N/A,#N/A,FALSE,"CompWage";#N/A,#N/A,FALSE,"costSum"}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E5" i="16"/>
  <c r="F5" i="16" s="1"/>
  <c r="G5" i="16" s="1"/>
  <c r="T24" i="15"/>
  <c r="U24" i="15" s="1"/>
  <c r="S24" i="15"/>
  <c r="R24" i="15"/>
  <c r="C33" i="14"/>
  <c r="D33" i="14"/>
  <c r="E33" i="14"/>
  <c r="AD21" i="1"/>
  <c r="AD9" i="1"/>
  <c r="M18" i="1"/>
  <c r="M28" i="1" s="1"/>
  <c r="L18" i="1"/>
  <c r="L28" i="1" s="1"/>
  <c r="K18" i="1"/>
  <c r="K28" i="1" s="1"/>
  <c r="J18" i="1"/>
  <c r="J28" i="1" s="1"/>
  <c r="I18" i="1"/>
  <c r="I28" i="1" s="1"/>
  <c r="H18" i="1"/>
  <c r="H28" i="1" s="1"/>
  <c r="G18" i="1"/>
  <c r="AD18" i="1" s="1"/>
  <c r="AD8" i="1"/>
  <c r="U56" i="1"/>
  <c r="AD17" i="1"/>
  <c r="U28" i="1"/>
  <c r="S187" i="3"/>
  <c r="B187" i="3"/>
  <c r="AA186" i="3"/>
  <c r="Z186" i="3"/>
  <c r="Y186" i="3"/>
  <c r="X186" i="3"/>
  <c r="T186" i="3"/>
  <c r="S186" i="3"/>
  <c r="R186" i="3"/>
  <c r="B186" i="3"/>
  <c r="AA185" i="3"/>
  <c r="Z185" i="3"/>
  <c r="Y185" i="3"/>
  <c r="X185" i="3"/>
  <c r="T185" i="3"/>
  <c r="S185" i="3"/>
  <c r="R185" i="3"/>
  <c r="B185" i="3"/>
  <c r="B184" i="3"/>
  <c r="B183" i="3"/>
  <c r="AA182" i="3"/>
  <c r="Z182" i="3"/>
  <c r="Y182" i="3"/>
  <c r="X182" i="3"/>
  <c r="T182" i="3"/>
  <c r="S182" i="3"/>
  <c r="R182" i="3"/>
  <c r="B182" i="3"/>
  <c r="AA181" i="3"/>
  <c r="Z181" i="3"/>
  <c r="Y181" i="3"/>
  <c r="X181" i="3"/>
  <c r="T181" i="3"/>
  <c r="S181" i="3"/>
  <c r="R181" i="3"/>
  <c r="B181" i="3"/>
  <c r="B180" i="3"/>
  <c r="AA177" i="3"/>
  <c r="Z177" i="3"/>
  <c r="Y177" i="3"/>
  <c r="X177" i="3"/>
  <c r="T177" i="3"/>
  <c r="S177" i="3"/>
  <c r="R177" i="3"/>
  <c r="AA176" i="3"/>
  <c r="Z176" i="3"/>
  <c r="Y176" i="3"/>
  <c r="X176" i="3"/>
  <c r="T176" i="3"/>
  <c r="S176" i="3"/>
  <c r="R176" i="3"/>
  <c r="AA171" i="3"/>
  <c r="Z171" i="3"/>
  <c r="Y171" i="3"/>
  <c r="X171" i="3"/>
  <c r="T171" i="3"/>
  <c r="S171" i="3"/>
  <c r="R171" i="3"/>
  <c r="AA170" i="3"/>
  <c r="Z170" i="3"/>
  <c r="Y170" i="3"/>
  <c r="X170" i="3"/>
  <c r="T170" i="3"/>
  <c r="S170" i="3"/>
  <c r="R170" i="3"/>
  <c r="AA169" i="3"/>
  <c r="Z169" i="3"/>
  <c r="Y169" i="3"/>
  <c r="X169" i="3"/>
  <c r="T169" i="3"/>
  <c r="S169" i="3"/>
  <c r="R169" i="3"/>
  <c r="AA168" i="3"/>
  <c r="Z168" i="3"/>
  <c r="Y168" i="3"/>
  <c r="X168" i="3"/>
  <c r="T168" i="3"/>
  <c r="S168" i="3"/>
  <c r="R168" i="3"/>
  <c r="AA167" i="3"/>
  <c r="Z167" i="3"/>
  <c r="Y167" i="3"/>
  <c r="X167" i="3"/>
  <c r="T167" i="3"/>
  <c r="S167" i="3"/>
  <c r="R167" i="3"/>
  <c r="AA166" i="3"/>
  <c r="Z166" i="3"/>
  <c r="Y166" i="3"/>
  <c r="X166" i="3"/>
  <c r="T166" i="3"/>
  <c r="S166" i="3"/>
  <c r="R166" i="3"/>
  <c r="AA165" i="3"/>
  <c r="Z165" i="3"/>
  <c r="Y165" i="3"/>
  <c r="X165" i="3"/>
  <c r="T165" i="3"/>
  <c r="S165" i="3"/>
  <c r="R165" i="3"/>
  <c r="AA164" i="3"/>
  <c r="Z164" i="3"/>
  <c r="Y164" i="3"/>
  <c r="X164" i="3"/>
  <c r="T164" i="3"/>
  <c r="S164" i="3"/>
  <c r="R164" i="3"/>
  <c r="AA163" i="3"/>
  <c r="Z163" i="3"/>
  <c r="Y163" i="3"/>
  <c r="X163" i="3"/>
  <c r="T163" i="3"/>
  <c r="S163" i="3"/>
  <c r="R163" i="3"/>
  <c r="R188" i="3" s="1"/>
  <c r="AA162" i="3"/>
  <c r="AA188" i="3" s="1"/>
  <c r="Z162" i="3"/>
  <c r="Z188" i="3" s="1"/>
  <c r="Y162" i="3"/>
  <c r="Y188" i="3" s="1"/>
  <c r="X162" i="3"/>
  <c r="X188" i="3" s="1"/>
  <c r="T162" i="3"/>
  <c r="T188" i="3" s="1"/>
  <c r="S162" i="3"/>
  <c r="S188" i="3" s="1"/>
  <c r="R162" i="3"/>
  <c r="AA161" i="3"/>
  <c r="Z161" i="3"/>
  <c r="Y161" i="3"/>
  <c r="X161" i="3"/>
  <c r="T161" i="3"/>
  <c r="S161" i="3"/>
  <c r="R161" i="3"/>
  <c r="P155" i="3"/>
  <c r="Q154" i="3"/>
  <c r="P154" i="3"/>
  <c r="P156" i="3" s="1"/>
  <c r="Q148" i="3"/>
  <c r="Q155" i="3" s="1"/>
  <c r="P148" i="3"/>
  <c r="Q146" i="3"/>
  <c r="P145" i="3"/>
  <c r="P146" i="3" s="1"/>
  <c r="AA144" i="3"/>
  <c r="Z144" i="3"/>
  <c r="Y144" i="3"/>
  <c r="Y156" i="3" s="1"/>
  <c r="X144" i="3"/>
  <c r="X156" i="3" s="1"/>
  <c r="V144" i="3"/>
  <c r="V156" i="3" s="1"/>
  <c r="U144" i="3"/>
  <c r="U156" i="3" s="1"/>
  <c r="T144" i="3"/>
  <c r="T156" i="3" s="1"/>
  <c r="S144" i="3"/>
  <c r="S156" i="3" s="1"/>
  <c r="R144" i="3"/>
  <c r="R156" i="3" s="1"/>
  <c r="Q144" i="3"/>
  <c r="P144" i="3"/>
  <c r="P150" i="3" s="1"/>
  <c r="X108" i="3"/>
  <c r="O108" i="3"/>
  <c r="W103" i="3"/>
  <c r="U103" i="3"/>
  <c r="S103" i="3"/>
  <c r="Q103" i="3"/>
  <c r="P103" i="3"/>
  <c r="K103" i="3"/>
  <c r="J101" i="3"/>
  <c r="I101" i="3"/>
  <c r="AA99" i="3"/>
  <c r="AA103" i="3" s="1"/>
  <c r="Z99" i="3"/>
  <c r="Z103" i="3" s="1"/>
  <c r="Y99" i="3"/>
  <c r="Y103" i="3" s="1"/>
  <c r="X99" i="3"/>
  <c r="X103" i="3" s="1"/>
  <c r="W99" i="3"/>
  <c r="V99" i="3"/>
  <c r="V103" i="3" s="1"/>
  <c r="U99" i="3"/>
  <c r="T99" i="3"/>
  <c r="T103" i="3" s="1"/>
  <c r="S99" i="3"/>
  <c r="R99" i="3"/>
  <c r="R103" i="3" s="1"/>
  <c r="Q99" i="3"/>
  <c r="P99" i="3"/>
  <c r="O99" i="3"/>
  <c r="K99" i="3"/>
  <c r="N97" i="3"/>
  <c r="N99" i="3" s="1"/>
  <c r="N103" i="3" s="1"/>
  <c r="M97" i="3"/>
  <c r="M99" i="3" s="1"/>
  <c r="M103" i="3" s="1"/>
  <c r="L97" i="3"/>
  <c r="L99" i="3" s="1"/>
  <c r="L103" i="3" s="1"/>
  <c r="K97" i="3"/>
  <c r="J97" i="3"/>
  <c r="I97" i="3"/>
  <c r="J96" i="3"/>
  <c r="I96" i="3"/>
  <c r="J95" i="3"/>
  <c r="I95" i="3"/>
  <c r="J94" i="3"/>
  <c r="I94" i="3"/>
  <c r="J93" i="3"/>
  <c r="I93" i="3"/>
  <c r="J80" i="3"/>
  <c r="I80" i="3"/>
  <c r="J79" i="3"/>
  <c r="I79" i="3"/>
  <c r="J78" i="3"/>
  <c r="I78" i="3"/>
  <c r="J77" i="3"/>
  <c r="I77" i="3"/>
  <c r="J76" i="3"/>
  <c r="I76" i="3"/>
  <c r="I99" i="3" s="1"/>
  <c r="I103" i="3" s="1"/>
  <c r="J75" i="3"/>
  <c r="I75" i="3"/>
  <c r="J74" i="3"/>
  <c r="I74" i="3"/>
  <c r="J73" i="3"/>
  <c r="J99" i="3" s="1"/>
  <c r="J103" i="3" s="1"/>
  <c r="I73" i="3"/>
  <c r="O70" i="3"/>
  <c r="E70" i="3"/>
  <c r="F70" i="3" s="1"/>
  <c r="G70" i="3" s="1"/>
  <c r="H70" i="3" s="1"/>
  <c r="I70" i="3" s="1"/>
  <c r="J70" i="3" s="1"/>
  <c r="K70" i="3" s="1"/>
  <c r="L70" i="3" s="1"/>
  <c r="M70" i="3" s="1"/>
  <c r="N70" i="3" s="1"/>
  <c r="D70" i="3"/>
  <c r="Q67" i="3"/>
  <c r="P67" i="3"/>
  <c r="Q65" i="3"/>
  <c r="P65" i="3"/>
  <c r="Q63" i="3"/>
  <c r="P63" i="3"/>
  <c r="P59" i="3"/>
  <c r="Q58" i="3"/>
  <c r="P58" i="3"/>
  <c r="Q56" i="3"/>
  <c r="P56" i="3"/>
  <c r="Q55" i="3"/>
  <c r="P55" i="3"/>
  <c r="Q50" i="3"/>
  <c r="P50" i="3"/>
  <c r="U49" i="3"/>
  <c r="O49" i="3"/>
  <c r="AA47" i="3"/>
  <c r="Z47" i="3"/>
  <c r="Y47" i="3"/>
  <c r="X47" i="3"/>
  <c r="W47" i="3"/>
  <c r="V47" i="3"/>
  <c r="U47" i="3"/>
  <c r="T47" i="3"/>
  <c r="S47" i="3"/>
  <c r="R47" i="3"/>
  <c r="Q47" i="3"/>
  <c r="P47" i="3"/>
  <c r="AA46" i="3"/>
  <c r="Z46" i="3"/>
  <c r="Y46" i="3"/>
  <c r="X46" i="3"/>
  <c r="W46" i="3"/>
  <c r="V46" i="3"/>
  <c r="U46" i="3"/>
  <c r="T46" i="3"/>
  <c r="S46" i="3"/>
  <c r="R46" i="3"/>
  <c r="Q46" i="3"/>
  <c r="P46" i="3"/>
  <c r="AA45" i="3"/>
  <c r="Z45" i="3"/>
  <c r="Y45" i="3"/>
  <c r="X45" i="3"/>
  <c r="W45" i="3"/>
  <c r="V45" i="3"/>
  <c r="U45" i="3"/>
  <c r="T45" i="3"/>
  <c r="S45" i="3"/>
  <c r="R45" i="3"/>
  <c r="Q45" i="3"/>
  <c r="P45" i="3"/>
  <c r="AA41" i="3"/>
  <c r="Z41" i="3"/>
  <c r="Y41" i="3"/>
  <c r="X41" i="3"/>
  <c r="W41" i="3"/>
  <c r="V41" i="3"/>
  <c r="U41" i="3"/>
  <c r="T41" i="3"/>
  <c r="S41" i="3"/>
  <c r="R41" i="3"/>
  <c r="Q41" i="3"/>
  <c r="P41" i="3"/>
  <c r="AA40" i="3"/>
  <c r="Z40" i="3"/>
  <c r="Y40" i="3"/>
  <c r="X40" i="3"/>
  <c r="W40" i="3"/>
  <c r="V40" i="3"/>
  <c r="U40" i="3"/>
  <c r="T40" i="3"/>
  <c r="S40" i="3"/>
  <c r="R40" i="3"/>
  <c r="Q40" i="3"/>
  <c r="P40" i="3"/>
  <c r="AA39" i="3"/>
  <c r="Z39" i="3"/>
  <c r="Y39" i="3"/>
  <c r="X39" i="3"/>
  <c r="W39" i="3"/>
  <c r="V39" i="3"/>
  <c r="U39" i="3"/>
  <c r="T39" i="3"/>
  <c r="S39" i="3"/>
  <c r="R39" i="3"/>
  <c r="Q39" i="3"/>
  <c r="P39" i="3"/>
  <c r="AA38" i="3"/>
  <c r="Z38" i="3"/>
  <c r="Y38" i="3"/>
  <c r="X38" i="3"/>
  <c r="W38" i="3"/>
  <c r="V38" i="3"/>
  <c r="U38" i="3"/>
  <c r="T38" i="3"/>
  <c r="S38" i="3"/>
  <c r="R38" i="3"/>
  <c r="Q38" i="3"/>
  <c r="P38" i="3"/>
  <c r="AA37" i="3"/>
  <c r="Z37" i="3"/>
  <c r="Y37" i="3"/>
  <c r="X37" i="3"/>
  <c r="W37" i="3"/>
  <c r="V37" i="3"/>
  <c r="U37" i="3"/>
  <c r="T37" i="3"/>
  <c r="S37" i="3"/>
  <c r="R37" i="3"/>
  <c r="Q37" i="3"/>
  <c r="P37" i="3"/>
  <c r="AA36" i="3"/>
  <c r="Z36" i="3"/>
  <c r="Y36" i="3"/>
  <c r="X36" i="3"/>
  <c r="W36" i="3"/>
  <c r="V36" i="3"/>
  <c r="U36" i="3"/>
  <c r="T36" i="3"/>
  <c r="S36" i="3"/>
  <c r="R36" i="3"/>
  <c r="Q36" i="3"/>
  <c r="P36" i="3"/>
  <c r="AA35" i="3"/>
  <c r="Z35" i="3"/>
  <c r="Y35" i="3"/>
  <c r="X35" i="3"/>
  <c r="W35" i="3"/>
  <c r="V35" i="3"/>
  <c r="U35" i="3"/>
  <c r="T35" i="3"/>
  <c r="S35" i="3"/>
  <c r="R35" i="3"/>
  <c r="Q35" i="3"/>
  <c r="Q49" i="3" s="1"/>
  <c r="P35" i="3"/>
  <c r="P49" i="3" s="1"/>
  <c r="AA34" i="3"/>
  <c r="AA49" i="3" s="1"/>
  <c r="Z34" i="3"/>
  <c r="Z49" i="3" s="1"/>
  <c r="Y34" i="3"/>
  <c r="Y49" i="3" s="1"/>
  <c r="X34" i="3"/>
  <c r="X49" i="3" s="1"/>
  <c r="W34" i="3"/>
  <c r="W49" i="3" s="1"/>
  <c r="V34" i="3"/>
  <c r="V49" i="3" s="1"/>
  <c r="U34" i="3"/>
  <c r="T34" i="3"/>
  <c r="T49" i="3" s="1"/>
  <c r="S34" i="3"/>
  <c r="S49" i="3" s="1"/>
  <c r="R34" i="3"/>
  <c r="R49" i="3" s="1"/>
  <c r="Q34" i="3"/>
  <c r="P34" i="3"/>
  <c r="X31" i="3"/>
  <c r="P31" i="3"/>
  <c r="O31" i="3"/>
  <c r="E31" i="3"/>
  <c r="F31" i="3" s="1"/>
  <c r="G31" i="3" s="1"/>
  <c r="H31" i="3" s="1"/>
  <c r="I31" i="3" s="1"/>
  <c r="J31" i="3" s="1"/>
  <c r="K31" i="3" s="1"/>
  <c r="L31" i="3" s="1"/>
  <c r="M31" i="3" s="1"/>
  <c r="N31" i="3" s="1"/>
  <c r="D31" i="3"/>
  <c r="Q29" i="3"/>
  <c r="O28" i="3"/>
  <c r="U27" i="3"/>
  <c r="V29" i="3" s="1"/>
  <c r="T27" i="3"/>
  <c r="T29" i="3" s="1"/>
  <c r="S27" i="3"/>
  <c r="S29" i="3" s="1"/>
  <c r="R27" i="3"/>
  <c r="R29" i="3" s="1"/>
  <c r="Q27" i="3"/>
  <c r="P27" i="3"/>
  <c r="P29" i="3" s="1"/>
  <c r="O27" i="3"/>
  <c r="S26" i="3"/>
  <c r="O26" i="3"/>
  <c r="AA24" i="3"/>
  <c r="Z24" i="3"/>
  <c r="Y24" i="3"/>
  <c r="X24" i="3"/>
  <c r="W24" i="3"/>
  <c r="V24" i="3"/>
  <c r="U24" i="3"/>
  <c r="T24" i="3"/>
  <c r="S24" i="3"/>
  <c r="R24" i="3"/>
  <c r="Q24" i="3"/>
  <c r="P24" i="3"/>
  <c r="AA20" i="3"/>
  <c r="Z20" i="3"/>
  <c r="Y20" i="3"/>
  <c r="X20" i="3"/>
  <c r="W20" i="3"/>
  <c r="V20" i="3"/>
  <c r="U20" i="3"/>
  <c r="T20" i="3"/>
  <c r="S20" i="3"/>
  <c r="R20" i="3"/>
  <c r="Q20" i="3"/>
  <c r="P20" i="3"/>
  <c r="AA19" i="3"/>
  <c r="Z19" i="3"/>
  <c r="Y19" i="3"/>
  <c r="X19" i="3"/>
  <c r="W19" i="3"/>
  <c r="V19" i="3"/>
  <c r="U19" i="3"/>
  <c r="T19" i="3"/>
  <c r="S19" i="3"/>
  <c r="R19" i="3"/>
  <c r="Q19" i="3"/>
  <c r="P19" i="3"/>
  <c r="AA18" i="3"/>
  <c r="Z18" i="3"/>
  <c r="Y18" i="3"/>
  <c r="X18" i="3"/>
  <c r="W18" i="3"/>
  <c r="V18" i="3"/>
  <c r="U18" i="3"/>
  <c r="T18" i="3"/>
  <c r="S18" i="3"/>
  <c r="R18" i="3"/>
  <c r="Q18" i="3"/>
  <c r="P18" i="3"/>
  <c r="AA17" i="3"/>
  <c r="Z17" i="3"/>
  <c r="Y17" i="3"/>
  <c r="X17" i="3"/>
  <c r="W17" i="3"/>
  <c r="V17" i="3"/>
  <c r="U17" i="3"/>
  <c r="T17" i="3"/>
  <c r="S17" i="3"/>
  <c r="R17" i="3"/>
  <c r="Q17" i="3"/>
  <c r="P17" i="3"/>
  <c r="AA16" i="3"/>
  <c r="Z16" i="3"/>
  <c r="Y16" i="3"/>
  <c r="X16" i="3"/>
  <c r="W16" i="3"/>
  <c r="V16" i="3"/>
  <c r="U16" i="3"/>
  <c r="T16" i="3"/>
  <c r="S16" i="3"/>
  <c r="R16" i="3"/>
  <c r="Q16" i="3"/>
  <c r="P16" i="3"/>
  <c r="AA15" i="3"/>
  <c r="Z15" i="3"/>
  <c r="Y15" i="3"/>
  <c r="X15" i="3"/>
  <c r="W15" i="3"/>
  <c r="V15" i="3"/>
  <c r="U15" i="3"/>
  <c r="T15" i="3"/>
  <c r="S15" i="3"/>
  <c r="R15" i="3"/>
  <c r="Q15" i="3"/>
  <c r="P15" i="3"/>
  <c r="AA14" i="3"/>
  <c r="Z14" i="3"/>
  <c r="Y14" i="3"/>
  <c r="X14" i="3"/>
  <c r="W14" i="3"/>
  <c r="V14" i="3"/>
  <c r="U14" i="3"/>
  <c r="T14" i="3"/>
  <c r="S14" i="3"/>
  <c r="R14" i="3"/>
  <c r="Q14" i="3"/>
  <c r="P14" i="3"/>
  <c r="P26" i="3" s="1"/>
  <c r="AA13" i="3"/>
  <c r="AA26" i="3" s="1"/>
  <c r="Z13" i="3"/>
  <c r="Z26" i="3" s="1"/>
  <c r="Y13" i="3"/>
  <c r="Y26" i="3" s="1"/>
  <c r="X13" i="3"/>
  <c r="X26" i="3" s="1"/>
  <c r="W13" i="3"/>
  <c r="W26" i="3" s="1"/>
  <c r="W62" i="3" s="1"/>
  <c r="V13" i="3"/>
  <c r="V26" i="3" s="1"/>
  <c r="U13" i="3"/>
  <c r="U26" i="3" s="1"/>
  <c r="T13" i="3"/>
  <c r="T26" i="3" s="1"/>
  <c r="S13" i="3"/>
  <c r="R13" i="3"/>
  <c r="R26" i="3" s="1"/>
  <c r="Q13" i="3"/>
  <c r="Q26" i="3" s="1"/>
  <c r="P13" i="3"/>
  <c r="P10" i="3"/>
  <c r="O10" i="3"/>
  <c r="C10" i="3"/>
  <c r="AA7" i="3"/>
  <c r="X4" i="3"/>
  <c r="X10" i="3" s="1"/>
  <c r="W4" i="3"/>
  <c r="W108" i="3" s="1"/>
  <c r="Q4" i="3"/>
  <c r="R4" i="3" s="1"/>
  <c r="P4" i="3"/>
  <c r="P108" i="3" s="1"/>
  <c r="D4" i="3"/>
  <c r="D10" i="3" s="1"/>
  <c r="G28" i="1" l="1"/>
  <c r="S52" i="3"/>
  <c r="S6" i="3"/>
  <c r="T52" i="3"/>
  <c r="Q156" i="3"/>
  <c r="U6" i="3"/>
  <c r="U28" i="3"/>
  <c r="U52" i="3"/>
  <c r="U62" i="3"/>
  <c r="Y6" i="3"/>
  <c r="Y62" i="3"/>
  <c r="Q6" i="3"/>
  <c r="Q7" i="3" s="1"/>
  <c r="Q28" i="3"/>
  <c r="T28" i="3"/>
  <c r="T6" i="3"/>
  <c r="T7" i="3" s="1"/>
  <c r="T62" i="3"/>
  <c r="V52" i="3"/>
  <c r="R52" i="3"/>
  <c r="X6" i="3"/>
  <c r="X7" i="3" s="1"/>
  <c r="X62" i="3"/>
  <c r="Z6" i="3"/>
  <c r="Z7" i="3" s="1"/>
  <c r="Z62" i="3"/>
  <c r="W52" i="3"/>
  <c r="P28" i="3"/>
  <c r="P62" i="3"/>
  <c r="P6" i="3"/>
  <c r="P7" i="3" s="1"/>
  <c r="Y52" i="3"/>
  <c r="Z52" i="3"/>
  <c r="Q52" i="3"/>
  <c r="Q62" i="3"/>
  <c r="R62" i="3"/>
  <c r="R28" i="3"/>
  <c r="R6" i="3"/>
  <c r="V6" i="3"/>
  <c r="V62" i="3"/>
  <c r="AA6" i="3"/>
  <c r="AA62" i="3"/>
  <c r="X52" i="3"/>
  <c r="S62" i="3"/>
  <c r="AA52" i="3"/>
  <c r="P52" i="3"/>
  <c r="R108" i="3"/>
  <c r="R31" i="3"/>
  <c r="R10" i="3"/>
  <c r="R70" i="3"/>
  <c r="S4" i="3"/>
  <c r="E4" i="3"/>
  <c r="Y4" i="3"/>
  <c r="P70" i="3"/>
  <c r="Q70" i="3"/>
  <c r="Z156" i="3"/>
  <c r="AA156" i="3"/>
  <c r="W70" i="3"/>
  <c r="X70" i="3"/>
  <c r="Q31" i="3"/>
  <c r="S28" i="3"/>
  <c r="Q108" i="3"/>
  <c r="Q10" i="3"/>
  <c r="W31" i="3"/>
  <c r="W10" i="3"/>
  <c r="Q150" i="3"/>
  <c r="U29" i="3"/>
  <c r="Q59" i="3"/>
  <c r="Y108" i="3" l="1"/>
  <c r="Y31" i="3"/>
  <c r="Y70" i="3"/>
  <c r="Z4" i="3"/>
  <c r="Y10" i="3"/>
  <c r="F4" i="3"/>
  <c r="E10" i="3"/>
  <c r="T4" i="3"/>
  <c r="S108" i="3"/>
  <c r="S10" i="3"/>
  <c r="S31" i="3"/>
  <c r="S70" i="3"/>
  <c r="Y7" i="3"/>
  <c r="R7" i="3"/>
  <c r="S7" i="3"/>
  <c r="T10" i="3" l="1"/>
  <c r="U4" i="3"/>
  <c r="T108" i="3"/>
  <c r="T31" i="3"/>
  <c r="T70" i="3"/>
  <c r="F10" i="3"/>
  <c r="G4" i="3"/>
  <c r="Z108" i="3"/>
  <c r="Z10" i="3"/>
  <c r="Z31" i="3"/>
  <c r="Z70" i="3"/>
  <c r="AA4" i="3"/>
  <c r="AA108" i="3" l="1"/>
  <c r="AA70" i="3"/>
  <c r="AA10" i="3"/>
  <c r="AA31" i="3"/>
  <c r="H4" i="3"/>
  <c r="G10" i="3"/>
  <c r="U108" i="3"/>
  <c r="U10" i="3"/>
  <c r="U31" i="3"/>
  <c r="U70" i="3"/>
  <c r="V4" i="3"/>
  <c r="V108" i="3" l="1"/>
  <c r="V10" i="3"/>
  <c r="V31" i="3"/>
  <c r="V70" i="3"/>
  <c r="H10" i="3"/>
  <c r="I4" i="3"/>
  <c r="J4" i="3" l="1"/>
  <c r="I10" i="3"/>
  <c r="J10" i="3" l="1"/>
  <c r="K4" i="3"/>
  <c r="K10" i="3" l="1"/>
  <c r="L4" i="3"/>
  <c r="L10" i="3" l="1"/>
  <c r="M4" i="3"/>
  <c r="N4" i="3" l="1"/>
  <c r="N10" i="3" s="1"/>
  <c r="M10" i="3"/>
  <c r="U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Leopold</author>
  </authors>
  <commentList>
    <comment ref="B62" authorId="0" shapeId="0" xr:uid="{3E8D8AB7-07A7-4C51-8D41-F349DC2A4B80}">
      <text>
        <r>
          <rPr>
            <b/>
            <sz val="9"/>
            <color indexed="81"/>
            <rFont val="Tahoma"/>
            <family val="2"/>
          </rPr>
          <t>Karl Leopold:</t>
        </r>
        <r>
          <rPr>
            <sz val="9"/>
            <color indexed="81"/>
            <rFont val="Tahoma"/>
            <family val="2"/>
          </rPr>
          <t xml:space="preserve">
  - Row 14 in "2015 - 2018" Summary Sheet
</t>
        </r>
      </text>
    </comment>
  </commentList>
</comments>
</file>

<file path=xl/sharedStrings.xml><?xml version="1.0" encoding="utf-8"?>
<sst xmlns="http://schemas.openxmlformats.org/spreadsheetml/2006/main" count="566" uniqueCount="311">
  <si>
    <r>
      <rPr>
        <b/>
        <sz val="8.5"/>
        <rFont val="Calibri"/>
        <family val="2"/>
      </rPr>
      <t>2016 MTA Payments to County</t>
    </r>
  </si>
  <si>
    <r>
      <rPr>
        <b/>
        <sz val="8.5"/>
        <rFont val="Calibri"/>
        <family val="2"/>
      </rPr>
      <t>Dutch.</t>
    </r>
  </si>
  <si>
    <r>
      <rPr>
        <b/>
        <sz val="8.5"/>
        <rFont val="Calibri"/>
        <family val="2"/>
      </rPr>
      <t>Orange</t>
    </r>
  </si>
  <si>
    <r>
      <rPr>
        <b/>
        <sz val="8.5"/>
        <rFont val="Calibri"/>
        <family val="2"/>
      </rPr>
      <t>Rock.</t>
    </r>
  </si>
  <si>
    <r>
      <rPr>
        <b/>
        <sz val="8.5"/>
        <rFont val="Calibri"/>
        <family val="2"/>
      </rPr>
      <t>Putnam</t>
    </r>
  </si>
  <si>
    <r>
      <rPr>
        <b/>
        <sz val="8.5"/>
        <rFont val="Calibri"/>
        <family val="2"/>
      </rPr>
      <t>Westch.</t>
    </r>
  </si>
  <si>
    <r>
      <rPr>
        <b/>
        <sz val="8.5"/>
        <rFont val="Calibri"/>
        <family val="2"/>
      </rPr>
      <t>Nassau</t>
    </r>
  </si>
  <si>
    <r>
      <rPr>
        <b/>
        <sz val="8.5"/>
        <rFont val="Calibri"/>
        <family val="2"/>
      </rPr>
      <t>Suffolk</t>
    </r>
  </si>
  <si>
    <r>
      <rPr>
        <b/>
        <sz val="8.5"/>
        <rFont val="Calibri"/>
        <family val="2"/>
      </rPr>
      <t>NYC</t>
    </r>
  </si>
  <si>
    <r>
      <rPr>
        <b/>
        <sz val="8.5"/>
        <rFont val="Calibri"/>
        <family val="2"/>
      </rPr>
      <t>Total</t>
    </r>
  </si>
  <si>
    <r>
      <rPr>
        <b/>
        <sz val="8.5"/>
        <rFont val="Calibri"/>
        <family val="2"/>
      </rPr>
      <t>DORF</t>
    </r>
  </si>
  <si>
    <r>
      <rPr>
        <sz val="8.5"/>
        <rFont val="Calibri"/>
        <family val="2"/>
      </rPr>
      <t>‐</t>
    </r>
  </si>
  <si>
    <r>
      <rPr>
        <b/>
        <sz val="8.5"/>
        <rFont val="Calibri"/>
        <family val="2"/>
      </rPr>
      <t>MNR West of Hudson Expenses</t>
    </r>
  </si>
  <si>
    <r>
      <rPr>
        <b/>
        <sz val="8.5"/>
        <rFont val="Calibri"/>
        <family val="2"/>
      </rPr>
      <t>MNR East of Hudson Expenses</t>
    </r>
  </si>
  <si>
    <r>
      <rPr>
        <b/>
        <sz val="8.5"/>
        <rFont val="Calibri"/>
        <family val="2"/>
      </rPr>
      <t>MTA Headquarters (without PD)</t>
    </r>
  </si>
  <si>
    <r>
      <rPr>
        <b/>
        <sz val="8.5"/>
        <rFont val="Calibri"/>
        <family val="2"/>
      </rPr>
      <t>MTA Police Department</t>
    </r>
  </si>
  <si>
    <r>
      <rPr>
        <b/>
        <sz val="8.5"/>
        <rFont val="Calibri"/>
        <family val="2"/>
      </rPr>
      <t>NYCT Expenses and Admin. Costs</t>
    </r>
  </si>
  <si>
    <r>
      <rPr>
        <b/>
        <sz val="8.5"/>
        <rFont val="Calibri"/>
        <family val="2"/>
      </rPr>
      <t>MTA Bus Expenses and Admin. Costs</t>
    </r>
  </si>
  <si>
    <r>
      <rPr>
        <b/>
        <sz val="8.5"/>
        <rFont val="Calibri"/>
        <family val="2"/>
      </rPr>
      <t>LIRR Expenses and Admin. Costs</t>
    </r>
  </si>
  <si>
    <r>
      <rPr>
        <b/>
        <sz val="8.5"/>
        <rFont val="Calibri"/>
        <family val="2"/>
      </rPr>
      <t>SIR Expenses and Admin. Costs</t>
    </r>
  </si>
  <si>
    <r>
      <rPr>
        <b/>
        <sz val="8.5"/>
        <rFont val="Calibri"/>
        <family val="2"/>
      </rPr>
      <t>LIB Expenses and Admin. Costs</t>
    </r>
  </si>
  <si>
    <r>
      <rPr>
        <b/>
        <sz val="8.5"/>
        <rFont val="Calibri"/>
        <family val="2"/>
      </rPr>
      <t>B&amp;T Expenses and Admin. Costs</t>
    </r>
  </si>
  <si>
    <r>
      <rPr>
        <b/>
        <sz val="8.5"/>
        <rFont val="Calibri"/>
        <family val="2"/>
      </rPr>
      <t>MTA Policy and Gap Closing Actions</t>
    </r>
  </si>
  <si>
    <r>
      <rPr>
        <b/>
        <sz val="8.5"/>
        <rFont val="Calibri"/>
        <family val="2"/>
      </rPr>
      <t>MTA Capital</t>
    </r>
  </si>
  <si>
    <r>
      <rPr>
        <b/>
        <sz val="8.5"/>
        <rFont val="Calibri"/>
        <family val="2"/>
      </rPr>
      <t>TOTAL</t>
    </r>
  </si>
  <si>
    <r>
      <rPr>
        <b/>
        <sz val="8.5"/>
        <rFont val="Calibri"/>
        <family val="2"/>
      </rPr>
      <t>2016 County Payments to MTA</t>
    </r>
  </si>
  <si>
    <r>
      <rPr>
        <b/>
        <sz val="8.5"/>
        <rFont val="Calibri"/>
        <family val="2"/>
      </rPr>
      <t>MRT‐1 and MRT‐2 Payments</t>
    </r>
  </si>
  <si>
    <r>
      <rPr>
        <b/>
        <sz val="8.5"/>
        <rFont val="Calibri"/>
        <family val="2"/>
      </rPr>
      <t>Urban Tax Payments</t>
    </r>
  </si>
  <si>
    <r>
      <rPr>
        <b/>
        <sz val="8.5"/>
        <rFont val="Calibri"/>
        <family val="2"/>
      </rPr>
      <t>City Subsidy to MTA Bus and SIRTOA</t>
    </r>
  </si>
  <si>
    <r>
      <rPr>
        <b/>
        <sz val="8.5"/>
        <rFont val="Calibri"/>
        <family val="2"/>
      </rPr>
      <t>NYC Capital Program Contribution</t>
    </r>
  </si>
  <si>
    <r>
      <rPr>
        <b/>
        <sz val="8.5"/>
        <rFont val="Calibri"/>
        <family val="2"/>
      </rPr>
      <t>Sales and Use Tax</t>
    </r>
  </si>
  <si>
    <r>
      <rPr>
        <b/>
        <sz val="8.5"/>
        <rFont val="Calibri"/>
        <family val="2"/>
      </rPr>
      <t>Franchise Tax</t>
    </r>
  </si>
  <si>
    <r>
      <rPr>
        <b/>
        <sz val="8.5"/>
        <rFont val="Calibri"/>
        <family val="2"/>
      </rPr>
      <t>Business Surcharge Tax</t>
    </r>
  </si>
  <si>
    <r>
      <rPr>
        <b/>
        <sz val="8.5"/>
        <rFont val="Calibri"/>
        <family val="2"/>
      </rPr>
      <t>PBT</t>
    </r>
  </si>
  <si>
    <r>
      <rPr>
        <b/>
        <sz val="8.5"/>
        <rFont val="Calibri"/>
        <family val="2"/>
      </rPr>
      <t>PMT (incl. PMT Replacement Fund)</t>
    </r>
  </si>
  <si>
    <r>
      <rPr>
        <b/>
        <sz val="8.5"/>
        <rFont val="Calibri"/>
        <family val="2"/>
      </rPr>
      <t>MTA Aid</t>
    </r>
  </si>
  <si>
    <r>
      <rPr>
        <b/>
        <sz val="8.5"/>
        <rFont val="Calibri"/>
        <family val="2"/>
      </rPr>
      <t>Local Operating Assistance</t>
    </r>
  </si>
  <si>
    <r>
      <rPr>
        <b/>
        <sz val="8.5"/>
        <rFont val="Calibri"/>
        <family val="2"/>
      </rPr>
      <t>Station Maintenance Payment</t>
    </r>
  </si>
  <si>
    <r>
      <rPr>
        <b/>
        <sz val="8.5"/>
        <rFont val="Calibri"/>
        <family val="2"/>
      </rPr>
      <t>Other Payments</t>
    </r>
  </si>
  <si>
    <r>
      <rPr>
        <b/>
        <sz val="8.5"/>
        <rFont val="Calibri"/>
        <family val="2"/>
      </rPr>
      <t>MNR ‐ West of Hudson Fares</t>
    </r>
  </si>
  <si>
    <r>
      <rPr>
        <b/>
        <sz val="8.5"/>
        <rFont val="Calibri"/>
        <family val="2"/>
      </rPr>
      <t>MNR ‐ East of Hudson Fares</t>
    </r>
  </si>
  <si>
    <r>
      <rPr>
        <b/>
        <sz val="8.5"/>
        <rFont val="Calibri"/>
        <family val="2"/>
      </rPr>
      <t>NYCT Fares</t>
    </r>
  </si>
  <si>
    <r>
      <rPr>
        <b/>
        <sz val="8.5"/>
        <rFont val="Calibri"/>
        <family val="2"/>
      </rPr>
      <t>MTA Bus Fares</t>
    </r>
  </si>
  <si>
    <r>
      <rPr>
        <b/>
        <sz val="8.5"/>
        <rFont val="Calibri"/>
        <family val="2"/>
      </rPr>
      <t>LIRR Fares</t>
    </r>
  </si>
  <si>
    <r>
      <rPr>
        <b/>
        <sz val="8.5"/>
        <rFont val="Calibri"/>
        <family val="2"/>
      </rPr>
      <t>SIR Fares</t>
    </r>
  </si>
  <si>
    <r>
      <rPr>
        <b/>
        <sz val="8.5"/>
        <rFont val="Calibri"/>
        <family val="2"/>
      </rPr>
      <t>Long Island Bus Fares</t>
    </r>
  </si>
  <si>
    <r>
      <rPr>
        <b/>
        <sz val="8.5"/>
        <rFont val="Calibri"/>
        <family val="2"/>
      </rPr>
      <t>Nassau Subsidy to LIB</t>
    </r>
  </si>
  <si>
    <r>
      <rPr>
        <b/>
        <sz val="8.5"/>
        <rFont val="Calibri"/>
        <family val="2"/>
      </rPr>
      <t>B&amp;T Tolls</t>
    </r>
  </si>
  <si>
    <r>
      <rPr>
        <b/>
        <sz val="8.5"/>
        <rFont val="Calibri"/>
        <family val="2"/>
      </rPr>
      <t>PAYMENT RATIO TO COUNTY</t>
    </r>
  </si>
  <si>
    <r>
      <rPr>
        <b/>
        <sz val="8.5"/>
        <rFont val="Calibri"/>
        <family val="2"/>
      </rPr>
      <t>PAYMENT RATIO (NORMALIZED)</t>
    </r>
  </si>
  <si>
    <t>ACTUALS</t>
  </si>
  <si>
    <t>2022 FEBRUARY PLAN</t>
  </si>
  <si>
    <t>MTA Dedicated Revenues</t>
  </si>
  <si>
    <t>Totals</t>
  </si>
  <si>
    <t>NYCT</t>
  </si>
  <si>
    <t>Available Accrued Subsidies:</t>
  </si>
  <si>
    <t>B &amp;T Accrued Current Year Allocation</t>
  </si>
  <si>
    <t>State Operating Assistance</t>
  </si>
  <si>
    <t>Local Operating Assistance</t>
  </si>
  <si>
    <t>MMTOA Allocation (NYS Regional Taxes)</t>
  </si>
  <si>
    <t>Gross PBT Receipts (before DS)</t>
  </si>
  <si>
    <t>Payroll Mobility Tax</t>
  </si>
  <si>
    <t>Payroll Mobility Tax Replacement Funds</t>
  </si>
  <si>
    <t>MTA Aid</t>
  </si>
  <si>
    <t>Subway Action Plan</t>
  </si>
  <si>
    <t>Bus Lane Violations</t>
  </si>
  <si>
    <t>Capital Lockbox Revenues</t>
  </si>
  <si>
    <t>Urban Tax ( Excludes Paratransit)</t>
  </si>
  <si>
    <t>Total Gross Accrued Subsidies Available</t>
  </si>
  <si>
    <t>CRR</t>
  </si>
  <si>
    <t>Station Maintenance</t>
  </si>
  <si>
    <t>CDOT Subsidy</t>
  </si>
  <si>
    <t>Investment Income</t>
  </si>
  <si>
    <t>Total Gross Accrued Subsidies</t>
  </si>
  <si>
    <t xml:space="preserve">Add MRT line 72 - Accrued Net Receipts </t>
  </si>
  <si>
    <t>Subtract MRT line 102-MTA HQ Oper Def</t>
  </si>
  <si>
    <t>Total Accrued Subsidies</t>
  </si>
  <si>
    <t>Subsidy Cash Adjustments</t>
  </si>
  <si>
    <t>Total Cash Subsidies:</t>
  </si>
  <si>
    <t>ACCRUED</t>
  </si>
  <si>
    <t>February PLAN</t>
  </si>
  <si>
    <t>NYCT + CRR Combined</t>
  </si>
  <si>
    <t>Available ACCRUED Subsidies:</t>
  </si>
  <si>
    <t>NYS Operating Support for SAP 1</t>
  </si>
  <si>
    <t>NYC Operating Support for SAP</t>
  </si>
  <si>
    <t>Subway Action Plan Account</t>
  </si>
  <si>
    <t>Less: Transfer to Committed to Capital for SAP</t>
  </si>
  <si>
    <t>Outerborough Transportation Account</t>
  </si>
  <si>
    <t>Less: Assumed Capital or Member Project</t>
  </si>
  <si>
    <t>General Transportation Account</t>
  </si>
  <si>
    <t>Central Business District Tolling Program (CBDTP)</t>
  </si>
  <si>
    <t>Real Property Transfer Tax Surcharge (Mansion)</t>
  </si>
  <si>
    <t>Internet Marketplace Tax</t>
  </si>
  <si>
    <t>Less: Transfer Lockbox Revenues to Committed to Capital</t>
  </si>
  <si>
    <t>Urban Tax</t>
  </si>
  <si>
    <t>AMTAP</t>
  </si>
  <si>
    <t>Total Gross ACCRUED Subsidies Available</t>
  </si>
  <si>
    <t>MRT with MRT Adjustments</t>
  </si>
  <si>
    <t>Total Gross ACCRUED Subsidies Available w/ MRT and MRT Adj</t>
  </si>
  <si>
    <t>CASH</t>
  </si>
  <si>
    <t>Available CASH Subsidies:</t>
  </si>
  <si>
    <t>Net B&amp;T Current Year Allocation</t>
  </si>
  <si>
    <t>Resource to Reduce Pension Liability</t>
  </si>
  <si>
    <t>GASB Reserves to fund Labor Settlements</t>
  </si>
  <si>
    <t>Reserve for Retroactive Payments</t>
  </si>
  <si>
    <t>Inter-agency Loan (paid back in 2013-2019)</t>
  </si>
  <si>
    <t>MTA Bus Reimbursement</t>
  </si>
  <si>
    <t>Forward Energy Contracts - 2011 (12 mth Contract)</t>
  </si>
  <si>
    <t>Forward Energy Contracts - 2012 (12 mth Contract)</t>
  </si>
  <si>
    <t>Forward Energy Contracts Pgm - Gain/(Loss)</t>
  </si>
  <si>
    <t>MNR Repayment for 525 North Broadway</t>
  </si>
  <si>
    <t>Repayment of Loan to Capital Financing Fund</t>
  </si>
  <si>
    <t>Debt Service Paid with Committed to Cap Funds</t>
  </si>
  <si>
    <t>Committed to Capital 2010-2014 Capital Program</t>
  </si>
  <si>
    <t>Committed to Capital  2015-2019 Capital Program</t>
  </si>
  <si>
    <t>Drawdown GASB 45 OPEB Reserves</t>
  </si>
  <si>
    <t>Total Gross CASH Subsidies Available w/o MRT</t>
  </si>
  <si>
    <t>MRT Cash with MRT Adjustments</t>
  </si>
  <si>
    <t>Total Gross CASH Subsidies Available with MRT and MRT Adjustments</t>
  </si>
  <si>
    <t>Accrued Subsidies without MRT</t>
  </si>
  <si>
    <t>MRT Cash Adjustment</t>
  </si>
  <si>
    <t>SUBSIDY CASH ADJUSTMENTS</t>
  </si>
  <si>
    <t xml:space="preserve">    Timing Adjustment from 2013 to 2014</t>
  </si>
  <si>
    <t>Subsidy Cash Flow Adjustment:</t>
  </si>
  <si>
    <t>Mortgage Recording Tax-1</t>
  </si>
  <si>
    <t>Mortgage Recording Tax Transfer</t>
  </si>
  <si>
    <t>Mortgage Recording Tax - Other</t>
  </si>
  <si>
    <t>Mortgage Recording Tax Gross Receipts</t>
  </si>
  <si>
    <t>Additional Mass Transportation Assistance Program</t>
  </si>
  <si>
    <t>2006 Surplus Recovery</t>
  </si>
  <si>
    <t>55/25 Pension Funding</t>
  </si>
  <si>
    <t>This spreadsheet has the taxes to allocate to the 12 county region</t>
  </si>
  <si>
    <t>MRT‐1 and MRT‐2 Payments</t>
  </si>
  <si>
    <t>Urban Tax Payments</t>
  </si>
  <si>
    <t>City Subsidy to MTA Bus and SIRTOA</t>
  </si>
  <si>
    <t>NYC Capital Program Contribution</t>
  </si>
  <si>
    <t>Sales and Use Tax</t>
  </si>
  <si>
    <t>Franchise Tax</t>
  </si>
  <si>
    <t>Business Surcharge Tax</t>
  </si>
  <si>
    <t>PBT</t>
  </si>
  <si>
    <t>PMT (incl. PMT Replacement Fund)</t>
  </si>
  <si>
    <t>Station Maintenance Payment</t>
  </si>
  <si>
    <t>Other Payments</t>
  </si>
  <si>
    <t>MNR ‐ West of Hudson Fares</t>
  </si>
  <si>
    <t>MNR ‐ East of Hudson Fares</t>
  </si>
  <si>
    <t>NYCT Fares</t>
  </si>
  <si>
    <t>MTA Bus Fares</t>
  </si>
  <si>
    <t>LIRR Fares</t>
  </si>
  <si>
    <t>SIR Fares</t>
  </si>
  <si>
    <t>Long Island Bus Fares</t>
  </si>
  <si>
    <t>Nassau Subsidy to LIB</t>
  </si>
  <si>
    <t>B&amp;T Tolls</t>
  </si>
  <si>
    <t>yes</t>
  </si>
  <si>
    <t>history</t>
  </si>
  <si>
    <t>Feb 2022 plan</t>
  </si>
  <si>
    <t>Numbers to use for allocation in this project</t>
  </si>
  <si>
    <t>Accrual amounts from the subsidies spreadsheet</t>
  </si>
  <si>
    <t>sum of items to exclude</t>
  </si>
  <si>
    <t>combined sum</t>
  </si>
  <si>
    <t>Label from 2019 County Ratio Analysis</t>
  </si>
  <si>
    <t>n/a</t>
  </si>
  <si>
    <t>Items in the 2019 study that will not be included in this project</t>
  </si>
  <si>
    <t>2016 history minus 2016 in 2019 MTA analysis</t>
  </si>
  <si>
    <t xml:space="preserve"> taxes and fees on drivers’ licenses, vehicle registrations, taxi trips and car rentals in the
MTA region</t>
  </si>
  <si>
    <t>Description</t>
  </si>
  <si>
    <t>sum of tax items included in 2019 analysis</t>
  </si>
  <si>
    <t>Sum of 2019 report items</t>
  </si>
  <si>
    <t>All amounts are in $ millions</t>
  </si>
  <si>
    <t>From disclosure</t>
  </si>
  <si>
    <t>MTA Aid details (Disclosure)</t>
  </si>
  <si>
    <t>Total</t>
  </si>
  <si>
    <t>Supplemental Auto Rental Tax</t>
  </si>
  <si>
    <t>Taxicab Tax</t>
  </si>
  <si>
    <t>Supplemental License Fees and Registration
Fees**</t>
  </si>
  <si>
    <t>Calendar Year</t>
  </si>
  <si>
    <t>Supplemental License Fees and Registration Fees**</t>
  </si>
  <si>
    <t>vname</t>
  </si>
  <si>
    <t>mrt</t>
  </si>
  <si>
    <t>urban</t>
  </si>
  <si>
    <t>pmt</t>
  </si>
  <si>
    <t>pbt</t>
  </si>
  <si>
    <t>mansion</t>
  </si>
  <si>
    <t>marketplace</t>
  </si>
  <si>
    <t>licensefees</t>
  </si>
  <si>
    <t>taxicab</t>
  </si>
  <si>
    <t>autorental</t>
  </si>
  <si>
    <t>[sum of sales, franchise, business surcharge]</t>
  </si>
  <si>
    <r>
      <rPr>
        <sz val="9"/>
        <rFont val="Times New Roman"/>
        <family val="1"/>
      </rPr>
      <t xml:space="preserve">$      387.9 1.59x
</t>
    </r>
    <r>
      <rPr>
        <sz val="9"/>
        <rFont val="Times New Roman"/>
        <family val="1"/>
      </rPr>
      <t>8.30x</t>
    </r>
  </si>
  <si>
    <r>
      <rPr>
        <sz val="9"/>
        <rFont val="Times New Roman"/>
        <family val="1"/>
      </rPr>
      <t xml:space="preserve">$      394.8 1.58x
</t>
    </r>
    <r>
      <rPr>
        <sz val="9"/>
        <rFont val="Times New Roman"/>
        <family val="1"/>
      </rPr>
      <t>6.45x</t>
    </r>
  </si>
  <si>
    <r>
      <rPr>
        <sz val="9"/>
        <rFont val="Times New Roman"/>
        <family val="1"/>
      </rPr>
      <t xml:space="preserve">$      385.8 1.37x
</t>
    </r>
    <r>
      <rPr>
        <sz val="9"/>
        <rFont val="Times New Roman"/>
        <family val="1"/>
      </rPr>
      <t>6.28x</t>
    </r>
  </si>
  <si>
    <r>
      <rPr>
        <sz val="9"/>
        <rFont val="Times New Roman"/>
        <family val="1"/>
      </rPr>
      <t xml:space="preserve">$      382.8 1.68x
</t>
    </r>
    <r>
      <rPr>
        <sz val="9"/>
        <rFont val="Times New Roman"/>
        <family val="1"/>
      </rPr>
      <t>6.46x</t>
    </r>
  </si>
  <si>
    <r>
      <rPr>
        <sz val="9"/>
        <rFont val="Times New Roman"/>
        <family val="1"/>
      </rPr>
      <t xml:space="preserve">$      383.0 1.65x
</t>
    </r>
    <r>
      <rPr>
        <sz val="9"/>
        <rFont val="Times New Roman"/>
        <family val="1"/>
      </rPr>
      <t>6.05x</t>
    </r>
  </si>
  <si>
    <r>
      <rPr>
        <b/>
        <sz val="9"/>
        <rFont val="Times New Roman"/>
        <family val="1"/>
      </rPr>
      <t>Debt Service</t>
    </r>
    <r>
      <rPr>
        <vertAlign val="superscript"/>
        <sz val="6"/>
        <rFont val="Times New Roman"/>
        <family val="1"/>
      </rPr>
      <t xml:space="preserve">(7)
</t>
    </r>
    <r>
      <rPr>
        <b/>
        <sz val="9"/>
        <rFont val="Times New Roman"/>
        <family val="1"/>
      </rPr>
      <t xml:space="preserve">Debt Service Coverage Ratio – MTTF Receipts Only
</t>
    </r>
    <r>
      <rPr>
        <b/>
        <sz val="9"/>
        <rFont val="Times New Roman"/>
        <family val="1"/>
      </rPr>
      <t>Debt Service Coverage Ratio – MTTF and MMTOA Receipts</t>
    </r>
  </si>
  <si>
    <r>
      <rPr>
        <b/>
        <sz val="9"/>
        <rFont val="Times New Roman"/>
        <family val="1"/>
      </rPr>
      <t>Total Disbursed</t>
    </r>
  </si>
  <si>
    <r>
      <rPr>
        <b/>
        <sz val="9"/>
        <rFont val="Times New Roman"/>
        <family val="1"/>
      </rPr>
      <t>MMTOA</t>
    </r>
    <r>
      <rPr>
        <vertAlign val="superscript"/>
        <sz val="6"/>
        <rFont val="Times New Roman"/>
        <family val="1"/>
      </rPr>
      <t>(6)</t>
    </r>
  </si>
  <si>
    <r>
      <rPr>
        <b/>
        <sz val="9"/>
        <rFont val="Times New Roman"/>
        <family val="1"/>
      </rPr>
      <t>MTTF</t>
    </r>
    <r>
      <rPr>
        <vertAlign val="superscript"/>
        <sz val="6"/>
        <rFont val="Times New Roman"/>
        <family val="1"/>
      </rPr>
      <t xml:space="preserve">(3)(5)                                                                     </t>
    </r>
    <r>
      <rPr>
        <sz val="9"/>
        <rFont val="Times New Roman"/>
        <family val="1"/>
      </rPr>
      <t>$      630.8             $      642.5             $      527.9             $      624.3          $         616.8</t>
    </r>
  </si>
  <si>
    <r>
      <rPr>
        <b/>
        <sz val="9"/>
        <rFont val="Times New Roman"/>
        <family val="1"/>
      </rPr>
      <t>Disbursements</t>
    </r>
  </si>
  <si>
    <r>
      <rPr>
        <b/>
        <sz val="9"/>
        <rFont val="Times New Roman"/>
        <family val="1"/>
      </rPr>
      <t>Total Available</t>
    </r>
  </si>
  <si>
    <r>
      <rPr>
        <sz val="9"/>
        <rFont val="Times New Roman"/>
        <family val="1"/>
      </rPr>
      <t>Franchise Surcharges</t>
    </r>
  </si>
  <si>
    <r>
      <rPr>
        <sz val="9"/>
        <rFont val="Times New Roman"/>
        <family val="1"/>
      </rPr>
      <t>Franchise Taxes</t>
    </r>
    <r>
      <rPr>
        <vertAlign val="superscript"/>
        <sz val="6"/>
        <rFont val="Times New Roman"/>
        <family val="1"/>
      </rPr>
      <t>(4)</t>
    </r>
  </si>
  <si>
    <r>
      <rPr>
        <sz val="9"/>
        <rFont val="Times New Roman"/>
        <family val="1"/>
      </rPr>
      <t>1,134.0</t>
    </r>
    <r>
      <rPr>
        <vertAlign val="superscript"/>
        <sz val="6"/>
        <rFont val="Times New Roman"/>
        <family val="1"/>
      </rPr>
      <t>(9)</t>
    </r>
  </si>
  <si>
    <r>
      <rPr>
        <sz val="9"/>
        <rFont val="Times New Roman"/>
        <family val="1"/>
      </rPr>
      <t>District Sales Tax</t>
    </r>
  </si>
  <si>
    <r>
      <rPr>
        <sz val="9"/>
        <rFont val="Times New Roman"/>
        <family val="1"/>
      </rPr>
      <t>PBT</t>
    </r>
  </si>
  <si>
    <r>
      <rPr>
        <b/>
        <sz val="9"/>
        <rFont val="Times New Roman"/>
        <family val="1"/>
      </rPr>
      <t>MMTOA</t>
    </r>
    <r>
      <rPr>
        <vertAlign val="superscript"/>
        <sz val="6"/>
        <rFont val="Times New Roman"/>
        <family val="1"/>
      </rPr>
      <t>(2)</t>
    </r>
  </si>
  <si>
    <r>
      <rPr>
        <sz val="9"/>
        <rFont val="Times New Roman"/>
        <family val="1"/>
      </rPr>
      <t>Motor Vehicle Fees</t>
    </r>
    <r>
      <rPr>
        <vertAlign val="superscript"/>
        <sz val="6"/>
        <rFont val="Times New Roman"/>
        <family val="1"/>
      </rPr>
      <t>(3)</t>
    </r>
  </si>
  <si>
    <r>
      <rPr>
        <sz val="9"/>
        <rFont val="Times New Roman"/>
        <family val="1"/>
      </rPr>
      <t>39.2</t>
    </r>
    <r>
      <rPr>
        <vertAlign val="superscript"/>
        <sz val="6"/>
        <rFont val="Times New Roman"/>
        <family val="1"/>
      </rPr>
      <t>(9)</t>
    </r>
  </si>
  <si>
    <r>
      <rPr>
        <sz val="9"/>
        <rFont val="Times New Roman"/>
        <family val="1"/>
      </rPr>
      <t>Motor Fuel Tax</t>
    </r>
  </si>
  <si>
    <r>
      <rPr>
        <b/>
        <sz val="9"/>
        <rFont val="Times New Roman"/>
        <family val="1"/>
      </rPr>
      <t>MTTF</t>
    </r>
    <r>
      <rPr>
        <vertAlign val="superscript"/>
        <sz val="6"/>
        <rFont val="Times New Roman"/>
        <family val="1"/>
      </rPr>
      <t>(2)</t>
    </r>
  </si>
  <si>
    <r>
      <rPr>
        <b/>
        <u/>
        <sz val="9"/>
        <rFont val="Times New Roman"/>
        <family val="1"/>
      </rPr>
      <t>Dedicated Taxes ($ millions)</t>
    </r>
  </si>
  <si>
    <r>
      <rPr>
        <b/>
        <sz val="9"/>
        <rFont val="Times New Roman"/>
        <family val="1"/>
      </rPr>
      <t>Projection</t>
    </r>
    <r>
      <rPr>
        <b/>
        <vertAlign val="superscript"/>
        <sz val="6"/>
        <rFont val="Times New Roman"/>
        <family val="1"/>
      </rPr>
      <t>(8)</t>
    </r>
  </si>
  <si>
    <r>
      <rPr>
        <b/>
        <sz val="9"/>
        <rFont val="Times New Roman"/>
        <family val="1"/>
      </rPr>
      <t>Actual</t>
    </r>
  </si>
  <si>
    <r>
      <rPr>
        <b/>
        <sz val="10"/>
        <rFont val="Times New Roman"/>
        <family val="1"/>
      </rPr>
      <t xml:space="preserve">DTF Table 2
</t>
    </r>
    <r>
      <rPr>
        <b/>
        <sz val="10"/>
        <rFont val="Times New Roman"/>
        <family val="1"/>
      </rPr>
      <t>Summary of MTTF Receipts and MMTOA Receipts</t>
    </r>
    <r>
      <rPr>
        <b/>
        <vertAlign val="superscript"/>
        <sz val="6.5"/>
        <rFont val="Times New Roman"/>
        <family val="1"/>
      </rPr>
      <t xml:space="preserve">(1) </t>
    </r>
    <r>
      <rPr>
        <b/>
        <sz val="10"/>
        <rFont val="Times New Roman"/>
        <family val="1"/>
      </rPr>
      <t>State Fiscal Year ending March 31 ($ millions)</t>
    </r>
  </si>
  <si>
    <t>MCTD Total in 2019 report</t>
  </si>
  <si>
    <t>Sum of above</t>
  </si>
  <si>
    <t>collections</t>
  </si>
  <si>
    <t>Mortgage recording taxes</t>
  </si>
  <si>
    <t>MTA KW</t>
  </si>
  <si>
    <t>Urban tax</t>
  </si>
  <si>
    <t>internet</t>
  </si>
  <si>
    <t>Internet marketplace tax</t>
  </si>
  <si>
    <t>all to NYC</t>
  </si>
  <si>
    <t xml:space="preserve"> - Auto rentals tax</t>
  </si>
  <si>
    <t xml:space="preserve"> - Taxicab tax</t>
  </si>
  <si>
    <t>licenses and registrations</t>
  </si>
  <si>
    <t xml:space="preserve">  - Licenses and registrations</t>
  </si>
  <si>
    <t>Disclosure MTA Trust Account receipts totals correspond only loosely</t>
  </si>
  <si>
    <t>mtaaid</t>
  </si>
  <si>
    <t>pmtoffset</t>
  </si>
  <si>
    <t>Disclosure p.27 shows PMT of $1,713 in 2021. However, KW amount is roughly consistent with DTF collections.(??)</t>
  </si>
  <si>
    <t>mvfees</t>
  </si>
  <si>
    <t xml:space="preserve"> - Motor vehicle fees</t>
  </si>
  <si>
    <t>mft</t>
  </si>
  <si>
    <t xml:space="preserve"> - Motor fuel tax</t>
  </si>
  <si>
    <t>motor fuel dominates gallonage - see Table 9 of DTF fiscal year collections report</t>
  </si>
  <si>
    <t xml:space="preserve"> - PBT</t>
  </si>
  <si>
    <t xml:space="preserve"> Mass Transportation Trust Fund Receipts (MTTF)</t>
  </si>
  <si>
    <t xml:space="preserve"> - Urban taxes</t>
  </si>
  <si>
    <t>population and employment</t>
  </si>
  <si>
    <t xml:space="preserve"> - Taxes on certain transportation and transmission companies</t>
  </si>
  <si>
    <t>employment in taxed industries</t>
  </si>
  <si>
    <t>- Regional franchise tax surcharge on certain businesses</t>
  </si>
  <si>
    <t>taxable sales inferred from collections</t>
  </si>
  <si>
    <t xml:space="preserve"> - Regional sales tax</t>
  </si>
  <si>
    <t>some of pbt; sales; franchise tax; franchise surcharges</t>
  </si>
  <si>
    <t>mmtoa</t>
  </si>
  <si>
    <t>Metropolitan Mass Transportation Operating Assistance Account (MMTOA NYS regional taxes)</t>
  </si>
  <si>
    <t>NYCT + CRR Combined (available accrued subsidies)</t>
  </si>
  <si>
    <t>Comments on allocation</t>
  </si>
  <si>
    <t>MTA Jan 2019</t>
  </si>
  <si>
    <t>Comments on revenue</t>
  </si>
  <si>
    <t>Allocate?</t>
  </si>
  <si>
    <t>Data source</t>
  </si>
  <si>
    <t>shortname</t>
  </si>
  <si>
    <t>Item</t>
  </si>
  <si>
    <t>Allocation method</t>
  </si>
  <si>
    <t>Amounts in millions</t>
  </si>
  <si>
    <t>vehicle registrations, electricity consumption, enplanements as proxy for petroleum sales</t>
  </si>
  <si>
    <t>MTA 2019 allocation method</t>
  </si>
  <si>
    <t xml:space="preserve"> each region’s share of statewide gasoline sales; some 85 percent of PBT receipts in fiscal 2010 came from gasoline sales, according to the Budget Division</t>
  </si>
  <si>
    <t>Comments</t>
  </si>
  <si>
    <t>QCEW wages</t>
  </si>
  <si>
    <t>colname</t>
  </si>
  <si>
    <t>mta2019notes</t>
  </si>
  <si>
    <t>rig2011notes</t>
  </si>
  <si>
    <t>comments</t>
  </si>
  <si>
    <t>general business tax approach</t>
  </si>
  <si>
    <t xml:space="preserve"> 9-a corporate franchise tax based on county share of statewide wages for the industry; similar for insurance, bank, and utility taxes</t>
  </si>
  <si>
    <t>Variable name</t>
  </si>
  <si>
    <t>QCEW wages in taxed industries</t>
  </si>
  <si>
    <t>DTF  county-level data on taxable sales and purchases</t>
  </si>
  <si>
    <t>Label from Subsidies sheet (or my label, if not in subsidies sheet)</t>
  </si>
  <si>
    <t xml:space="preserve"> gasoline sales by county as reported by NYSERDA</t>
  </si>
  <si>
    <t xml:space="preserve"> highway use tax and auto rental tax based on average annual daily traffic as reported by state DOT</t>
  </si>
  <si>
    <t>RETT based on DTF collections</t>
  </si>
  <si>
    <t>cbc2020notes</t>
  </si>
  <si>
    <t>CBC 2020 allocation method</t>
  </si>
  <si>
    <t>BEA wages</t>
  </si>
  <si>
    <t>Statewide same as Rockefeller</t>
  </si>
  <si>
    <t>collections?</t>
  </si>
  <si>
    <t>Payroll Mobility Tax including offset</t>
  </si>
  <si>
    <t>Include in this analysis?</t>
  </si>
  <si>
    <t>include</t>
  </si>
  <si>
    <t>plan</t>
  </si>
  <si>
    <t>collections, not sure of source</t>
  </si>
  <si>
    <t>what is source of monthly MRT data MTA provided?</t>
  </si>
  <si>
    <t>either approach should yield similar results but look closely</t>
  </si>
  <si>
    <t>probably taxable sales and purchases</t>
  </si>
  <si>
    <t>Tentative plan</t>
  </si>
  <si>
    <t>probably gasoline sales</t>
  </si>
  <si>
    <t>estimated PMT base per prior analysis</t>
  </si>
  <si>
    <t>compare to wages</t>
  </si>
  <si>
    <t>BEA earnings??</t>
  </si>
  <si>
    <t>revsource</t>
  </si>
  <si>
    <t>Rev amount source</t>
  </si>
  <si>
    <t>Subsidies(MTA)</t>
  </si>
  <si>
    <t>new, not in prior MTA analysis</t>
  </si>
  <si>
    <t>description</t>
  </si>
  <si>
    <t>included2019</t>
  </si>
  <si>
    <t>Included in MTA 2019 analysis?</t>
  </si>
  <si>
    <t>Allocation notes</t>
  </si>
  <si>
    <t>Statewide - same as Rockefeller</t>
  </si>
  <si>
    <t>Rockefeller Institute 2011 NYS allocation method</t>
  </si>
  <si>
    <t>District Sales Tax</t>
  </si>
  <si>
    <t>Franchise Surcharges</t>
  </si>
  <si>
    <t>Franchise Taxes</t>
  </si>
  <si>
    <t>Total Available to MMTOA</t>
  </si>
  <si>
    <t>checksum</t>
  </si>
  <si>
    <t>sut</t>
  </si>
  <si>
    <t>franchise</t>
  </si>
  <si>
    <t>surcharge</t>
  </si>
  <si>
    <t>Disclosure p.120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</si>
</sst>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  <numFmt numFmtId="166" formatCode="0.000%"/>
    <numFmt numFmtId="167" formatCode="_(&quot;$&quot;* #,##0.000_);_(&quot;$&quot;* \(#,##0.000\);_(&quot;$&quot;* &quot;-&quot;??_);_(@_)"/>
    <numFmt numFmtId="168" formatCode="_(* #,##0.000_);_(* \(#,##0.000\);_(* &quot;-&quot;??_);_(@_)"/>
    <numFmt numFmtId="169" formatCode="_(* #,##0.0_);_(* \(#,##0.0\);_(* &quot;-&quot;??_);_(@_)"/>
    <numFmt numFmtId="170" formatCode="_(&quot;$&quot;* #,##0.0_);_(&quot;$&quot;* \(#,##0.0\);_(&quot;$&quot;* &quot;-&quot;??_);_(@_)"/>
    <numFmt numFmtId="171" formatCode="0.0"/>
    <numFmt numFmtId="172" formatCode="\$\ #,##0.00"/>
    <numFmt numFmtId="173" formatCode="#,##0.0"/>
    <numFmt numFmtId="174" formatCode="\$\ 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8.5"/>
      <name val="Calibri"/>
    </font>
    <font>
      <b/>
      <sz val="8.5"/>
      <name val="Calibri"/>
      <family val="2"/>
    </font>
    <font>
      <sz val="8.5"/>
      <color rgb="FF000000"/>
      <name val="Calibri"/>
      <family val="2"/>
    </font>
    <font>
      <sz val="8.5"/>
      <name val="Calibri"/>
    </font>
    <font>
      <sz val="8.5"/>
      <name val="Calibri"/>
      <family val="2"/>
    </font>
    <font>
      <b/>
      <sz val="8.5"/>
      <color rgb="FF000000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i/>
      <sz val="10"/>
      <color rgb="FF00B050"/>
      <name val="Arial"/>
      <family val="2"/>
    </font>
    <font>
      <b/>
      <i/>
      <sz val="11"/>
      <color rgb="FFFF0000"/>
      <name val="Arial"/>
      <family val="2"/>
    </font>
    <font>
      <sz val="10"/>
      <color theme="4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i/>
      <sz val="10"/>
      <color rgb="FF7030A0"/>
      <name val="Arial"/>
      <family val="2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6" tint="-0.249977111117893"/>
      <name val="Arial"/>
      <family val="2"/>
    </font>
    <font>
      <i/>
      <sz val="10"/>
      <color theme="6" tint="-0.249977111117893"/>
      <name val="Arial"/>
      <family val="2"/>
    </font>
    <font>
      <sz val="10"/>
      <color theme="4" tint="-0.499984740745262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Times New Roman"/>
      <family val="2"/>
    </font>
    <font>
      <sz val="10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vertAlign val="superscript"/>
      <sz val="6"/>
      <name val="Times New Roman"/>
      <family val="1"/>
    </font>
    <font>
      <sz val="9"/>
      <color rgb="FF000000"/>
      <name val="Times New Roman"/>
      <family val="2"/>
    </font>
    <font>
      <b/>
      <sz val="9"/>
      <color rgb="FF000000"/>
      <name val="Times New Roman"/>
      <family val="2"/>
    </font>
    <font>
      <b/>
      <u/>
      <sz val="9"/>
      <name val="Times New Roman"/>
      <family val="1"/>
    </font>
    <font>
      <b/>
      <vertAlign val="superscript"/>
      <sz val="6"/>
      <name val="Times New Roman"/>
      <family val="1"/>
    </font>
    <font>
      <b/>
      <sz val="10"/>
      <name val="Times New Roman"/>
      <family val="1"/>
    </font>
    <font>
      <b/>
      <vertAlign val="superscript"/>
      <sz val="6.5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</font>
    <font>
      <sz val="9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rgb="FFECECEC"/>
      </patternFill>
    </fill>
    <fill>
      <patternFill patternType="solid">
        <fgColor rgb="FFDCDCDC"/>
      </patternFill>
    </fill>
    <fill>
      <patternFill patternType="solid">
        <f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10" fillId="4" borderId="0"/>
    <xf numFmtId="43" fontId="11" fillId="0" borderId="0" applyFont="0" applyFill="0" applyBorder="0" applyAlignment="0" applyProtection="0"/>
    <xf numFmtId="0" fontId="38" fillId="0" borderId="0"/>
    <xf numFmtId="0" fontId="48" fillId="0" borderId="0"/>
  </cellStyleXfs>
  <cellXfs count="255">
    <xf numFmtId="0" fontId="0" fillId="0" borderId="0" xfId="0"/>
    <xf numFmtId="0" fontId="4" fillId="0" borderId="1" xfId="3" applyFont="1" applyBorder="1" applyAlignment="1">
      <alignment horizontal="left" vertical="top" wrapText="1"/>
    </xf>
    <xf numFmtId="0" fontId="4" fillId="0" borderId="1" xfId="3" applyFont="1" applyBorder="1" applyAlignment="1">
      <alignment horizontal="left" vertical="top" wrapText="1" indent="1"/>
    </xf>
    <xf numFmtId="0" fontId="4" fillId="0" borderId="1" xfId="3" applyFont="1" applyBorder="1" applyAlignment="1">
      <alignment horizontal="right" vertical="top" wrapText="1"/>
    </xf>
    <xf numFmtId="0" fontId="4" fillId="0" borderId="1" xfId="3" applyFont="1" applyBorder="1" applyAlignment="1">
      <alignment horizontal="left" vertical="top" wrapText="1" indent="2"/>
    </xf>
    <xf numFmtId="0" fontId="3" fillId="0" borderId="0" xfId="3" applyAlignment="1">
      <alignment horizontal="left" vertical="top"/>
    </xf>
    <xf numFmtId="0" fontId="4" fillId="2" borderId="2" xfId="3" applyFont="1" applyFill="1" applyBorder="1" applyAlignment="1">
      <alignment horizontal="left" vertical="top" wrapText="1"/>
    </xf>
    <xf numFmtId="164" fontId="6" fillId="2" borderId="2" xfId="3" applyNumberFormat="1" applyFont="1" applyFill="1" applyBorder="1" applyAlignment="1">
      <alignment horizontal="right" vertical="top" shrinkToFit="1"/>
    </xf>
    <xf numFmtId="0" fontId="7" fillId="2" borderId="2" xfId="3" applyFont="1" applyFill="1" applyBorder="1" applyAlignment="1">
      <alignment horizontal="center" vertical="top" wrapText="1"/>
    </xf>
    <xf numFmtId="164" fontId="9" fillId="2" borderId="2" xfId="3" applyNumberFormat="1" applyFont="1" applyFill="1" applyBorder="1" applyAlignment="1">
      <alignment horizontal="right" vertical="top" shrinkToFit="1"/>
    </xf>
    <xf numFmtId="0" fontId="4" fillId="0" borderId="0" xfId="3" applyFont="1" applyAlignment="1">
      <alignment horizontal="left" vertical="top" wrapText="1"/>
    </xf>
    <xf numFmtId="0" fontId="7" fillId="0" borderId="0" xfId="3" applyFont="1" applyAlignment="1">
      <alignment horizontal="center" vertical="top" wrapText="1"/>
    </xf>
    <xf numFmtId="164" fontId="6" fillId="0" borderId="0" xfId="3" applyNumberFormat="1" applyFont="1" applyAlignment="1">
      <alignment horizontal="right" vertical="top" shrinkToFit="1"/>
    </xf>
    <xf numFmtId="164" fontId="9" fillId="0" borderId="0" xfId="3" applyNumberFormat="1" applyFont="1" applyAlignment="1">
      <alignment horizontal="right" vertical="top" shrinkToFit="1"/>
    </xf>
    <xf numFmtId="0" fontId="4" fillId="2" borderId="0" xfId="3" applyFont="1" applyFill="1" applyAlignment="1">
      <alignment horizontal="left" vertical="top" wrapText="1"/>
    </xf>
    <xf numFmtId="164" fontId="6" fillId="2" borderId="0" xfId="3" applyNumberFormat="1" applyFont="1" applyFill="1" applyAlignment="1">
      <alignment horizontal="right" vertical="top" shrinkToFit="1"/>
    </xf>
    <xf numFmtId="164" fontId="9" fillId="2" borderId="0" xfId="3" applyNumberFormat="1" applyFont="1" applyFill="1" applyAlignment="1">
      <alignment horizontal="right" vertical="top" shrinkToFit="1"/>
    </xf>
    <xf numFmtId="165" fontId="6" fillId="0" borderId="0" xfId="3" applyNumberFormat="1" applyFont="1" applyAlignment="1">
      <alignment horizontal="right" vertical="top" shrinkToFit="1"/>
    </xf>
    <xf numFmtId="165" fontId="9" fillId="0" borderId="0" xfId="3" applyNumberFormat="1" applyFont="1" applyAlignment="1">
      <alignment horizontal="right" vertical="top" shrinkToFit="1"/>
    </xf>
    <xf numFmtId="0" fontId="7" fillId="2" borderId="0" xfId="3" applyFont="1" applyFill="1" applyAlignment="1">
      <alignment horizontal="center" vertical="top" wrapText="1"/>
    </xf>
    <xf numFmtId="165" fontId="6" fillId="2" borderId="0" xfId="3" applyNumberFormat="1" applyFont="1" applyFill="1" applyAlignment="1">
      <alignment horizontal="right" vertical="top" shrinkToFit="1"/>
    </xf>
    <xf numFmtId="165" fontId="9" fillId="2" borderId="0" xfId="3" applyNumberFormat="1" applyFont="1" applyFill="1" applyAlignment="1">
      <alignment horizontal="right" vertical="top" shrinkToFit="1"/>
    </xf>
    <xf numFmtId="164" fontId="9" fillId="0" borderId="0" xfId="3" applyNumberFormat="1" applyFont="1" applyAlignment="1">
      <alignment horizontal="left" vertical="top" shrinkToFit="1"/>
    </xf>
    <xf numFmtId="0" fontId="3" fillId="0" borderId="1" xfId="3" applyBorder="1" applyAlignment="1">
      <alignment horizontal="left" wrapText="1"/>
    </xf>
    <xf numFmtId="164" fontId="9" fillId="2" borderId="0" xfId="3" applyNumberFormat="1" applyFont="1" applyFill="1" applyAlignment="1">
      <alignment horizontal="left" vertical="top" shrinkToFit="1"/>
    </xf>
    <xf numFmtId="0" fontId="3" fillId="0" borderId="0" xfId="3" applyAlignment="1">
      <alignment horizontal="left" wrapText="1"/>
    </xf>
    <xf numFmtId="0" fontId="4" fillId="3" borderId="0" xfId="3" applyFont="1" applyFill="1" applyAlignment="1">
      <alignment horizontal="left" vertical="top" wrapText="1"/>
    </xf>
    <xf numFmtId="164" fontId="9" fillId="3" borderId="0" xfId="3" applyNumberFormat="1" applyFont="1" applyFill="1" applyAlignment="1">
      <alignment horizontal="right" vertical="top" shrinkToFit="1"/>
    </xf>
    <xf numFmtId="0" fontId="11" fillId="4" borderId="0" xfId="4" applyFont="1"/>
    <xf numFmtId="0" fontId="12" fillId="4" borderId="0" xfId="4" applyFont="1"/>
    <xf numFmtId="0" fontId="12" fillId="4" borderId="3" xfId="4" applyFont="1" applyBorder="1"/>
    <xf numFmtId="0" fontId="12" fillId="4" borderId="0" xfId="4" applyFont="1" applyAlignment="1">
      <alignment vertical="center"/>
    </xf>
    <xf numFmtId="0" fontId="14" fillId="4" borderId="10" xfId="4" applyFont="1" applyBorder="1" applyAlignment="1">
      <alignment vertical="center"/>
    </xf>
    <xf numFmtId="0" fontId="13" fillId="5" borderId="11" xfId="4" applyFont="1" applyFill="1" applyBorder="1" applyAlignment="1">
      <alignment horizontal="center" vertical="center"/>
    </xf>
    <xf numFmtId="0" fontId="13" fillId="7" borderId="11" xfId="4" applyFont="1" applyFill="1" applyBorder="1" applyAlignment="1">
      <alignment horizontal="center" vertical="center"/>
    </xf>
    <xf numFmtId="0" fontId="13" fillId="6" borderId="11" xfId="4" applyFont="1" applyFill="1" applyBorder="1" applyAlignment="1">
      <alignment horizontal="center" vertical="center"/>
    </xf>
    <xf numFmtId="0" fontId="15" fillId="8" borderId="0" xfId="4" applyFont="1" applyFill="1"/>
    <xf numFmtId="44" fontId="11" fillId="8" borderId="0" xfId="4" applyNumberFormat="1" applyFont="1" applyFill="1"/>
    <xf numFmtId="10" fontId="11" fillId="9" borderId="0" xfId="4" applyNumberFormat="1" applyFont="1" applyFill="1"/>
    <xf numFmtId="7" fontId="11" fillId="9" borderId="0" xfId="4" applyNumberFormat="1" applyFont="1" applyFill="1"/>
    <xf numFmtId="0" fontId="11" fillId="9" borderId="0" xfId="4" applyFont="1" applyFill="1"/>
    <xf numFmtId="44" fontId="11" fillId="9" borderId="0" xfId="4" applyNumberFormat="1" applyFont="1" applyFill="1"/>
    <xf numFmtId="166" fontId="16" fillId="4" borderId="0" xfId="4" applyNumberFormat="1" applyFont="1"/>
    <xf numFmtId="0" fontId="16" fillId="4" borderId="0" xfId="4" applyFont="1"/>
    <xf numFmtId="0" fontId="17" fillId="4" borderId="0" xfId="4" applyFont="1" applyAlignment="1">
      <alignment horizontal="center"/>
    </xf>
    <xf numFmtId="0" fontId="18" fillId="4" borderId="0" xfId="4" applyFont="1"/>
    <xf numFmtId="44" fontId="11" fillId="5" borderId="0" xfId="2" applyFont="1" applyFill="1"/>
    <xf numFmtId="43" fontId="11" fillId="5" borderId="0" xfId="2" applyNumberFormat="1" applyFont="1" applyFill="1"/>
    <xf numFmtId="43" fontId="11" fillId="5" borderId="0" xfId="5" applyFont="1" applyFill="1"/>
    <xf numFmtId="43" fontId="11" fillId="7" borderId="0" xfId="2" applyNumberFormat="1" applyFont="1" applyFill="1"/>
    <xf numFmtId="43" fontId="11" fillId="10" borderId="0" xfId="2" applyNumberFormat="1" applyFont="1" applyFill="1"/>
    <xf numFmtId="0" fontId="11" fillId="4" borderId="0" xfId="4" applyFont="1" applyAlignment="1">
      <alignment horizontal="center"/>
    </xf>
    <xf numFmtId="0" fontId="19" fillId="4" borderId="0" xfId="4" applyFont="1"/>
    <xf numFmtId="43" fontId="15" fillId="5" borderId="0" xfId="2" applyNumberFormat="1" applyFont="1" applyFill="1"/>
    <xf numFmtId="43" fontId="15" fillId="5" borderId="0" xfId="5" applyFont="1" applyFill="1"/>
    <xf numFmtId="43" fontId="15" fillId="7" borderId="0" xfId="2" applyNumberFormat="1" applyFont="1" applyFill="1"/>
    <xf numFmtId="43" fontId="15" fillId="10" borderId="0" xfId="2" applyNumberFormat="1" applyFont="1" applyFill="1"/>
    <xf numFmtId="167" fontId="11" fillId="5" borderId="0" xfId="2" applyNumberFormat="1" applyFont="1" applyFill="1"/>
    <xf numFmtId="167" fontId="11" fillId="7" borderId="0" xfId="2" applyNumberFormat="1" applyFont="1" applyFill="1"/>
    <xf numFmtId="167" fontId="11" fillId="10" borderId="0" xfId="2" applyNumberFormat="1" applyFont="1" applyFill="1"/>
    <xf numFmtId="168" fontId="11" fillId="5" borderId="0" xfId="2" applyNumberFormat="1" applyFont="1" applyFill="1"/>
    <xf numFmtId="168" fontId="11" fillId="5" borderId="0" xfId="5" applyNumberFormat="1" applyFont="1" applyFill="1"/>
    <xf numFmtId="168" fontId="11" fillId="7" borderId="0" xfId="2" applyNumberFormat="1" applyFont="1" applyFill="1"/>
    <xf numFmtId="168" fontId="11" fillId="10" borderId="0" xfId="2" applyNumberFormat="1" applyFont="1" applyFill="1"/>
    <xf numFmtId="0" fontId="15" fillId="4" borderId="0" xfId="4" applyFont="1" applyAlignment="1">
      <alignment horizontal="center"/>
    </xf>
    <xf numFmtId="168" fontId="15" fillId="5" borderId="0" xfId="2" applyNumberFormat="1" applyFont="1" applyFill="1"/>
    <xf numFmtId="168" fontId="15" fillId="5" borderId="0" xfId="5" applyNumberFormat="1" applyFont="1" applyFill="1"/>
    <xf numFmtId="168" fontId="15" fillId="7" borderId="0" xfId="2" applyNumberFormat="1" applyFont="1" applyFill="1"/>
    <xf numFmtId="168" fontId="15" fillId="10" borderId="0" xfId="2" applyNumberFormat="1" applyFont="1" applyFill="1"/>
    <xf numFmtId="0" fontId="15" fillId="4" borderId="0" xfId="4" applyFont="1"/>
    <xf numFmtId="0" fontId="11" fillId="4" borderId="0" xfId="4" applyFont="1" applyAlignment="1">
      <alignment horizontal="center" vertical="center"/>
    </xf>
    <xf numFmtId="0" fontId="15" fillId="9" borderId="12" xfId="4" applyFont="1" applyFill="1" applyBorder="1" applyAlignment="1">
      <alignment vertical="center"/>
    </xf>
    <xf numFmtId="44" fontId="15" fillId="5" borderId="13" xfId="2" applyFont="1" applyFill="1" applyBorder="1" applyAlignment="1">
      <alignment vertical="center"/>
    </xf>
    <xf numFmtId="167" fontId="15" fillId="5" borderId="13" xfId="2" applyNumberFormat="1" applyFont="1" applyFill="1" applyBorder="1" applyAlignment="1">
      <alignment vertical="center"/>
    </xf>
    <xf numFmtId="167" fontId="15" fillId="7" borderId="13" xfId="2" applyNumberFormat="1" applyFont="1" applyFill="1" applyBorder="1" applyAlignment="1">
      <alignment vertical="center"/>
    </xf>
    <xf numFmtId="167" fontId="15" fillId="10" borderId="13" xfId="2" applyNumberFormat="1" applyFont="1" applyFill="1" applyBorder="1" applyAlignment="1">
      <alignment vertical="center"/>
    </xf>
    <xf numFmtId="0" fontId="11" fillId="4" borderId="0" xfId="4" applyFont="1" applyAlignment="1">
      <alignment vertical="center"/>
    </xf>
    <xf numFmtId="43" fontId="11" fillId="4" borderId="0" xfId="5" applyFont="1" applyFill="1"/>
    <xf numFmtId="168" fontId="20" fillId="4" borderId="0" xfId="5" applyNumberFormat="1" applyFont="1" applyFill="1"/>
    <xf numFmtId="168" fontId="20" fillId="9" borderId="0" xfId="5" applyNumberFormat="1" applyFont="1" applyFill="1" applyBorder="1"/>
    <xf numFmtId="10" fontId="21" fillId="9" borderId="0" xfId="4" applyNumberFormat="1" applyFont="1" applyFill="1"/>
    <xf numFmtId="44" fontId="11" fillId="7" borderId="0" xfId="2" applyFont="1" applyFill="1"/>
    <xf numFmtId="44" fontId="11" fillId="10" borderId="0" xfId="2" applyFont="1" applyFill="1"/>
    <xf numFmtId="0" fontId="11" fillId="0" borderId="0" xfId="4" applyFont="1" applyFill="1"/>
    <xf numFmtId="44" fontId="11" fillId="4" borderId="0" xfId="4" applyNumberFormat="1" applyFont="1"/>
    <xf numFmtId="0" fontId="15" fillId="4" borderId="0" xfId="5" applyNumberFormat="1" applyFont="1" applyFill="1" applyBorder="1" applyAlignment="1"/>
    <xf numFmtId="0" fontId="13" fillId="4" borderId="0" xfId="4" applyFont="1" applyAlignment="1">
      <alignment vertical="center"/>
    </xf>
    <xf numFmtId="0" fontId="22" fillId="4" borderId="0" xfId="4" applyFont="1"/>
    <xf numFmtId="169" fontId="11" fillId="5" borderId="0" xfId="2" applyNumberFormat="1" applyFont="1" applyFill="1"/>
    <xf numFmtId="43" fontId="11" fillId="7" borderId="0" xfId="5" applyFont="1" applyFill="1"/>
    <xf numFmtId="43" fontId="15" fillId="7" borderId="0" xfId="5" applyFont="1" applyFill="1"/>
    <xf numFmtId="170" fontId="11" fillId="5" borderId="0" xfId="2" applyNumberFormat="1" applyFont="1" applyFill="1"/>
    <xf numFmtId="0" fontId="23" fillId="9" borderId="0" xfId="4" applyFont="1" applyFill="1"/>
    <xf numFmtId="168" fontId="11" fillId="8" borderId="0" xfId="2" applyNumberFormat="1" applyFont="1" applyFill="1"/>
    <xf numFmtId="0" fontId="24" fillId="9" borderId="0" xfId="4" applyFont="1" applyFill="1"/>
    <xf numFmtId="0" fontId="25" fillId="9" borderId="0" xfId="4" applyFont="1" applyFill="1"/>
    <xf numFmtId="0" fontId="26" fillId="9" borderId="0" xfId="4" applyFont="1" applyFill="1"/>
    <xf numFmtId="0" fontId="27" fillId="9" borderId="0" xfId="4" applyFont="1" applyFill="1"/>
    <xf numFmtId="169" fontId="20" fillId="5" borderId="0" xfId="2" applyNumberFormat="1" applyFont="1" applyFill="1"/>
    <xf numFmtId="168" fontId="20" fillId="5" borderId="0" xfId="2" applyNumberFormat="1" applyFont="1" applyFill="1"/>
    <xf numFmtId="168" fontId="20" fillId="7" borderId="0" xfId="2" applyNumberFormat="1" applyFont="1" applyFill="1"/>
    <xf numFmtId="168" fontId="20" fillId="10" borderId="0" xfId="2" applyNumberFormat="1" applyFont="1" applyFill="1"/>
    <xf numFmtId="0" fontId="20" fillId="4" borderId="0" xfId="4" applyFont="1"/>
    <xf numFmtId="0" fontId="20" fillId="4" borderId="0" xfId="4" applyFont="1" applyAlignment="1">
      <alignment horizontal="center"/>
    </xf>
    <xf numFmtId="0" fontId="28" fillId="4" borderId="0" xfId="4" applyFont="1" applyAlignment="1">
      <alignment horizontal="center"/>
    </xf>
    <xf numFmtId="0" fontId="29" fillId="9" borderId="0" xfId="4" applyFont="1" applyFill="1"/>
    <xf numFmtId="169" fontId="29" fillId="5" borderId="0" xfId="2" applyNumberFormat="1" applyFont="1" applyFill="1"/>
    <xf numFmtId="168" fontId="29" fillId="5" borderId="0" xfId="2" applyNumberFormat="1" applyFont="1" applyFill="1"/>
    <xf numFmtId="168" fontId="29" fillId="7" borderId="0" xfId="2" applyNumberFormat="1" applyFont="1" applyFill="1"/>
    <xf numFmtId="168" fontId="29" fillId="10" borderId="0" xfId="2" applyNumberFormat="1" applyFont="1" applyFill="1"/>
    <xf numFmtId="0" fontId="29" fillId="4" borderId="0" xfId="4" applyFont="1"/>
    <xf numFmtId="0" fontId="28" fillId="4" borderId="0" xfId="4" applyFont="1"/>
    <xf numFmtId="0" fontId="30" fillId="9" borderId="0" xfId="4" applyFont="1" applyFill="1"/>
    <xf numFmtId="0" fontId="31" fillId="9" borderId="0" xfId="4" applyFont="1" applyFill="1"/>
    <xf numFmtId="168" fontId="16" fillId="10" borderId="0" xfId="2" applyNumberFormat="1" applyFont="1" applyFill="1" applyAlignment="1">
      <alignment horizontal="right"/>
    </xf>
    <xf numFmtId="169" fontId="11" fillId="4" borderId="0" xfId="5" applyNumberFormat="1" applyFont="1" applyFill="1"/>
    <xf numFmtId="169" fontId="11" fillId="8" borderId="0" xfId="5" applyNumberFormat="1" applyFont="1" applyFill="1"/>
    <xf numFmtId="168" fontId="11" fillId="9" borderId="0" xfId="2" applyNumberFormat="1" applyFont="1" applyFill="1" applyAlignment="1">
      <alignment horizontal="right"/>
    </xf>
    <xf numFmtId="166" fontId="16" fillId="9" borderId="0" xfId="4" applyNumberFormat="1" applyFont="1" applyFill="1" applyAlignment="1">
      <alignment horizontal="center"/>
    </xf>
    <xf numFmtId="43" fontId="11" fillId="10" borderId="0" xfId="5" applyFont="1" applyFill="1"/>
    <xf numFmtId="0" fontId="32" fillId="9" borderId="0" xfId="4" applyFont="1" applyFill="1"/>
    <xf numFmtId="169" fontId="11" fillId="11" borderId="0" xfId="2" applyNumberFormat="1" applyFont="1" applyFill="1"/>
    <xf numFmtId="167" fontId="11" fillId="11" borderId="0" xfId="2" applyNumberFormat="1" applyFont="1" applyFill="1"/>
    <xf numFmtId="0" fontId="11" fillId="9" borderId="0" xfId="4" applyFont="1" applyFill="1" applyAlignment="1">
      <alignment horizontal="center"/>
    </xf>
    <xf numFmtId="43" fontId="11" fillId="9" borderId="0" xfId="5" applyFont="1" applyFill="1"/>
    <xf numFmtId="167" fontId="11" fillId="9" borderId="0" xfId="5" applyNumberFormat="1" applyFont="1" applyFill="1"/>
    <xf numFmtId="0" fontId="21" fillId="0" borderId="0" xfId="4" applyFont="1" applyFill="1" applyAlignment="1">
      <alignment horizontal="center"/>
    </xf>
    <xf numFmtId="0" fontId="21" fillId="0" borderId="0" xfId="4" applyFont="1" applyFill="1"/>
    <xf numFmtId="10" fontId="21" fillId="0" borderId="0" xfId="4" applyNumberFormat="1" applyFont="1" applyFill="1"/>
    <xf numFmtId="167" fontId="21" fillId="0" borderId="0" xfId="4" applyNumberFormat="1" applyFont="1" applyFill="1"/>
    <xf numFmtId="167" fontId="21" fillId="0" borderId="0" xfId="2" applyNumberFormat="1" applyFont="1" applyFill="1"/>
    <xf numFmtId="0" fontId="11" fillId="0" borderId="0" xfId="4" applyFont="1" applyFill="1" applyAlignment="1">
      <alignment horizontal="center"/>
    </xf>
    <xf numFmtId="10" fontId="11" fillId="0" borderId="0" xfId="4" applyNumberFormat="1" applyFont="1" applyFill="1"/>
    <xf numFmtId="167" fontId="11" fillId="0" borderId="0" xfId="4" applyNumberFormat="1" applyFont="1" applyFill="1"/>
    <xf numFmtId="167" fontId="11" fillId="0" borderId="0" xfId="2" applyNumberFormat="1" applyFont="1" applyFill="1"/>
    <xf numFmtId="43" fontId="11" fillId="0" borderId="0" xfId="2" applyNumberFormat="1" applyFont="1" applyFill="1"/>
    <xf numFmtId="169" fontId="11" fillId="0" borderId="0" xfId="2" applyNumberFormat="1" applyFont="1" applyFill="1"/>
    <xf numFmtId="0" fontId="15" fillId="12" borderId="12" xfId="4" applyFont="1" applyFill="1" applyBorder="1" applyAlignment="1">
      <alignment vertical="center"/>
    </xf>
    <xf numFmtId="44" fontId="15" fillId="12" borderId="13" xfId="2" applyFont="1" applyFill="1" applyBorder="1"/>
    <xf numFmtId="167" fontId="15" fillId="12" borderId="13" xfId="2" applyNumberFormat="1" applyFont="1" applyFill="1" applyBorder="1"/>
    <xf numFmtId="167" fontId="11" fillId="4" borderId="0" xfId="4" applyNumberFormat="1" applyFont="1"/>
    <xf numFmtId="167" fontId="16" fillId="4" borderId="0" xfId="4" applyNumberFormat="1" applyFont="1"/>
    <xf numFmtId="44" fontId="15" fillId="4" borderId="0" xfId="2" applyFont="1" applyFill="1"/>
    <xf numFmtId="167" fontId="15" fillId="4" borderId="0" xfId="2" applyNumberFormat="1" applyFont="1" applyFill="1"/>
    <xf numFmtId="44" fontId="33" fillId="4" borderId="0" xfId="2" applyFont="1" applyFill="1"/>
    <xf numFmtId="167" fontId="33" fillId="4" borderId="0" xfId="2" applyNumberFormat="1" applyFont="1" applyFill="1"/>
    <xf numFmtId="44" fontId="18" fillId="4" borderId="0" xfId="2" applyFont="1" applyFill="1"/>
    <xf numFmtId="170" fontId="11" fillId="7" borderId="0" xfId="2" applyNumberFormat="1" applyFont="1" applyFill="1"/>
    <xf numFmtId="169" fontId="11" fillId="7" borderId="0" xfId="2" applyNumberFormat="1" applyFont="1" applyFill="1"/>
    <xf numFmtId="170" fontId="11" fillId="4" borderId="0" xfId="4" applyNumberFormat="1" applyFont="1"/>
    <xf numFmtId="169" fontId="34" fillId="4" borderId="0" xfId="2" applyNumberFormat="1" applyFont="1" applyFill="1"/>
    <xf numFmtId="170" fontId="15" fillId="4" borderId="0" xfId="4" applyNumberFormat="1" applyFont="1"/>
    <xf numFmtId="0" fontId="32" fillId="0" borderId="0" xfId="4" applyFont="1" applyFill="1"/>
    <xf numFmtId="169" fontId="11" fillId="4" borderId="0" xfId="4" applyNumberFormat="1" applyFont="1"/>
    <xf numFmtId="0" fontId="15" fillId="0" borderId="0" xfId="4" applyFont="1" applyFill="1" applyAlignment="1">
      <alignment horizontal="center"/>
    </xf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43" fontId="0" fillId="0" borderId="0" xfId="0" applyNumberFormat="1"/>
    <xf numFmtId="43" fontId="0" fillId="0" borderId="16" xfId="1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1" fontId="37" fillId="0" borderId="0" xfId="0" applyNumberFormat="1" applyFont="1" applyAlignment="1">
      <alignment horizontal="left" vertical="top" indent="1" shrinkToFit="1"/>
    </xf>
    <xf numFmtId="43" fontId="2" fillId="0" borderId="0" xfId="1" applyFont="1"/>
    <xf numFmtId="43" fontId="0" fillId="0" borderId="16" xfId="1" applyFont="1" applyBorder="1" applyAlignment="1">
      <alignment vertical="center"/>
    </xf>
    <xf numFmtId="0" fontId="38" fillId="0" borderId="0" xfId="6" applyAlignment="1">
      <alignment horizontal="left" vertical="top"/>
    </xf>
    <xf numFmtId="0" fontId="38" fillId="0" borderId="0" xfId="6" applyAlignment="1">
      <alignment horizontal="left" vertical="top" wrapText="1" indent="1"/>
    </xf>
    <xf numFmtId="0" fontId="38" fillId="0" borderId="0" xfId="6" applyAlignment="1">
      <alignment horizontal="left" vertical="top" wrapText="1"/>
    </xf>
    <xf numFmtId="172" fontId="42" fillId="0" borderId="2" xfId="6" applyNumberFormat="1" applyFont="1" applyBorder="1" applyAlignment="1">
      <alignment horizontal="left" vertical="top" shrinkToFit="1"/>
    </xf>
    <xf numFmtId="0" fontId="38" fillId="0" borderId="0" xfId="6" applyAlignment="1">
      <alignment horizontal="left" wrapText="1"/>
    </xf>
    <xf numFmtId="172" fontId="42" fillId="0" borderId="2" xfId="6" applyNumberFormat="1" applyFont="1" applyBorder="1" applyAlignment="1">
      <alignment horizontal="center" vertical="top" shrinkToFit="1"/>
    </xf>
    <xf numFmtId="172" fontId="42" fillId="0" borderId="2" xfId="6" applyNumberFormat="1" applyFont="1" applyBorder="1" applyAlignment="1">
      <alignment horizontal="right" vertical="top" indent="1" shrinkToFit="1"/>
    </xf>
    <xf numFmtId="0" fontId="40" fillId="0" borderId="0" xfId="6" applyFont="1" applyAlignment="1">
      <alignment horizontal="left" vertical="top" wrapText="1"/>
    </xf>
    <xf numFmtId="172" fontId="42" fillId="0" borderId="1" xfId="6" applyNumberFormat="1" applyFont="1" applyBorder="1" applyAlignment="1">
      <alignment horizontal="left" vertical="top" shrinkToFit="1"/>
    </xf>
    <xf numFmtId="172" fontId="42" fillId="0" borderId="1" xfId="6" applyNumberFormat="1" applyFont="1" applyBorder="1" applyAlignment="1">
      <alignment horizontal="center" vertical="top" shrinkToFit="1"/>
    </xf>
    <xf numFmtId="172" fontId="42" fillId="0" borderId="1" xfId="6" applyNumberFormat="1" applyFont="1" applyBorder="1" applyAlignment="1">
      <alignment horizontal="right" vertical="top" indent="1" shrinkToFit="1"/>
    </xf>
    <xf numFmtId="173" fontId="42" fillId="0" borderId="1" xfId="6" applyNumberFormat="1" applyFont="1" applyBorder="1" applyAlignment="1">
      <alignment horizontal="left" vertical="top" indent="2" shrinkToFit="1"/>
    </xf>
    <xf numFmtId="173" fontId="42" fillId="0" borderId="1" xfId="6" applyNumberFormat="1" applyFont="1" applyBorder="1" applyAlignment="1">
      <alignment horizontal="right" vertical="top" indent="1" shrinkToFit="1"/>
    </xf>
    <xf numFmtId="0" fontId="39" fillId="0" borderId="0" xfId="6" applyFont="1" applyAlignment="1">
      <alignment horizontal="left" vertical="top" wrapText="1"/>
    </xf>
    <xf numFmtId="171" fontId="42" fillId="0" borderId="0" xfId="6" applyNumberFormat="1" applyFont="1" applyAlignment="1">
      <alignment horizontal="right" vertical="top" indent="1" shrinkToFit="1"/>
    </xf>
    <xf numFmtId="0" fontId="38" fillId="0" borderId="0" xfId="6" applyAlignment="1">
      <alignment horizontal="right" vertical="top" wrapText="1"/>
    </xf>
    <xf numFmtId="173" fontId="42" fillId="0" borderId="0" xfId="6" applyNumberFormat="1" applyFont="1" applyAlignment="1">
      <alignment horizontal="right" vertical="top" indent="1" shrinkToFit="1"/>
    </xf>
    <xf numFmtId="174" fontId="42" fillId="0" borderId="0" xfId="6" applyNumberFormat="1" applyFont="1" applyAlignment="1">
      <alignment horizontal="left" vertical="top" shrinkToFit="1"/>
    </xf>
    <xf numFmtId="174" fontId="42" fillId="0" borderId="0" xfId="6" applyNumberFormat="1" applyFont="1" applyAlignment="1">
      <alignment horizontal="right" vertical="top" indent="1" shrinkToFit="1"/>
    </xf>
    <xf numFmtId="171" fontId="42" fillId="0" borderId="1" xfId="6" applyNumberFormat="1" applyFont="1" applyBorder="1" applyAlignment="1">
      <alignment horizontal="left" vertical="top" shrinkToFit="1"/>
    </xf>
    <xf numFmtId="171" fontId="42" fillId="0" borderId="1" xfId="6" applyNumberFormat="1" applyFont="1" applyBorder="1" applyAlignment="1">
      <alignment horizontal="right" vertical="top" indent="1" shrinkToFit="1"/>
    </xf>
    <xf numFmtId="0" fontId="38" fillId="0" borderId="2" xfId="6" applyBorder="1" applyAlignment="1">
      <alignment horizontal="left" wrapText="1"/>
    </xf>
    <xf numFmtId="1" fontId="43" fillId="0" borderId="17" xfId="6" applyNumberFormat="1" applyFont="1" applyBorder="1" applyAlignment="1">
      <alignment horizontal="left" vertical="top" indent="2" shrinkToFit="1"/>
    </xf>
    <xf numFmtId="1" fontId="43" fillId="0" borderId="17" xfId="6" applyNumberFormat="1" applyFont="1" applyBorder="1" applyAlignment="1">
      <alignment horizontal="center" vertical="top" shrinkToFit="1"/>
    </xf>
    <xf numFmtId="0" fontId="38" fillId="0" borderId="1" xfId="6" applyBorder="1" applyAlignment="1">
      <alignment horizontal="left" vertical="top" wrapText="1"/>
    </xf>
    <xf numFmtId="0" fontId="40" fillId="0" borderId="1" xfId="6" applyFont="1" applyBorder="1" applyAlignment="1">
      <alignment horizontal="left" vertical="top" wrapText="1" indent="2"/>
    </xf>
    <xf numFmtId="0" fontId="48" fillId="0" borderId="0" xfId="7"/>
    <xf numFmtId="173" fontId="49" fillId="0" borderId="0" xfId="7" applyNumberFormat="1" applyFont="1"/>
    <xf numFmtId="0" fontId="49" fillId="0" borderId="0" xfId="7" applyFont="1" applyAlignment="1">
      <alignment vertical="center" wrapText="1"/>
    </xf>
    <xf numFmtId="173" fontId="49" fillId="0" borderId="0" xfId="7" applyNumberFormat="1" applyFont="1" applyAlignment="1">
      <alignment vertical="center" wrapText="1"/>
    </xf>
    <xf numFmtId="0" fontId="49" fillId="0" borderId="0" xfId="7" applyFont="1"/>
    <xf numFmtId="0" fontId="49" fillId="0" borderId="0" xfId="7" applyFont="1" applyAlignment="1">
      <alignment vertical="center"/>
    </xf>
    <xf numFmtId="0" fontId="49" fillId="0" borderId="0" xfId="7" applyFont="1" applyAlignment="1">
      <alignment wrapText="1"/>
    </xf>
    <xf numFmtId="0" fontId="50" fillId="0" borderId="0" xfId="7" applyFont="1"/>
    <xf numFmtId="0" fontId="50" fillId="0" borderId="0" xfId="7" applyFont="1" applyAlignment="1">
      <alignment wrapText="1"/>
    </xf>
    <xf numFmtId="0" fontId="50" fillId="0" borderId="0" xfId="7" applyFont="1" applyAlignment="1">
      <alignment horizontal="center"/>
    </xf>
    <xf numFmtId="0" fontId="50" fillId="0" borderId="0" xfId="7" applyFont="1" applyAlignment="1">
      <alignment horizontal="left"/>
    </xf>
    <xf numFmtId="0" fontId="0" fillId="0" borderId="0" xfId="0" applyAlignment="1">
      <alignment horizontal="left" vertical="center" wrapText="1" indent="1"/>
    </xf>
    <xf numFmtId="0" fontId="2" fillId="13" borderId="0" xfId="0" applyFont="1" applyFill="1"/>
    <xf numFmtId="0" fontId="2" fillId="13" borderId="0" xfId="0" applyFont="1" applyFill="1" applyAlignment="1">
      <alignment horizontal="center"/>
    </xf>
    <xf numFmtId="0" fontId="13" fillId="5" borderId="4" xfId="4" applyFont="1" applyFill="1" applyBorder="1" applyAlignment="1">
      <alignment horizontal="center"/>
    </xf>
    <xf numFmtId="0" fontId="13" fillId="5" borderId="5" xfId="4" applyFont="1" applyFill="1" applyBorder="1" applyAlignment="1">
      <alignment horizontal="center"/>
    </xf>
    <xf numFmtId="0" fontId="13" fillId="5" borderId="6" xfId="4" applyFont="1" applyFill="1" applyBorder="1" applyAlignment="1">
      <alignment horizontal="center"/>
    </xf>
    <xf numFmtId="0" fontId="13" fillId="6" borderId="7" xfId="4" applyFont="1" applyFill="1" applyBorder="1" applyAlignment="1">
      <alignment horizontal="center"/>
    </xf>
    <xf numFmtId="0" fontId="13" fillId="6" borderId="8" xfId="4" applyFont="1" applyFill="1" applyBorder="1" applyAlignment="1">
      <alignment horizontal="center"/>
    </xf>
    <xf numFmtId="0" fontId="13" fillId="6" borderId="9" xfId="4" applyFont="1" applyFill="1" applyBorder="1" applyAlignment="1">
      <alignment horizontal="center"/>
    </xf>
    <xf numFmtId="167" fontId="15" fillId="5" borderId="14" xfId="2" applyNumberFormat="1" applyFont="1" applyFill="1" applyBorder="1" applyAlignment="1">
      <alignment horizontal="center" vertical="center"/>
    </xf>
    <xf numFmtId="167" fontId="15" fillId="5" borderId="15" xfId="2" applyNumberFormat="1" applyFont="1" applyFill="1" applyBorder="1" applyAlignment="1">
      <alignment horizontal="center" vertical="center"/>
    </xf>
    <xf numFmtId="0" fontId="13" fillId="5" borderId="7" xfId="4" applyFont="1" applyFill="1" applyBorder="1" applyAlignment="1">
      <alignment horizontal="center"/>
    </xf>
    <xf numFmtId="0" fontId="13" fillId="5" borderId="8" xfId="4" applyFont="1" applyFill="1" applyBorder="1" applyAlignment="1">
      <alignment horizontal="center"/>
    </xf>
    <xf numFmtId="0" fontId="13" fillId="5" borderId="9" xfId="4" applyFont="1" applyFill="1" applyBorder="1" applyAlignment="1">
      <alignment horizontal="center"/>
    </xf>
    <xf numFmtId="0" fontId="38" fillId="0" borderId="0" xfId="6" applyAlignment="1">
      <alignment horizontal="center" vertical="top" wrapText="1"/>
    </xf>
    <xf numFmtId="0" fontId="38" fillId="0" borderId="0" xfId="6" applyAlignment="1">
      <alignment horizontal="left" vertical="top" wrapText="1" indent="1"/>
    </xf>
    <xf numFmtId="0" fontId="38" fillId="0" borderId="0" xfId="6" applyAlignment="1">
      <alignment horizontal="left" vertical="top" wrapText="1"/>
    </xf>
    <xf numFmtId="0" fontId="3" fillId="0" borderId="0" xfId="3" applyAlignment="1">
      <alignment horizontal="left" vertical="top" wrapText="1" indent="1"/>
    </xf>
    <xf numFmtId="0" fontId="3" fillId="0" borderId="0" xfId="3" applyAlignment="1">
      <alignment horizontal="left" vertical="top" wrapText="1"/>
    </xf>
    <xf numFmtId="172" fontId="42" fillId="0" borderId="2" xfId="3" applyNumberFormat="1" applyFont="1" applyBorder="1" applyAlignment="1">
      <alignment horizontal="left" vertical="top" shrinkToFit="1"/>
    </xf>
    <xf numFmtId="172" fontId="42" fillId="0" borderId="2" xfId="3" applyNumberFormat="1" applyFont="1" applyBorder="1" applyAlignment="1">
      <alignment horizontal="center" vertical="top" shrinkToFit="1"/>
    </xf>
    <xf numFmtId="172" fontId="42" fillId="0" borderId="2" xfId="3" applyNumberFormat="1" applyFont="1" applyBorder="1" applyAlignment="1">
      <alignment horizontal="right" vertical="top" indent="1" shrinkToFit="1"/>
    </xf>
    <xf numFmtId="0" fontId="51" fillId="0" borderId="0" xfId="3" applyFont="1" applyAlignment="1">
      <alignment horizontal="left" vertical="top" wrapText="1"/>
    </xf>
    <xf numFmtId="172" fontId="42" fillId="0" borderId="1" xfId="3" applyNumberFormat="1" applyFont="1" applyBorder="1" applyAlignment="1">
      <alignment horizontal="left" vertical="top" shrinkToFit="1"/>
    </xf>
    <xf numFmtId="172" fontId="42" fillId="0" borderId="1" xfId="3" applyNumberFormat="1" applyFont="1" applyBorder="1" applyAlignment="1">
      <alignment horizontal="center" vertical="top" shrinkToFit="1"/>
    </xf>
    <xf numFmtId="172" fontId="42" fillId="0" borderId="1" xfId="3" applyNumberFormat="1" applyFont="1" applyBorder="1" applyAlignment="1">
      <alignment horizontal="right" vertical="top" indent="1" shrinkToFit="1"/>
    </xf>
    <xf numFmtId="0" fontId="3" fillId="0" borderId="0" xfId="3" applyAlignment="1">
      <alignment horizontal="left" vertical="top" wrapText="1"/>
    </xf>
    <xf numFmtId="0" fontId="3" fillId="0" borderId="0" xfId="3" applyAlignment="1">
      <alignment horizontal="left" vertical="top" wrapText="1" indent="1"/>
    </xf>
    <xf numFmtId="173" fontId="42" fillId="0" borderId="1" xfId="3" applyNumberFormat="1" applyFont="1" applyBorder="1" applyAlignment="1">
      <alignment horizontal="left" vertical="top" indent="2" shrinkToFit="1"/>
    </xf>
    <xf numFmtId="173" fontId="42" fillId="0" borderId="1" xfId="3" applyNumberFormat="1" applyFont="1" applyBorder="1" applyAlignment="1">
      <alignment horizontal="right" vertical="top" indent="1" shrinkToFit="1"/>
    </xf>
    <xf numFmtId="0" fontId="52" fillId="0" borderId="0" xfId="3" applyFont="1" applyAlignment="1">
      <alignment horizontal="left" vertical="top" wrapText="1"/>
    </xf>
    <xf numFmtId="171" fontId="42" fillId="0" borderId="0" xfId="3" applyNumberFormat="1" applyFont="1" applyAlignment="1">
      <alignment horizontal="right" vertical="top" indent="1" shrinkToFit="1"/>
    </xf>
    <xf numFmtId="0" fontId="3" fillId="0" borderId="0" xfId="3" applyAlignment="1">
      <alignment horizontal="right" vertical="top" wrapText="1"/>
    </xf>
    <xf numFmtId="173" fontId="42" fillId="0" borderId="0" xfId="3" applyNumberFormat="1" applyFont="1" applyAlignment="1">
      <alignment horizontal="right" vertical="top" indent="1" shrinkToFit="1"/>
    </xf>
    <xf numFmtId="174" fontId="42" fillId="0" borderId="0" xfId="3" applyNumberFormat="1" applyFont="1" applyAlignment="1">
      <alignment horizontal="left" vertical="top" shrinkToFit="1"/>
    </xf>
    <xf numFmtId="174" fontId="42" fillId="0" borderId="0" xfId="3" applyNumberFormat="1" applyFont="1" applyAlignment="1">
      <alignment horizontal="right" vertical="top" indent="1" shrinkToFit="1"/>
    </xf>
    <xf numFmtId="171" fontId="42" fillId="0" borderId="1" xfId="3" applyNumberFormat="1" applyFont="1" applyBorder="1" applyAlignment="1">
      <alignment horizontal="left" vertical="top" shrinkToFit="1"/>
    </xf>
    <xf numFmtId="171" fontId="42" fillId="0" borderId="1" xfId="3" applyNumberFormat="1" applyFont="1" applyBorder="1" applyAlignment="1">
      <alignment horizontal="right" vertical="top" indent="1" shrinkToFit="1"/>
    </xf>
    <xf numFmtId="0" fontId="3" fillId="0" borderId="2" xfId="3" applyBorder="1" applyAlignment="1">
      <alignment horizontal="left" wrapText="1"/>
    </xf>
    <xf numFmtId="1" fontId="43" fillId="0" borderId="17" xfId="3" applyNumberFormat="1" applyFont="1" applyBorder="1" applyAlignment="1">
      <alignment horizontal="left" vertical="top" indent="2" shrinkToFit="1"/>
    </xf>
    <xf numFmtId="1" fontId="43" fillId="0" borderId="17" xfId="3" applyNumberFormat="1" applyFont="1" applyBorder="1" applyAlignment="1">
      <alignment horizontal="center" vertical="top" shrinkToFit="1"/>
    </xf>
    <xf numFmtId="0" fontId="3" fillId="0" borderId="1" xfId="3" applyBorder="1" applyAlignment="1">
      <alignment horizontal="left" vertical="top" wrapText="1"/>
    </xf>
    <xf numFmtId="0" fontId="51" fillId="0" borderId="1" xfId="3" applyFont="1" applyBorder="1" applyAlignment="1">
      <alignment horizontal="left" vertical="top" wrapText="1" indent="2"/>
    </xf>
    <xf numFmtId="0" fontId="3" fillId="0" borderId="0" xfId="3" applyAlignment="1">
      <alignment horizontal="center" vertical="top" wrapText="1"/>
    </xf>
    <xf numFmtId="43" fontId="3" fillId="0" borderId="0" xfId="1" applyFont="1" applyAlignment="1">
      <alignment horizontal="left" vertical="top"/>
    </xf>
    <xf numFmtId="169" fontId="3" fillId="0" borderId="0" xfId="1" applyNumberFormat="1" applyFont="1" applyAlignment="1">
      <alignment horizontal="left" vertical="top"/>
    </xf>
    <xf numFmtId="169" fontId="0" fillId="0" borderId="0" xfId="1" applyNumberFormat="1" applyFont="1"/>
    <xf numFmtId="169" fontId="0" fillId="13" borderId="0" xfId="1" applyNumberFormat="1" applyFont="1" applyFill="1"/>
  </cellXfs>
  <cellStyles count="8">
    <cellStyle name="Comma" xfId="1" builtinId="3"/>
    <cellStyle name="Comma 2" xfId="5" xr:uid="{D88D2528-67EF-4040-9AC2-FD26B1C57CB6}"/>
    <cellStyle name="Currency" xfId="2" builtinId="4"/>
    <cellStyle name="Normal" xfId="0" builtinId="0"/>
    <cellStyle name="Normal 2" xfId="3" xr:uid="{5127AC73-C175-4065-AA81-812D0F3AF14D}"/>
    <cellStyle name="Normal 2 2" xfId="4" xr:uid="{B3D82534-CAFA-4F04-87EF-7F6E5E9A3C49}"/>
    <cellStyle name="Normal 3" xfId="6" xr:uid="{45D9AC31-EF5F-43C2-8D69-BC809B70DFC8}"/>
    <cellStyle name="Normal 4" xfId="7" xr:uid="{6C8FC495-2EA7-431F-8F0D-003C422143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1714500</xdr:colOff>
      <xdr:row>46</xdr:row>
      <xdr:rowOff>38100</xdr:rowOff>
    </xdr:from>
    <xdr:to>
      <xdr:col>20</xdr:col>
      <xdr:colOff>555084</xdr:colOff>
      <xdr:row>53</xdr:row>
      <xdr:rowOff>129369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0D5140-C0DC-4C79-9BFF-0C170AF87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13990320"/>
          <a:ext cx="9409524" cy="1371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449580</xdr:colOff>
      <xdr:row>10</xdr:row>
      <xdr:rowOff>160020</xdr:rowOff>
    </xdr:from>
    <xdr:to>
      <xdr:col>14</xdr:col>
      <xdr:colOff>48513</xdr:colOff>
      <xdr:row>38</xdr:row>
      <xdr:rowOff>182237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095E6-75E1-635D-9FA7-18B87E9FD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" y="1988820"/>
          <a:ext cx="8133333" cy="51428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14</xdr:col>
      <xdr:colOff>418133</xdr:colOff>
      <xdr:row>30</xdr:row>
      <xdr:rowOff>29813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B68A21-7872-356C-C6DA-D8B5CE6AC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2880"/>
          <a:ext cx="7733333" cy="53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22</xdr:col>
      <xdr:colOff>27581</xdr:colOff>
      <xdr:row>40</xdr:row>
      <xdr:rowOff>29585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7450C9-EBDE-A465-6F88-39C13EEFB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82880"/>
          <a:ext cx="7952381" cy="7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17</xdr:row>
      <xdr:rowOff>114300</xdr:rowOff>
    </xdr:from>
    <xdr:ext cx="2409825" cy="17335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C4695BC-BFE0-43CE-BD74-3523D7DFEE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24900" y="2964180"/>
          <a:ext cx="2409825" cy="173355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34</xdr:row>
      <xdr:rowOff>95250</xdr:rowOff>
    </xdr:from>
    <xdr:ext cx="4591050" cy="26574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AE1A7F52-257B-47BD-BD45-9147292D987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65960" y="5795010"/>
          <a:ext cx="4591050" cy="26574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775853</xdr:colOff>
      <xdr:row>96</xdr:row>
      <xdr:rowOff>59957</xdr:rowOff>
    </xdr:from>
    <xdr:to>
      <xdr:col>37</xdr:col>
      <xdr:colOff>353291</xdr:colOff>
      <xdr:row>105</xdr:row>
      <xdr:rowOff>166819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884D45-FCF3-47A7-9267-EABED37D9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7017" y="5324684"/>
          <a:ext cx="9455729" cy="1700135"/>
        </a:xfrm>
        <a:prstGeom prst="rect">
          <a:avLst/>
        </a:prstGeom>
      </xdr:spPr>
    </xdr:pic>
    <xdr:clientData/>
  </xdr:twoCellAnchor>
  <xdr:twoCellAnchor editAs="oneCell">
    <xdr:from>
      <xdr:col>9</xdr:col>
      <xdr:colOff>831273</xdr:colOff>
      <xdr:row>77</xdr:row>
      <xdr:rowOff>0</xdr:rowOff>
    </xdr:from>
    <xdr:to>
      <xdr:col>13</xdr:col>
      <xdr:colOff>1490</xdr:colOff>
      <xdr:row>91</xdr:row>
      <xdr:rowOff>43865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F60BC-5074-4C13-832B-8EEC4A7F0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2833" y="2118360"/>
          <a:ext cx="3315497" cy="2390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20</xdr:row>
      <xdr:rowOff>177165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1317A8C0-009A-A11C-C0F2-946CAD1B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943600" cy="36518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8</xdr:row>
      <xdr:rowOff>158750</xdr:rowOff>
    </xdr:to>
    <xdr:pic>
      <xdr:nvPicPr>
        <xdr:cNvPr id="2" name="Picture 1" descr="Table&#10;&#10;Description automatically generated with medium confidence">
          <a:extLst>
            <a:ext uri="{FF2B5EF4-FFF2-40B4-BE49-F238E27FC236}">
              <a16:creationId xmlns:a16="http://schemas.microsoft.com/office/drawing/2014/main" id="{4DE3D3A1-3B2D-7BC6-EF11-4DF02DC98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943600" cy="14389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10</xdr:col>
      <xdr:colOff>457200</xdr:colOff>
      <xdr:row>16</xdr:row>
      <xdr:rowOff>90170</xdr:rowOff>
    </xdr:to>
    <xdr:pic>
      <xdr:nvPicPr>
        <xdr:cNvPr id="3" name="Picture 2" descr="Table&#10;&#10;Description automatically generated with low confidence">
          <a:extLst>
            <a:ext uri="{FF2B5EF4-FFF2-40B4-BE49-F238E27FC236}">
              <a16:creationId xmlns:a16="http://schemas.microsoft.com/office/drawing/2014/main" id="{B084F709-E04C-CFD3-5D04-957A39845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828800"/>
          <a:ext cx="5943600" cy="1187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24</xdr:col>
      <xdr:colOff>380038</xdr:colOff>
      <xdr:row>24</xdr:row>
      <xdr:rowOff>52830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AA2EA-85B1-EE30-AAB6-EC4FE5214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65760"/>
          <a:ext cx="7695238" cy="4076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198120</xdr:colOff>
      <xdr:row>13</xdr:row>
      <xdr:rowOff>99060</xdr:rowOff>
    </xdr:from>
    <xdr:to>
      <xdr:col>14</xdr:col>
      <xdr:colOff>45720</xdr:colOff>
      <xdr:row>32</xdr:row>
      <xdr:rowOff>29845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4982BD8A-D988-3597-B0A8-1EFBA49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9820" y="3025140"/>
          <a:ext cx="5943600" cy="34055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133271</xdr:rowOff>
    </xdr:from>
    <xdr:ext cx="120713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6AF2441E-6145-45C7-91FC-C8D0678E2C7B}"/>
            </a:ext>
          </a:extLst>
        </xdr:cNvPr>
        <xdr:cNvSpPr/>
      </xdr:nvSpPr>
      <xdr:spPr>
        <a:xfrm>
          <a:off x="0" y="2647871"/>
          <a:ext cx="1207135" cy="0"/>
        </a:xfrm>
        <a:custGeom>
          <a:avLst/>
          <a:gdLst/>
          <a:ahLst/>
          <a:cxnLst/>
          <a:rect l="0" t="0" r="0" b="0"/>
          <a:pathLst>
            <a:path w="1207135">
              <a:moveTo>
                <a:pt x="0" y="0"/>
              </a:moveTo>
              <a:lnTo>
                <a:pt x="1206622" y="0"/>
              </a:lnTo>
            </a:path>
          </a:pathLst>
        </a:custGeom>
        <a:ln w="5090">
          <a:solidFill>
            <a:srgbClr val="000000"/>
          </a:solidFill>
        </a:ln>
      </xdr:spPr>
    </xdr:sp>
    <xdr:clientData/>
  </xdr:oneCellAnchor>
  <xdr:twoCellAnchor editAs="oneCell">
    <xdr:from>
      <xdr:col>10</xdr:col>
      <xdr:colOff>22860</xdr:colOff>
      <xdr:row>19</xdr:row>
      <xdr:rowOff>662940</xdr:rowOff>
    </xdr:from>
    <xdr:to>
      <xdr:col>20</xdr:col>
      <xdr:colOff>251460</xdr:colOff>
      <xdr:row>34</xdr:row>
      <xdr:rowOff>121285</xdr:rowOff>
    </xdr:to>
    <xdr:pic>
      <xdr:nvPicPr>
        <xdr:cNvPr id="3" name="Picture 2" descr="Table&#10;&#10;Description automatically generated">
          <a:extLst>
            <a:ext uri="{FF2B5EF4-FFF2-40B4-BE49-F238E27FC236}">
              <a16:creationId xmlns:a16="http://schemas.microsoft.com/office/drawing/2014/main" id="{4D88508F-B915-452A-BE8B-1A6A03D92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3931920"/>
          <a:ext cx="5943600" cy="25292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24</xdr:col>
      <xdr:colOff>503848</xdr:colOff>
      <xdr:row>95</xdr:row>
      <xdr:rowOff>126446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69807F-597E-3910-9B2C-63E909D6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2920" y="7178040"/>
          <a:ext cx="7819048" cy="9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11</xdr:col>
      <xdr:colOff>10489</xdr:colOff>
      <xdr:row>75</xdr:row>
      <xdr:rowOff>68194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A4DB17-F5BC-2E21-0945-B8C2D848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95560"/>
          <a:ext cx="7523809" cy="30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133271</xdr:rowOff>
    </xdr:from>
    <xdr:ext cx="120713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18090802-482C-44C1-99F3-90B1E5A9AC16}"/>
            </a:ext>
          </a:extLst>
        </xdr:cNvPr>
        <xdr:cNvSpPr/>
      </xdr:nvSpPr>
      <xdr:spPr>
        <a:xfrm>
          <a:off x="0" y="2647871"/>
          <a:ext cx="1207135" cy="0"/>
        </a:xfrm>
        <a:custGeom>
          <a:avLst/>
          <a:gdLst/>
          <a:ahLst/>
          <a:cxnLst/>
          <a:rect l="0" t="0" r="0" b="0"/>
          <a:pathLst>
            <a:path w="1207135">
              <a:moveTo>
                <a:pt x="0" y="0"/>
              </a:moveTo>
              <a:lnTo>
                <a:pt x="1206622" y="0"/>
              </a:lnTo>
            </a:path>
          </a:pathLst>
        </a:custGeom>
        <a:ln w="5090">
          <a:solidFill>
            <a:srgbClr val="000000"/>
          </a:solidFill>
        </a:ln>
      </xdr:spPr>
    </xdr:sp>
    <xdr:clientData/>
  </xdr:oneCellAnchor>
  <xdr:twoCellAnchor editAs="oneCell">
    <xdr:from>
      <xdr:col>13</xdr:col>
      <xdr:colOff>274320</xdr:colOff>
      <xdr:row>0</xdr:row>
      <xdr:rowOff>274320</xdr:rowOff>
    </xdr:from>
    <xdr:to>
      <xdr:col>24</xdr:col>
      <xdr:colOff>46709</xdr:colOff>
      <xdr:row>19</xdr:row>
      <xdr:rowOff>334856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CFE321-6519-4619-ACFC-F8A69E97A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6840" y="274320"/>
          <a:ext cx="7323809" cy="3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11</xdr:col>
      <xdr:colOff>134299</xdr:colOff>
      <xdr:row>91</xdr:row>
      <xdr:rowOff>90088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0CE770-9F3B-5B1A-0DAA-D18B9E2D2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27320"/>
          <a:ext cx="7647619" cy="108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WORK/97YREND/97YREN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ernando's%20Work%20Files/strategic%20BUDGET/2010%20July%20Plan/2010%20July%20Plan%20-%20LIBUS%20(support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shbrid/Local%20Settings/Temp/Feb2004forecast_FIN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dedonno/AppData/Local/Microsoft/Windows/Temporary%20Internet%20Files/Content.Outlook/NJMWS3C2/July2011forecast_Draft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/Users/1277221/AppData/Local/Microsoft/Windows/INetCache/Content.Outlook/DPH58SR4/SAS%20Phase%20II%20-%202008-2021%20Actuals%20with%202022%20FFP%20with%20Projections%20from%202026-2038%20(growth%202011-2019)%20with%20Cash%20Adj%20%2005-12-22%2010.00%20(003).xlsx?5BBEFBF5" TargetMode="External"/><Relationship Id="rId1" Type="http://schemas.openxmlformats.org/officeDocument/2006/relationships/externalLinkPath" Target="file:///\\5BBEFBF5\SAS%20Phase%20II%20-%202008-2021%20Actuals%20with%202022%20FFP%20with%20Projections%20from%202026-2038%20(growth%202011-2019)%20with%20Cash%20Adj%20%2005-12-22%2010.00%20(003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21%20Budget%20&amp;%20Actuals\N-%20Nov%20Financial%20Plan\SSS\SSS-2021%20November%20Financial%20Plan%20%202021-11-10%20%2017.00%20FINAL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5%20Year%20Plan%20Regional%20Transportation%20Planning\2045\2016%20Nov%20Plan\2016%20NFP%20-%20RTP%2025-Year%20Financial%20Plan%20-%20Cash%20-%20FINAL%20-%20playin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AG\Financials\SSS\2017-2018%20Budget\B%20-%20July%20Financial%20Plan\SSS-2017%20July%20Financial%20Plan%20OFFLINE%20%202017-07-18%20%2014.00%20%20FINAL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25%20Year%20Plan%20Regional%20Transportation%20Planning\2050\2017%20July%20Plan\2017%20JFP%20-%20RTP%2025-Year%20Financial%20Plan%20-%20Cash%20-%20FINA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AG\Financials\SSS\2016-2017%20Budget\C%20-%20November%20Financial%20Plan\OFFLINE_HARD_COPY\SSS-2016%20November%20Financial%20Plan%202016-12-15%20%20with%20revised%20PMT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BGT_Groups\BAG\Financials\SSS\2018-2019%20Budget\J%20-%20July%20Financial%20Plan\SSS-2018%20July%20Financial%20Plan%20OFFLINE%20%202018-07-16%20%2013.00%20%20Published%20in%20Jul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/2005bud/Prop1/Support-Docs/MTA%20Worksheets%20-%20NN%20Mast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orking\2020%20FFP%20-%20RTP%20-%20Cash%2004-02-2020%2011.00%20-%20-%20update%20with%20new%20percentag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rategic%20business%20plan/Excel/2005/2005%20Budget%20Reduction%20Summary%20Master%20Sort%20LvlC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/2005bud/Prop1/Support-Docs/MTA%20Worksheets%20-%20PEG%20Presentation%2007-13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2005\2005%20Budget%20Reduction%20Summary%20Master%20Sort%20LvlC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2005\2005%20Budget%20Reduction%20Summary%20Master%20Sort%20LvlCa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2005/2005%20Budget%20Reduction%20Summary%20Master%20Sort%20LvlCa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gashbrid\Local%20Settings\Temp\Feb2004forecast_FIN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XWORK/Pen00/VKCSH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YREND"/>
      <sheetName val="Master Drop-Down List Selection"/>
      <sheetName val="Sheet1"/>
      <sheetName val="Cost Breakdown"/>
      <sheetName val="Master_Drop-Down_List_Selectio1"/>
      <sheetName val="Cost_Breakdown1"/>
      <sheetName val="Master_Drop-Down_List_Selection"/>
      <sheetName val="Cost_Breakdown"/>
      <sheetName val="Master_Drop-Down_List_Selectio2"/>
      <sheetName val="Cost_Breakdown2"/>
    </sheetNames>
    <sheetDataSet>
      <sheetData sheetId="0" refreshError="1">
        <row r="65">
          <cell r="C65" t="str">
            <v>/PPCARrates~OML20~MR133~MT0~MB0~S\027&amp;l0o6.86c70H\027(s0p16.7H\027&amp;k7.2H~P70~OUQAGPQ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nce"/>
      <sheetName val="eoy"/>
      <sheetName val="feb hc"/>
      <sheetName val="brp"/>
      <sheetName val="program"/>
      <sheetName val="yr"/>
      <sheetName val="Chg Control"/>
      <sheetName val="2010"/>
      <sheetName val="2011"/>
      <sheetName val="2012"/>
      <sheetName val="2013"/>
      <sheetName val="2014"/>
      <sheetName val="2015"/>
      <sheetName val="2016"/>
      <sheetName val="2017"/>
      <sheetName val="Summary"/>
      <sheetName val="Previous"/>
      <sheetName val="New"/>
      <sheetName val="Plan to Plan"/>
      <sheetName val="Year to Year"/>
      <sheetName val="#REF"/>
      <sheetName val="view"/>
      <sheetName val="feb_hc"/>
      <sheetName val="Chg_Control"/>
      <sheetName val="Plan_to_Plan"/>
      <sheetName val="Year_to_Y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2010N**********************x</v>
          </cell>
          <cell r="B3" t="str">
            <v>2010N</v>
          </cell>
          <cell r="C3" t="str">
            <v>**********************</v>
          </cell>
          <cell r="D3" t="str">
            <v>x</v>
          </cell>
          <cell r="F3">
            <v>0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U3">
            <v>0</v>
          </cell>
          <cell r="W3">
            <v>0</v>
          </cell>
          <cell r="X3">
            <v>0</v>
          </cell>
          <cell r="Y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 t="str">
            <v>dec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</row>
        <row r="4">
          <cell r="A4" t="str">
            <v>2011N**********************x</v>
          </cell>
          <cell r="B4" t="str">
            <v>2011N</v>
          </cell>
          <cell r="C4" t="str">
            <v>**********************</v>
          </cell>
          <cell r="D4" t="str">
            <v>x</v>
          </cell>
          <cell r="F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dec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2012N**********************x</v>
          </cell>
          <cell r="B5" t="str">
            <v>2012N</v>
          </cell>
          <cell r="C5" t="str">
            <v>**********************</v>
          </cell>
          <cell r="D5" t="str">
            <v>x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 t="str">
            <v>dec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2013N**********************x</v>
          </cell>
          <cell r="B6" t="str">
            <v>2013N</v>
          </cell>
          <cell r="C6" t="str">
            <v>**********************</v>
          </cell>
          <cell r="D6" t="str">
            <v>x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U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dec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A7" t="str">
            <v>2014N**********************x</v>
          </cell>
          <cell r="B7" t="str">
            <v>2014N</v>
          </cell>
          <cell r="C7" t="str">
            <v>**********************</v>
          </cell>
          <cell r="D7" t="str">
            <v>x</v>
          </cell>
          <cell r="F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U7">
            <v>0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dec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2015N**********************x</v>
          </cell>
          <cell r="B8" t="str">
            <v>2015N</v>
          </cell>
          <cell r="C8" t="str">
            <v>**********************</v>
          </cell>
          <cell r="D8" t="str">
            <v>x</v>
          </cell>
          <cell r="F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dec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2016N**********************x</v>
          </cell>
          <cell r="B9" t="str">
            <v>2016N</v>
          </cell>
          <cell r="C9" t="str">
            <v>**********************</v>
          </cell>
          <cell r="D9" t="str">
            <v>x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dec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2017N**********************x</v>
          </cell>
          <cell r="B10" t="str">
            <v>2017N</v>
          </cell>
          <cell r="C10" t="str">
            <v>**********************</v>
          </cell>
          <cell r="D10" t="str">
            <v>x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U10">
            <v>0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dec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2010NBRPShop Program</v>
          </cell>
          <cell r="B11" t="str">
            <v>2010N</v>
          </cell>
          <cell r="C11" t="str">
            <v>BRP</v>
          </cell>
          <cell r="D11" t="str">
            <v>Shop Program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-0.28499999999999998</v>
          </cell>
          <cell r="N11">
            <v>0.93</v>
          </cell>
          <cell r="O11">
            <v>-5.3123999999999998E-2</v>
          </cell>
          <cell r="P11">
            <v>0</v>
          </cell>
          <cell r="Q11">
            <v>4.798800000000001E-2</v>
          </cell>
          <cell r="R11">
            <v>4.6492500000000006E-2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1.7999999999999999E-2</v>
          </cell>
          <cell r="AB11">
            <v>0</v>
          </cell>
          <cell r="AC11">
            <v>0.36500000000000005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1.0693565000000003</v>
          </cell>
          <cell r="AM11" t="str">
            <v>dec</v>
          </cell>
          <cell r="AN11">
            <v>-4</v>
          </cell>
          <cell r="AO11">
            <v>-6</v>
          </cell>
          <cell r="AP11">
            <v>-3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-13</v>
          </cell>
        </row>
        <row r="12">
          <cell r="A12" t="str">
            <v xml:space="preserve">2010NBRPTransmission Recycling </v>
          </cell>
          <cell r="B12" t="str">
            <v>2010N</v>
          </cell>
          <cell r="C12" t="str">
            <v>BRP</v>
          </cell>
          <cell r="D12" t="str">
            <v xml:space="preserve">Transmission Recycling 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9.4E-2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9.4E-2</v>
          </cell>
          <cell r="AM12" t="str">
            <v>dec</v>
          </cell>
          <cell r="AN12">
            <v>-4</v>
          </cell>
          <cell r="AO12">
            <v>-6</v>
          </cell>
          <cell r="AP12">
            <v>-3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-13</v>
          </cell>
        </row>
        <row r="13">
          <cell r="A13" t="str">
            <v>2010NBRPHastus</v>
          </cell>
          <cell r="B13" t="str">
            <v>2010N</v>
          </cell>
          <cell r="C13" t="str">
            <v>BRP</v>
          </cell>
          <cell r="D13" t="str">
            <v>Hastus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-2.9499999999999998E-2</v>
          </cell>
          <cell r="N13">
            <v>0</v>
          </cell>
          <cell r="O13">
            <v>-5.4987999999999999E-3</v>
          </cell>
          <cell r="P13">
            <v>0</v>
          </cell>
          <cell r="Q13">
            <v>-2.1948000000000002E-3</v>
          </cell>
          <cell r="R13">
            <v>-3.1004499999999998E-3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-0.38600000000000001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-0.42629404999999998</v>
          </cell>
          <cell r="AM13" t="str">
            <v>inc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2010NBRPWheelchair Mtce</v>
          </cell>
          <cell r="B14" t="str">
            <v>2010N</v>
          </cell>
          <cell r="C14" t="str">
            <v>BRP</v>
          </cell>
          <cell r="D14" t="str">
            <v>Wheelchair Mtce</v>
          </cell>
          <cell r="E14">
            <v>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2.8000000000000001E-2</v>
          </cell>
          <cell r="N14">
            <v>0</v>
          </cell>
          <cell r="O14">
            <v>5.2192000000000002E-3</v>
          </cell>
          <cell r="P14">
            <v>0</v>
          </cell>
          <cell r="Q14">
            <v>2.0832000000000003E-3</v>
          </cell>
          <cell r="R14">
            <v>2.9428000000000002E-3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3.8245200000000007E-2</v>
          </cell>
          <cell r="AM14" t="str">
            <v>dec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1</v>
          </cell>
        </row>
        <row r="15">
          <cell r="A15" t="str">
            <v xml:space="preserve">2010NBRPShifting </v>
          </cell>
          <cell r="B15" t="str">
            <v>2010N</v>
          </cell>
          <cell r="C15" t="str">
            <v>BRP</v>
          </cell>
          <cell r="D15" t="str">
            <v xml:space="preserve">Shifting 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0.185</v>
          </cell>
          <cell r="N15">
            <v>0</v>
          </cell>
          <cell r="O15">
            <v>3.4484000000000001E-2</v>
          </cell>
          <cell r="P15">
            <v>0</v>
          </cell>
          <cell r="Q15">
            <v>1.3764000000000002E-2</v>
          </cell>
          <cell r="R15">
            <v>1.9443499999999999E-2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0.25269150000000001</v>
          </cell>
          <cell r="AM15" t="str">
            <v>dec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2010NBRPPension</v>
          </cell>
          <cell r="B16" t="str">
            <v>2010N</v>
          </cell>
          <cell r="C16" t="str">
            <v>BRP</v>
          </cell>
          <cell r="D16" t="str">
            <v>Pension</v>
          </cell>
          <cell r="E16">
            <v>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0.82099999999999995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0.82099999999999995</v>
          </cell>
          <cell r="AM16" t="str">
            <v>dec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2010NBRPHealth and Welfare</v>
          </cell>
          <cell r="B17" t="str">
            <v>2010N</v>
          </cell>
          <cell r="C17" t="str">
            <v>BRP</v>
          </cell>
          <cell r="D17" t="str">
            <v>Health and Welfare</v>
          </cell>
          <cell r="E17">
            <v>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0.51500000000000001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0.51500000000000001</v>
          </cell>
          <cell r="AM17" t="str">
            <v>dec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2010NBRPRapid Procurement</v>
          </cell>
          <cell r="B18" t="str">
            <v>2010N</v>
          </cell>
          <cell r="C18" t="str">
            <v>BRP</v>
          </cell>
          <cell r="D18" t="str">
            <v>Rapid Procurement</v>
          </cell>
          <cell r="E18">
            <v>10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1.4239999999999999E-3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1.4239999999999999E-3</v>
          </cell>
          <cell r="AM18" t="str">
            <v>dec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A19" t="str">
            <v>2010NBRPAdmin Conolidated</v>
          </cell>
          <cell r="B19" t="str">
            <v>2010N</v>
          </cell>
          <cell r="C19" t="str">
            <v>BRP</v>
          </cell>
          <cell r="D19" t="str">
            <v>Admin Conolidated</v>
          </cell>
          <cell r="E19">
            <v>11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dec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-5</v>
          </cell>
          <cell r="AU19">
            <v>-5</v>
          </cell>
        </row>
        <row r="20">
          <cell r="A20" t="str">
            <v>2010NBRPAdmin Reduction</v>
          </cell>
          <cell r="B20" t="str">
            <v>2010N</v>
          </cell>
          <cell r="C20" t="str">
            <v>BRP</v>
          </cell>
          <cell r="D20" t="str">
            <v>Admin Reduction</v>
          </cell>
          <cell r="E20">
            <v>12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2.399999999999991E-2</v>
          </cell>
          <cell r="N20">
            <v>0</v>
          </cell>
          <cell r="O20">
            <v>4.4735999999999838E-3</v>
          </cell>
          <cell r="P20">
            <v>0</v>
          </cell>
          <cell r="Q20">
            <v>1.7855999999999935E-3</v>
          </cell>
          <cell r="R20">
            <v>2.5223999999999906E-3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3.2781599999999883E-2</v>
          </cell>
          <cell r="AM20" t="str">
            <v>dec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5</v>
          </cell>
          <cell r="AT20">
            <v>0</v>
          </cell>
          <cell r="AU20">
            <v>5</v>
          </cell>
        </row>
        <row r="21">
          <cell r="A21" t="str">
            <v>2010NBRPStaff Reduction</v>
          </cell>
          <cell r="B21" t="str">
            <v>2010N</v>
          </cell>
          <cell r="C21" t="str">
            <v>BRP</v>
          </cell>
          <cell r="D21" t="str">
            <v>Staff Reduction</v>
          </cell>
          <cell r="E21">
            <v>13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0.19600000000000001</v>
          </cell>
          <cell r="N21">
            <v>0</v>
          </cell>
          <cell r="O21">
            <v>4.6972800000000002E-2</v>
          </cell>
          <cell r="P21">
            <v>0</v>
          </cell>
          <cell r="Q21">
            <v>1.8748800000000003E-2</v>
          </cell>
          <cell r="R21">
            <v>2.64852E-2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0.28820679999999999</v>
          </cell>
          <cell r="AM21" t="str">
            <v>dec</v>
          </cell>
          <cell r="AN21">
            <v>-2</v>
          </cell>
          <cell r="AO21">
            <v>-3</v>
          </cell>
          <cell r="AP21">
            <v>-7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-12</v>
          </cell>
        </row>
        <row r="22">
          <cell r="A22" t="str">
            <v>2010NBRPProject Deferrals/ IT</v>
          </cell>
          <cell r="B22" t="str">
            <v>2010N</v>
          </cell>
          <cell r="C22" t="str">
            <v>BRP</v>
          </cell>
          <cell r="D22" t="str">
            <v>Project Deferrals/ IT</v>
          </cell>
          <cell r="E22">
            <v>14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0.191</v>
          </cell>
          <cell r="O22">
            <v>0</v>
          </cell>
          <cell r="P22">
            <v>0</v>
          </cell>
          <cell r="Q22">
            <v>1.4210400000000002E-2</v>
          </cell>
          <cell r="R22">
            <v>1.5700200000000001E-2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0.22091060000000001</v>
          </cell>
          <cell r="AM22" t="str">
            <v>dec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2010NBRPFull Regionalization</v>
          </cell>
          <cell r="B23" t="str">
            <v>2010N</v>
          </cell>
          <cell r="C23" t="str">
            <v>BRP</v>
          </cell>
          <cell r="D23" t="str">
            <v>Full Regionalization</v>
          </cell>
          <cell r="E23">
            <v>15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dec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-1</v>
          </cell>
          <cell r="AT23">
            <v>0</v>
          </cell>
          <cell r="AU23">
            <v>-1</v>
          </cell>
        </row>
        <row r="24">
          <cell r="A24" t="str">
            <v>2011NBRPShop Program</v>
          </cell>
          <cell r="B24" t="str">
            <v>2011N</v>
          </cell>
          <cell r="C24" t="str">
            <v>BRP</v>
          </cell>
          <cell r="D24" t="str">
            <v>Shop Program</v>
          </cell>
          <cell r="E24">
            <v>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-0.28599999999999998</v>
          </cell>
          <cell r="N24">
            <v>0.33800000000000002</v>
          </cell>
          <cell r="O24">
            <v>-5.3310400000000001E-2</v>
          </cell>
          <cell r="P24">
            <v>0</v>
          </cell>
          <cell r="Q24">
            <v>3.8688000000000038E-3</v>
          </cell>
          <cell r="R24">
            <v>-2.2749999999999992E-3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2.8340000000004993E-4</v>
          </cell>
          <cell r="AM24" t="str">
            <v>dec</v>
          </cell>
          <cell r="AN24">
            <v>-4</v>
          </cell>
          <cell r="AO24">
            <v>-6</v>
          </cell>
          <cell r="AP24">
            <v>-3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-13</v>
          </cell>
        </row>
        <row r="25">
          <cell r="A25" t="str">
            <v xml:space="preserve">2011NBRPTransmission Recycling </v>
          </cell>
          <cell r="B25" t="str">
            <v>2011N</v>
          </cell>
          <cell r="C25" t="str">
            <v>BRP</v>
          </cell>
          <cell r="D25" t="str">
            <v xml:space="preserve">Transmission Recycling </v>
          </cell>
          <cell r="E25">
            <v>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dec</v>
          </cell>
          <cell r="AN25">
            <v>-4</v>
          </cell>
          <cell r="AO25">
            <v>-6</v>
          </cell>
          <cell r="AP25">
            <v>-3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-13</v>
          </cell>
        </row>
        <row r="26">
          <cell r="A26" t="str">
            <v>2011NBRPHastus</v>
          </cell>
          <cell r="B26" t="str">
            <v>2011N</v>
          </cell>
          <cell r="C26" t="str">
            <v>BRP</v>
          </cell>
          <cell r="D26" t="str">
            <v>Hastus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-5.8999999999999997E-2</v>
          </cell>
          <cell r="N26">
            <v>0</v>
          </cell>
          <cell r="O26">
            <v>-1.09976E-2</v>
          </cell>
          <cell r="P26">
            <v>0</v>
          </cell>
          <cell r="Q26">
            <v>-4.3896000000000004E-3</v>
          </cell>
          <cell r="R26">
            <v>-6.2008999999999996E-3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-8.0588099999999982E-2</v>
          </cell>
          <cell r="AM26" t="str">
            <v>inc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2011NBRPWheelchair Mtce</v>
          </cell>
          <cell r="B27" t="str">
            <v>2011N</v>
          </cell>
          <cell r="C27" t="str">
            <v>BRP</v>
          </cell>
          <cell r="D27" t="str">
            <v>Wheelchair Mtce</v>
          </cell>
          <cell r="E27">
            <v>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5.6000000000000001E-2</v>
          </cell>
          <cell r="N27">
            <v>0</v>
          </cell>
          <cell r="O27">
            <v>1.04384E-2</v>
          </cell>
          <cell r="P27">
            <v>0</v>
          </cell>
          <cell r="Q27">
            <v>4.1664000000000007E-3</v>
          </cell>
          <cell r="R27">
            <v>5.8856000000000004E-3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7.6490400000000014E-2</v>
          </cell>
          <cell r="AM27" t="str">
            <v>dec</v>
          </cell>
          <cell r="AN27">
            <v>0</v>
          </cell>
          <cell r="AO27">
            <v>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</row>
        <row r="28">
          <cell r="A28" t="str">
            <v xml:space="preserve">2011NBRPShifting </v>
          </cell>
          <cell r="B28" t="str">
            <v>2011N</v>
          </cell>
          <cell r="C28" t="str">
            <v>BRP</v>
          </cell>
          <cell r="D28" t="str">
            <v xml:space="preserve">Shifting </v>
          </cell>
          <cell r="E28">
            <v>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0.37</v>
          </cell>
          <cell r="N28">
            <v>0</v>
          </cell>
          <cell r="O28">
            <v>6.8968000000000002E-2</v>
          </cell>
          <cell r="P28">
            <v>0</v>
          </cell>
          <cell r="Q28">
            <v>2.7528000000000004E-2</v>
          </cell>
          <cell r="R28">
            <v>3.8886999999999998E-2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0.50538300000000003</v>
          </cell>
          <cell r="AM28" t="str">
            <v>dec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2011NBRPPension</v>
          </cell>
          <cell r="B29" t="str">
            <v>2011N</v>
          </cell>
          <cell r="C29" t="str">
            <v>BRP</v>
          </cell>
          <cell r="D29" t="str">
            <v>Pension</v>
          </cell>
          <cell r="E29">
            <v>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dec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A30" t="str">
            <v>2011NBRPHealth and Welfare</v>
          </cell>
          <cell r="B30" t="str">
            <v>2011N</v>
          </cell>
          <cell r="C30" t="str">
            <v>BRP</v>
          </cell>
          <cell r="D30" t="str">
            <v>Health and Welfare</v>
          </cell>
          <cell r="E30">
            <v>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dec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2011NBRPRapid Procurement</v>
          </cell>
          <cell r="B31" t="str">
            <v>2011N</v>
          </cell>
          <cell r="C31" t="str">
            <v>BRP</v>
          </cell>
          <cell r="D31" t="str">
            <v>Rapid Procurement</v>
          </cell>
          <cell r="E31">
            <v>10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2.598E-3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2.598E-3</v>
          </cell>
          <cell r="AM31" t="str">
            <v>dec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2011NBRPAdmin Conolidated</v>
          </cell>
          <cell r="B32" t="str">
            <v>2011N</v>
          </cell>
          <cell r="C32" t="str">
            <v>BRP</v>
          </cell>
          <cell r="D32" t="str">
            <v>Admin Conolidated</v>
          </cell>
          <cell r="E32">
            <v>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1.0295000000000001</v>
          </cell>
          <cell r="N32">
            <v>0</v>
          </cell>
          <cell r="O32">
            <v>0.19189880000000004</v>
          </cell>
          <cell r="P32">
            <v>0</v>
          </cell>
          <cell r="Q32">
            <v>7.6594800000000018E-2</v>
          </cell>
          <cell r="R32">
            <v>0.10820045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1.4061940500000003</v>
          </cell>
          <cell r="AM32" t="str">
            <v>dec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-5</v>
          </cell>
          <cell r="AU32">
            <v>-5</v>
          </cell>
        </row>
        <row r="33">
          <cell r="A33" t="str">
            <v>2011NBRPAdmin Reduction</v>
          </cell>
          <cell r="B33" t="str">
            <v>2011N</v>
          </cell>
          <cell r="C33" t="str">
            <v>BRP</v>
          </cell>
          <cell r="D33" t="str">
            <v>Admin Reduction</v>
          </cell>
          <cell r="E33">
            <v>12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0.94699999999999995</v>
          </cell>
          <cell r="N33">
            <v>0</v>
          </cell>
          <cell r="O33">
            <v>0.17652080000000001</v>
          </cell>
          <cell r="P33">
            <v>0</v>
          </cell>
          <cell r="Q33">
            <v>7.04568E-2</v>
          </cell>
          <cell r="R33">
            <v>9.9529699999999999E-2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1.2935072999999999</v>
          </cell>
          <cell r="AM33" t="str">
            <v>dec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</v>
          </cell>
          <cell r="AT33">
            <v>0</v>
          </cell>
          <cell r="AU33">
            <v>5</v>
          </cell>
        </row>
        <row r="34">
          <cell r="A34" t="str">
            <v>2011NBRPStaff Reduction</v>
          </cell>
          <cell r="B34" t="str">
            <v>2011N</v>
          </cell>
          <cell r="C34" t="str">
            <v>BRP</v>
          </cell>
          <cell r="D34" t="str">
            <v>Staff Reduction</v>
          </cell>
          <cell r="E34">
            <v>13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0.17699999999999999</v>
          </cell>
          <cell r="N34">
            <v>0</v>
          </cell>
          <cell r="O34">
            <v>3.2992800000000003E-2</v>
          </cell>
          <cell r="P34">
            <v>0</v>
          </cell>
          <cell r="Q34">
            <v>1.3168800000000001E-2</v>
          </cell>
          <cell r="R34">
            <v>1.86027E-2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0.24176429999999999</v>
          </cell>
          <cell r="AM34" t="str">
            <v>dec</v>
          </cell>
          <cell r="AN34">
            <v>-1</v>
          </cell>
          <cell r="AO34">
            <v>1</v>
          </cell>
          <cell r="AP34">
            <v>-7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-7</v>
          </cell>
        </row>
        <row r="35">
          <cell r="A35" t="str">
            <v>2011NBRPProject Deferrals/ IT</v>
          </cell>
          <cell r="B35" t="str">
            <v>2011N</v>
          </cell>
          <cell r="C35" t="str">
            <v>BRP</v>
          </cell>
          <cell r="D35" t="str">
            <v>Project Deferrals/ IT</v>
          </cell>
          <cell r="E35">
            <v>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3.6999999999999998E-2</v>
          </cell>
          <cell r="N35">
            <v>6.9000000000000006E-2</v>
          </cell>
          <cell r="O35">
            <v>6.8967999999999998E-3</v>
          </cell>
          <cell r="P35">
            <v>0</v>
          </cell>
          <cell r="Q35">
            <v>7.8864000000000017E-3</v>
          </cell>
          <cell r="R35">
            <v>9.5604999999999996E-3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0.16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0.29034369999999998</v>
          </cell>
          <cell r="AM35" t="str">
            <v>dec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</row>
        <row r="36">
          <cell r="A36" t="str">
            <v>2011NBRPFull Regionalization</v>
          </cell>
          <cell r="B36" t="str">
            <v>2011N</v>
          </cell>
          <cell r="C36" t="str">
            <v>BRP</v>
          </cell>
          <cell r="D36" t="str">
            <v>Full Regionalization</v>
          </cell>
          <cell r="E36">
            <v>15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dec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-1</v>
          </cell>
          <cell r="AT36">
            <v>0</v>
          </cell>
          <cell r="AU36">
            <v>-1</v>
          </cell>
        </row>
        <row r="37">
          <cell r="A37" t="str">
            <v>2012NBRPShop Program</v>
          </cell>
          <cell r="B37" t="str">
            <v>2012N</v>
          </cell>
          <cell r="C37" t="str">
            <v>BRP</v>
          </cell>
          <cell r="D37" t="str">
            <v>Shop Program</v>
          </cell>
          <cell r="E37">
            <v>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-0.28599999999999998</v>
          </cell>
          <cell r="N37">
            <v>0.33800000000000002</v>
          </cell>
          <cell r="O37">
            <v>-5.3310400000000001E-2</v>
          </cell>
          <cell r="P37">
            <v>0</v>
          </cell>
          <cell r="Q37">
            <v>3.8688000000000038E-3</v>
          </cell>
          <cell r="R37">
            <v>-2.2749999999999992E-3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2.8340000000004993E-4</v>
          </cell>
          <cell r="AM37" t="str">
            <v>dec</v>
          </cell>
          <cell r="AN37">
            <v>-4</v>
          </cell>
          <cell r="AO37">
            <v>-6</v>
          </cell>
          <cell r="AP37">
            <v>-3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-13</v>
          </cell>
        </row>
        <row r="38">
          <cell r="A38" t="str">
            <v xml:space="preserve">2012NBRPTransmission Recycling </v>
          </cell>
          <cell r="B38" t="str">
            <v>2012N</v>
          </cell>
          <cell r="C38" t="str">
            <v>BRP</v>
          </cell>
          <cell r="D38" t="str">
            <v xml:space="preserve">Transmission Recycling </v>
          </cell>
          <cell r="E38">
            <v>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dec</v>
          </cell>
          <cell r="AN38">
            <v>-4</v>
          </cell>
          <cell r="AO38">
            <v>-6</v>
          </cell>
          <cell r="AP38">
            <v>-3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-13</v>
          </cell>
        </row>
        <row r="39">
          <cell r="A39" t="str">
            <v>2012NBRPHastus</v>
          </cell>
          <cell r="B39" t="str">
            <v>2012N</v>
          </cell>
          <cell r="C39" t="str">
            <v>BRP</v>
          </cell>
          <cell r="D39" t="str">
            <v>Hastus</v>
          </cell>
          <cell r="E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-5.8999999999999997E-2</v>
          </cell>
          <cell r="N39">
            <v>0</v>
          </cell>
          <cell r="O39">
            <v>-1.09976E-2</v>
          </cell>
          <cell r="P39">
            <v>0</v>
          </cell>
          <cell r="Q39">
            <v>-4.3896000000000004E-3</v>
          </cell>
          <cell r="R39">
            <v>-6.2008999999999996E-3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-8.0588099999999982E-2</v>
          </cell>
          <cell r="AM39" t="str">
            <v>inc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2012NBRPWheelchair Mtce</v>
          </cell>
          <cell r="B40" t="str">
            <v>2012N</v>
          </cell>
          <cell r="C40" t="str">
            <v>BRP</v>
          </cell>
          <cell r="D40" t="str">
            <v>Wheelchair Mtce</v>
          </cell>
          <cell r="E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5.6000000000000001E-2</v>
          </cell>
          <cell r="N40">
            <v>0</v>
          </cell>
          <cell r="O40">
            <v>1.04384E-2</v>
          </cell>
          <cell r="P40">
            <v>0</v>
          </cell>
          <cell r="Q40">
            <v>4.1664000000000007E-3</v>
          </cell>
          <cell r="R40">
            <v>5.8856000000000004E-3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7.6490400000000014E-2</v>
          </cell>
          <cell r="AM40" t="str">
            <v>dec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1</v>
          </cell>
        </row>
        <row r="41">
          <cell r="A41" t="str">
            <v xml:space="preserve">2012NBRPShifting </v>
          </cell>
          <cell r="B41" t="str">
            <v>2012N</v>
          </cell>
          <cell r="C41" t="str">
            <v>BRP</v>
          </cell>
          <cell r="D41" t="str">
            <v xml:space="preserve">Shifting </v>
          </cell>
          <cell r="E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0.37</v>
          </cell>
          <cell r="N41">
            <v>0</v>
          </cell>
          <cell r="O41">
            <v>6.8968000000000002E-2</v>
          </cell>
          <cell r="P41">
            <v>0</v>
          </cell>
          <cell r="Q41">
            <v>2.7528000000000004E-2</v>
          </cell>
          <cell r="R41">
            <v>3.8886999999999998E-2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0.50538300000000003</v>
          </cell>
          <cell r="AM41" t="str">
            <v>dec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2012NBRPPension</v>
          </cell>
          <cell r="B42" t="str">
            <v>2012N</v>
          </cell>
          <cell r="C42" t="str">
            <v>BRP</v>
          </cell>
          <cell r="D42" t="str">
            <v>Pension</v>
          </cell>
          <cell r="E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dec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A43" t="str">
            <v>2012NBRPHealth and Welfare</v>
          </cell>
          <cell r="B43" t="str">
            <v>2012N</v>
          </cell>
          <cell r="C43" t="str">
            <v>BRP</v>
          </cell>
          <cell r="D43" t="str">
            <v>Health and Welfare</v>
          </cell>
          <cell r="E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dec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2012NBRPRapid Procurement</v>
          </cell>
          <cell r="B44" t="str">
            <v>2012N</v>
          </cell>
          <cell r="C44" t="str">
            <v>BRP</v>
          </cell>
          <cell r="D44" t="str">
            <v>Rapid Procurement</v>
          </cell>
          <cell r="E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2.581E-3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2.581E-3</v>
          </cell>
          <cell r="AM44" t="str">
            <v>dec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2012NBRPAdmin Conolidated</v>
          </cell>
          <cell r="B45" t="str">
            <v>2012N</v>
          </cell>
          <cell r="C45" t="str">
            <v>BRP</v>
          </cell>
          <cell r="D45" t="str">
            <v>Admin Conolidated</v>
          </cell>
          <cell r="E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2.0590000000000002</v>
          </cell>
          <cell r="N45">
            <v>0</v>
          </cell>
          <cell r="O45">
            <v>0.38379760000000007</v>
          </cell>
          <cell r="P45">
            <v>0</v>
          </cell>
          <cell r="Q45">
            <v>0.15318960000000004</v>
          </cell>
          <cell r="R45">
            <v>0.21640090000000001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2.8123881000000006</v>
          </cell>
          <cell r="AM45" t="str">
            <v>dec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-5</v>
          </cell>
          <cell r="AU45">
            <v>-5</v>
          </cell>
        </row>
        <row r="46">
          <cell r="A46" t="str">
            <v>2012NBRPAdmin Reduction</v>
          </cell>
          <cell r="B46" t="str">
            <v>2012N</v>
          </cell>
          <cell r="C46" t="str">
            <v>BRP</v>
          </cell>
          <cell r="D46" t="str">
            <v>Admin Reduction</v>
          </cell>
          <cell r="E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0.94699999999999995</v>
          </cell>
          <cell r="N46">
            <v>0</v>
          </cell>
          <cell r="O46">
            <v>0.17652080000000001</v>
          </cell>
          <cell r="P46">
            <v>0</v>
          </cell>
          <cell r="Q46">
            <v>7.04568E-2</v>
          </cell>
          <cell r="R46">
            <v>9.9529699999999999E-2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1.2935072999999999</v>
          </cell>
          <cell r="AM46" t="str">
            <v>dec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5</v>
          </cell>
          <cell r="AT46">
            <v>0</v>
          </cell>
          <cell r="AU46">
            <v>5</v>
          </cell>
        </row>
        <row r="47">
          <cell r="A47" t="str">
            <v>2012NBRPStaff Reduction</v>
          </cell>
          <cell r="B47" t="str">
            <v>2012N</v>
          </cell>
          <cell r="C47" t="str">
            <v>BRP</v>
          </cell>
          <cell r="D47" t="str">
            <v>Staff Reduction</v>
          </cell>
          <cell r="E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0.17699999999999999</v>
          </cell>
          <cell r="N47">
            <v>0</v>
          </cell>
          <cell r="O47">
            <v>3.2992800000000003E-2</v>
          </cell>
          <cell r="P47">
            <v>0</v>
          </cell>
          <cell r="Q47">
            <v>1.3168800000000001E-2</v>
          </cell>
          <cell r="R47">
            <v>1.86027E-2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0.24176429999999999</v>
          </cell>
          <cell r="AM47" t="str">
            <v>dec</v>
          </cell>
          <cell r="AN47">
            <v>-1</v>
          </cell>
          <cell r="AO47">
            <v>1</v>
          </cell>
          <cell r="AP47">
            <v>-7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-7</v>
          </cell>
        </row>
        <row r="48">
          <cell r="A48" t="str">
            <v>2012NBRPProject Deferrals/ IT</v>
          </cell>
          <cell r="B48" t="str">
            <v>2012N</v>
          </cell>
          <cell r="C48" t="str">
            <v>BRP</v>
          </cell>
          <cell r="D48" t="str">
            <v>Project Deferrals/ IT</v>
          </cell>
          <cell r="E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3.6999999999999998E-2</v>
          </cell>
          <cell r="N48">
            <v>6.9000000000000006E-2</v>
          </cell>
          <cell r="O48">
            <v>6.8967999999999998E-3</v>
          </cell>
          <cell r="P48">
            <v>0</v>
          </cell>
          <cell r="Q48">
            <v>7.8864000000000017E-3</v>
          </cell>
          <cell r="R48">
            <v>9.5604999999999996E-3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0.16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0.29034369999999998</v>
          </cell>
          <cell r="AM48" t="str">
            <v>dec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>2012NBRPFull Regionalization</v>
          </cell>
          <cell r="B49" t="str">
            <v>2012N</v>
          </cell>
          <cell r="C49" t="str">
            <v>BRP</v>
          </cell>
          <cell r="D49" t="str">
            <v>Full Regionalization</v>
          </cell>
          <cell r="E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dec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-1</v>
          </cell>
          <cell r="AT49">
            <v>0</v>
          </cell>
          <cell r="AU49">
            <v>-1</v>
          </cell>
        </row>
        <row r="50">
          <cell r="A50" t="str">
            <v>2013NBRPShop Program</v>
          </cell>
          <cell r="B50" t="str">
            <v>2013N</v>
          </cell>
          <cell r="C50" t="str">
            <v>BRP</v>
          </cell>
          <cell r="D50" t="str">
            <v>Shop Program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-0.28599999999999998</v>
          </cell>
          <cell r="N50">
            <v>0.33800000000000002</v>
          </cell>
          <cell r="O50">
            <v>-5.3310400000000001E-2</v>
          </cell>
          <cell r="P50">
            <v>0</v>
          </cell>
          <cell r="Q50">
            <v>3.8688000000000038E-3</v>
          </cell>
          <cell r="R50">
            <v>-2.2749999999999992E-3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2.8340000000004993E-4</v>
          </cell>
          <cell r="AM50" t="str">
            <v>dec</v>
          </cell>
          <cell r="AN50">
            <v>-4</v>
          </cell>
          <cell r="AO50">
            <v>-6</v>
          </cell>
          <cell r="AP50">
            <v>-3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-13</v>
          </cell>
        </row>
        <row r="51">
          <cell r="A51" t="str">
            <v xml:space="preserve">2013NBRPTransmission Recycling </v>
          </cell>
          <cell r="B51" t="str">
            <v>2013N</v>
          </cell>
          <cell r="C51" t="str">
            <v>BRP</v>
          </cell>
          <cell r="D51" t="str">
            <v xml:space="preserve">Transmission Recycling </v>
          </cell>
          <cell r="E51">
            <v>4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dec</v>
          </cell>
          <cell r="AN51">
            <v>-4</v>
          </cell>
          <cell r="AO51">
            <v>-6</v>
          </cell>
          <cell r="AP51">
            <v>-3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-13</v>
          </cell>
        </row>
        <row r="52">
          <cell r="A52" t="str">
            <v>2013NBRPHastus</v>
          </cell>
          <cell r="B52" t="str">
            <v>2013N</v>
          </cell>
          <cell r="C52" t="str">
            <v>BRP</v>
          </cell>
          <cell r="D52" t="str">
            <v>Hastus</v>
          </cell>
          <cell r="E52">
            <v>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-5.8999999999999997E-2</v>
          </cell>
          <cell r="N52">
            <v>1.3320000000000001</v>
          </cell>
          <cell r="O52">
            <v>-1.09976E-2</v>
          </cell>
          <cell r="P52">
            <v>0</v>
          </cell>
          <cell r="Q52">
            <v>4.010080000000002E-2</v>
          </cell>
          <cell r="R52">
            <v>0.10328950000000001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1.4053927000000002</v>
          </cell>
          <cell r="AM52" t="str">
            <v>dec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A53" t="str">
            <v>2013NBRPWheelchair Mtce</v>
          </cell>
          <cell r="B53" t="str">
            <v>2013N</v>
          </cell>
          <cell r="C53" t="str">
            <v>BRP</v>
          </cell>
          <cell r="D53" t="str">
            <v>Wheelchair Mtce</v>
          </cell>
          <cell r="E53">
            <v>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5.6000000000000001E-2</v>
          </cell>
          <cell r="N53">
            <v>0</v>
          </cell>
          <cell r="O53">
            <v>1.04384E-2</v>
          </cell>
          <cell r="P53">
            <v>0</v>
          </cell>
          <cell r="Q53">
            <v>4.1664000000000007E-3</v>
          </cell>
          <cell r="R53">
            <v>5.8856000000000004E-3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7.6490400000000014E-2</v>
          </cell>
          <cell r="AM53" t="str">
            <v>dec</v>
          </cell>
          <cell r="AN53">
            <v>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1</v>
          </cell>
        </row>
        <row r="54">
          <cell r="A54" t="str">
            <v xml:space="preserve">2013NBRPShifting </v>
          </cell>
          <cell r="B54" t="str">
            <v>2013N</v>
          </cell>
          <cell r="C54" t="str">
            <v>BRP</v>
          </cell>
          <cell r="D54" t="str">
            <v xml:space="preserve">Shifting </v>
          </cell>
          <cell r="E54">
            <v>7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0.37</v>
          </cell>
          <cell r="N54">
            <v>0</v>
          </cell>
          <cell r="O54">
            <v>6.8968000000000002E-2</v>
          </cell>
          <cell r="P54">
            <v>0</v>
          </cell>
          <cell r="Q54">
            <v>2.7528000000000004E-2</v>
          </cell>
          <cell r="R54">
            <v>3.8886999999999998E-2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0.50538300000000003</v>
          </cell>
          <cell r="AM54" t="str">
            <v>dec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A55" t="str">
            <v>2013NBRPPension</v>
          </cell>
          <cell r="B55" t="str">
            <v>2013N</v>
          </cell>
          <cell r="C55" t="str">
            <v>BRP</v>
          </cell>
          <cell r="D55" t="str">
            <v>Pension</v>
          </cell>
          <cell r="E55">
            <v>8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 t="str">
            <v>dec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A56" t="str">
            <v>2013NBRPHealth and Welfare</v>
          </cell>
          <cell r="B56" t="str">
            <v>2013N</v>
          </cell>
          <cell r="C56" t="str">
            <v>BRP</v>
          </cell>
          <cell r="D56" t="str">
            <v>Health and Welfare</v>
          </cell>
          <cell r="E56">
            <v>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dec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A57" t="str">
            <v>2013NBRPRapid Procurement</v>
          </cell>
          <cell r="B57" t="str">
            <v>2013N</v>
          </cell>
          <cell r="C57" t="str">
            <v>BRP</v>
          </cell>
          <cell r="D57" t="str">
            <v>Rapid Procurement</v>
          </cell>
          <cell r="E57">
            <v>10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1E-3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1E-3</v>
          </cell>
          <cell r="AM57" t="str">
            <v>dec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2013NBRPAdmin Conolidated</v>
          </cell>
          <cell r="B58" t="str">
            <v>2013N</v>
          </cell>
          <cell r="C58" t="str">
            <v>BRP</v>
          </cell>
          <cell r="D58" t="str">
            <v>Admin Conolidated</v>
          </cell>
          <cell r="E58">
            <v>11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2.0590000000000002</v>
          </cell>
          <cell r="N58">
            <v>0</v>
          </cell>
          <cell r="O58">
            <v>0.38379760000000007</v>
          </cell>
          <cell r="P58">
            <v>0</v>
          </cell>
          <cell r="Q58">
            <v>0.15318960000000004</v>
          </cell>
          <cell r="R58">
            <v>0.21640090000000001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2.8123881000000006</v>
          </cell>
          <cell r="AM58" t="str">
            <v>dec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-5</v>
          </cell>
          <cell r="AU58">
            <v>-5</v>
          </cell>
        </row>
        <row r="59">
          <cell r="A59" t="str">
            <v>2013NBRPAdmin Reduction</v>
          </cell>
          <cell r="B59" t="str">
            <v>2013N</v>
          </cell>
          <cell r="C59" t="str">
            <v>BRP</v>
          </cell>
          <cell r="D59" t="str">
            <v>Admin Reduction</v>
          </cell>
          <cell r="E59">
            <v>12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0.94699999999999995</v>
          </cell>
          <cell r="N59">
            <v>0</v>
          </cell>
          <cell r="O59">
            <v>0.17652080000000001</v>
          </cell>
          <cell r="P59">
            <v>0</v>
          </cell>
          <cell r="Q59">
            <v>7.04568E-2</v>
          </cell>
          <cell r="R59">
            <v>9.9529699999999999E-2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1.2935072999999999</v>
          </cell>
          <cell r="AM59" t="str">
            <v>dec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5</v>
          </cell>
          <cell r="AT59">
            <v>0</v>
          </cell>
          <cell r="AU59">
            <v>5</v>
          </cell>
        </row>
        <row r="60">
          <cell r="A60" t="str">
            <v>2013NBRPStaff Reduction</v>
          </cell>
          <cell r="B60" t="str">
            <v>2013N</v>
          </cell>
          <cell r="C60" t="str">
            <v>BRP</v>
          </cell>
          <cell r="D60" t="str">
            <v>Staff Reduction</v>
          </cell>
          <cell r="E60">
            <v>13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0.17699999999999999</v>
          </cell>
          <cell r="N60">
            <v>0</v>
          </cell>
          <cell r="O60">
            <v>3.2992800000000003E-2</v>
          </cell>
          <cell r="P60">
            <v>0</v>
          </cell>
          <cell r="Q60">
            <v>1.3168800000000001E-2</v>
          </cell>
          <cell r="R60">
            <v>1.86027E-2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0.24176429999999999</v>
          </cell>
          <cell r="AM60" t="str">
            <v>dec</v>
          </cell>
          <cell r="AN60">
            <v>-1</v>
          </cell>
          <cell r="AO60">
            <v>1</v>
          </cell>
          <cell r="AP60">
            <v>-7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-7</v>
          </cell>
        </row>
        <row r="61">
          <cell r="A61" t="str">
            <v>2013NBRPProject Deferrals/ IT</v>
          </cell>
          <cell r="B61" t="str">
            <v>2013N</v>
          </cell>
          <cell r="C61" t="str">
            <v>BRP</v>
          </cell>
          <cell r="D61" t="str">
            <v>Project Deferrals/ IT</v>
          </cell>
          <cell r="E61">
            <v>14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3.6999999999999998E-2</v>
          </cell>
          <cell r="N61">
            <v>6.9000000000000006E-2</v>
          </cell>
          <cell r="O61">
            <v>6.8967999999999998E-3</v>
          </cell>
          <cell r="P61">
            <v>0</v>
          </cell>
          <cell r="Q61">
            <v>7.8864000000000017E-3</v>
          </cell>
          <cell r="R61">
            <v>9.5604999999999996E-3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0.16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0.29034369999999998</v>
          </cell>
          <cell r="AM61" t="str">
            <v>dec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2013NBRPFull Regionalization</v>
          </cell>
          <cell r="B62" t="str">
            <v>2013N</v>
          </cell>
          <cell r="C62" t="str">
            <v>BRP</v>
          </cell>
          <cell r="D62" t="str">
            <v>Full Regionalization</v>
          </cell>
          <cell r="E62">
            <v>15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dec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-1</v>
          </cell>
          <cell r="AT62">
            <v>0</v>
          </cell>
          <cell r="AU62">
            <v>-1</v>
          </cell>
        </row>
        <row r="63">
          <cell r="A63" t="str">
            <v>2014NBRPShop Program</v>
          </cell>
          <cell r="B63" t="str">
            <v>2014N</v>
          </cell>
          <cell r="C63" t="str">
            <v>BRP</v>
          </cell>
          <cell r="D63" t="str">
            <v>Shop Program</v>
          </cell>
          <cell r="E63">
            <v>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-0.28599999999999998</v>
          </cell>
          <cell r="N63">
            <v>0.33800000000000002</v>
          </cell>
          <cell r="O63">
            <v>-5.3310400000000001E-2</v>
          </cell>
          <cell r="P63">
            <v>0</v>
          </cell>
          <cell r="Q63">
            <v>3.8688000000000038E-3</v>
          </cell>
          <cell r="R63">
            <v>-2.2749999999999992E-3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2.8340000000004993E-4</v>
          </cell>
          <cell r="AM63" t="str">
            <v>dec</v>
          </cell>
          <cell r="AN63">
            <v>-4</v>
          </cell>
          <cell r="AO63">
            <v>-6</v>
          </cell>
          <cell r="AP63">
            <v>-3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-13</v>
          </cell>
        </row>
        <row r="64">
          <cell r="A64" t="str">
            <v xml:space="preserve">2014NBRPTransmission Recycling </v>
          </cell>
          <cell r="B64" t="str">
            <v>2014N</v>
          </cell>
          <cell r="C64" t="str">
            <v>BRP</v>
          </cell>
          <cell r="D64" t="str">
            <v xml:space="preserve">Transmission Recycling </v>
          </cell>
          <cell r="E64">
            <v>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dec</v>
          </cell>
          <cell r="AN64">
            <v>-4</v>
          </cell>
          <cell r="AO64">
            <v>-6</v>
          </cell>
          <cell r="AP64">
            <v>-3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-13</v>
          </cell>
        </row>
        <row r="65">
          <cell r="A65" t="str">
            <v>2014NBRPHastus</v>
          </cell>
          <cell r="B65" t="str">
            <v>2014N</v>
          </cell>
          <cell r="C65" t="str">
            <v>BRP</v>
          </cell>
          <cell r="D65" t="str">
            <v>Hastus</v>
          </cell>
          <cell r="E65">
            <v>5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-5.8999999999999997E-2</v>
          </cell>
          <cell r="N65">
            <v>1.3320000000000001</v>
          </cell>
          <cell r="O65">
            <v>-1.09976E-2</v>
          </cell>
          <cell r="P65">
            <v>0</v>
          </cell>
          <cell r="Q65">
            <v>4.010080000000002E-2</v>
          </cell>
          <cell r="R65">
            <v>0.10328950000000001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1.4053927000000002</v>
          </cell>
          <cell r="AM65" t="str">
            <v>dec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A66" t="str">
            <v>2014NBRPWheelchair Mtce</v>
          </cell>
          <cell r="B66" t="str">
            <v>2014N</v>
          </cell>
          <cell r="C66" t="str">
            <v>BRP</v>
          </cell>
          <cell r="D66" t="str">
            <v>Wheelchair Mtce</v>
          </cell>
          <cell r="E66">
            <v>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5.6000000000000001E-2</v>
          </cell>
          <cell r="N66">
            <v>0</v>
          </cell>
          <cell r="O66">
            <v>1.04384E-2</v>
          </cell>
          <cell r="P66">
            <v>0</v>
          </cell>
          <cell r="Q66">
            <v>4.1664000000000007E-3</v>
          </cell>
          <cell r="R66">
            <v>5.8856000000000004E-3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7.6490400000000014E-2</v>
          </cell>
          <cell r="AM66" t="str">
            <v>dec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1</v>
          </cell>
        </row>
        <row r="67">
          <cell r="A67" t="str">
            <v xml:space="preserve">2014NBRPShifting </v>
          </cell>
          <cell r="B67" t="str">
            <v>2014N</v>
          </cell>
          <cell r="C67" t="str">
            <v>BRP</v>
          </cell>
          <cell r="D67" t="str">
            <v xml:space="preserve">Shifting </v>
          </cell>
          <cell r="E67">
            <v>7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0.37</v>
          </cell>
          <cell r="N67">
            <v>0</v>
          </cell>
          <cell r="O67">
            <v>6.8968000000000002E-2</v>
          </cell>
          <cell r="P67">
            <v>0</v>
          </cell>
          <cell r="Q67">
            <v>2.7528000000000004E-2</v>
          </cell>
          <cell r="R67">
            <v>3.8886999999999998E-2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0.50538300000000003</v>
          </cell>
          <cell r="AM67" t="str">
            <v>dec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2014NBRPPension</v>
          </cell>
          <cell r="B68" t="str">
            <v>2014N</v>
          </cell>
          <cell r="C68" t="str">
            <v>BRP</v>
          </cell>
          <cell r="D68" t="str">
            <v>Pension</v>
          </cell>
          <cell r="E68">
            <v>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dec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2014NBRPHealth and Welfare</v>
          </cell>
          <cell r="B69" t="str">
            <v>2014N</v>
          </cell>
          <cell r="C69" t="str">
            <v>BRP</v>
          </cell>
          <cell r="D69" t="str">
            <v>Health and Welfare</v>
          </cell>
          <cell r="E69">
            <v>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 t="str">
            <v>dec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A70" t="str">
            <v>2014NBRPRapid Procurement</v>
          </cell>
          <cell r="B70" t="str">
            <v>2014N</v>
          </cell>
          <cell r="C70" t="str">
            <v>BRP</v>
          </cell>
          <cell r="D70" t="str">
            <v>Rapid Procurement</v>
          </cell>
          <cell r="E70">
            <v>10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1E-3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1E-3</v>
          </cell>
          <cell r="AM70" t="str">
            <v>dec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A71" t="str">
            <v>2014NBRPAdmin Conolidated</v>
          </cell>
          <cell r="B71" t="str">
            <v>2014N</v>
          </cell>
          <cell r="C71" t="str">
            <v>BRP</v>
          </cell>
          <cell r="D71" t="str">
            <v>Admin Conolidated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2.0590000000000002</v>
          </cell>
          <cell r="N71">
            <v>0</v>
          </cell>
          <cell r="O71">
            <v>0.38379760000000007</v>
          </cell>
          <cell r="P71">
            <v>0</v>
          </cell>
          <cell r="Q71">
            <v>0.15318960000000004</v>
          </cell>
          <cell r="R71">
            <v>0.21640090000000001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2.8123881000000006</v>
          </cell>
          <cell r="AM71" t="str">
            <v>dec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-5</v>
          </cell>
          <cell r="AU71">
            <v>-5</v>
          </cell>
        </row>
        <row r="72">
          <cell r="A72" t="str">
            <v>2014NBRPAdmin Reduction</v>
          </cell>
          <cell r="B72" t="str">
            <v>2014N</v>
          </cell>
          <cell r="C72" t="str">
            <v>BRP</v>
          </cell>
          <cell r="D72" t="str">
            <v>Admin Reduction</v>
          </cell>
          <cell r="E72">
            <v>12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0.94699999999999995</v>
          </cell>
          <cell r="N72">
            <v>0</v>
          </cell>
          <cell r="O72">
            <v>0.17652080000000001</v>
          </cell>
          <cell r="P72">
            <v>0</v>
          </cell>
          <cell r="Q72">
            <v>7.04568E-2</v>
          </cell>
          <cell r="R72">
            <v>9.9529699999999999E-2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1.2935072999999999</v>
          </cell>
          <cell r="AM72" t="str">
            <v>dec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5</v>
          </cell>
          <cell r="AT72">
            <v>0</v>
          </cell>
          <cell r="AU72">
            <v>5</v>
          </cell>
        </row>
        <row r="73">
          <cell r="A73" t="str">
            <v>2014NBRPStaff Reduction</v>
          </cell>
          <cell r="B73" t="str">
            <v>2014N</v>
          </cell>
          <cell r="C73" t="str">
            <v>BRP</v>
          </cell>
          <cell r="D73" t="str">
            <v>Staff Reduction</v>
          </cell>
          <cell r="E73">
            <v>13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0.17699999999999999</v>
          </cell>
          <cell r="N73">
            <v>0</v>
          </cell>
          <cell r="O73">
            <v>3.2992800000000003E-2</v>
          </cell>
          <cell r="P73">
            <v>0</v>
          </cell>
          <cell r="Q73">
            <v>1.3168800000000001E-2</v>
          </cell>
          <cell r="R73">
            <v>1.86027E-2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0.24176429999999999</v>
          </cell>
          <cell r="AM73" t="str">
            <v>dec</v>
          </cell>
          <cell r="AN73">
            <v>-1</v>
          </cell>
          <cell r="AO73">
            <v>1</v>
          </cell>
          <cell r="AP73">
            <v>-7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-7</v>
          </cell>
        </row>
        <row r="74">
          <cell r="A74" t="str">
            <v>2014NBRPProject Deferrals/ IT</v>
          </cell>
          <cell r="B74" t="str">
            <v>2014N</v>
          </cell>
          <cell r="C74" t="str">
            <v>BRP</v>
          </cell>
          <cell r="D74" t="str">
            <v>Project Deferrals/ IT</v>
          </cell>
          <cell r="E74">
            <v>14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3.6999999999999998E-2</v>
          </cell>
          <cell r="N74">
            <v>6.9000000000000006E-2</v>
          </cell>
          <cell r="O74">
            <v>6.8967999999999998E-3</v>
          </cell>
          <cell r="P74">
            <v>0</v>
          </cell>
          <cell r="Q74">
            <v>7.8864000000000017E-3</v>
          </cell>
          <cell r="R74">
            <v>9.5604999999999996E-3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0.16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0.29034369999999998</v>
          </cell>
          <cell r="AM74" t="str">
            <v>dec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 t="str">
            <v>2014NBRPFull Regionalization</v>
          </cell>
          <cell r="B75" t="str">
            <v>2014N</v>
          </cell>
          <cell r="C75" t="str">
            <v>BRP</v>
          </cell>
          <cell r="D75" t="str">
            <v>Full Regionalization</v>
          </cell>
          <cell r="E75">
            <v>15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dec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-1</v>
          </cell>
          <cell r="AT75">
            <v>0</v>
          </cell>
          <cell r="AU75">
            <v>-1</v>
          </cell>
        </row>
        <row r="76">
          <cell r="A76" t="str">
            <v>2015NBRPShop Program</v>
          </cell>
          <cell r="B76" t="str">
            <v>2015N</v>
          </cell>
          <cell r="C76" t="str">
            <v>BRP</v>
          </cell>
          <cell r="D76" t="str">
            <v>Shop Program</v>
          </cell>
          <cell r="E76">
            <v>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-0.28599999999999998</v>
          </cell>
          <cell r="N76">
            <v>0.33800000000000002</v>
          </cell>
          <cell r="O76">
            <v>-5.3310400000000001E-2</v>
          </cell>
          <cell r="P76">
            <v>0</v>
          </cell>
          <cell r="Q76">
            <v>3.8688000000000038E-3</v>
          </cell>
          <cell r="R76">
            <v>-2.2749999999999992E-3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2.8340000000004993E-4</v>
          </cell>
          <cell r="AM76" t="str">
            <v>dec</v>
          </cell>
          <cell r="AN76">
            <v>-4</v>
          </cell>
          <cell r="AO76">
            <v>-6</v>
          </cell>
          <cell r="AP76">
            <v>-3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-13</v>
          </cell>
        </row>
        <row r="77">
          <cell r="A77" t="str">
            <v xml:space="preserve">2015NBRPTransmission Recycling </v>
          </cell>
          <cell r="B77" t="str">
            <v>2015N</v>
          </cell>
          <cell r="C77" t="str">
            <v>BRP</v>
          </cell>
          <cell r="D77" t="str">
            <v xml:space="preserve">Transmission Recycling </v>
          </cell>
          <cell r="E77">
            <v>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dec</v>
          </cell>
          <cell r="AN77">
            <v>-4</v>
          </cell>
          <cell r="AO77">
            <v>-6</v>
          </cell>
          <cell r="AP77">
            <v>-3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-13</v>
          </cell>
        </row>
        <row r="78">
          <cell r="A78" t="str">
            <v>2015NBRPHastus</v>
          </cell>
          <cell r="B78" t="str">
            <v>2015N</v>
          </cell>
          <cell r="C78" t="str">
            <v>BRP</v>
          </cell>
          <cell r="D78" t="str">
            <v>Hastus</v>
          </cell>
          <cell r="E78">
            <v>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-5.8999999999999997E-2</v>
          </cell>
          <cell r="N78">
            <v>1.3320000000000001</v>
          </cell>
          <cell r="O78">
            <v>-1.09976E-2</v>
          </cell>
          <cell r="P78">
            <v>0</v>
          </cell>
          <cell r="Q78">
            <v>4.010080000000002E-2</v>
          </cell>
          <cell r="R78">
            <v>0.10328950000000001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1.4053927000000002</v>
          </cell>
          <cell r="AM78" t="str">
            <v>dec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2015NBRPWheelchair Mtce</v>
          </cell>
          <cell r="B79" t="str">
            <v>2015N</v>
          </cell>
          <cell r="C79" t="str">
            <v>BRP</v>
          </cell>
          <cell r="D79" t="str">
            <v>Wheelchair Mtce</v>
          </cell>
          <cell r="E79">
            <v>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5.6000000000000001E-2</v>
          </cell>
          <cell r="N79">
            <v>0</v>
          </cell>
          <cell r="O79">
            <v>1.04384E-2</v>
          </cell>
          <cell r="P79">
            <v>0</v>
          </cell>
          <cell r="Q79">
            <v>4.1664000000000007E-3</v>
          </cell>
          <cell r="R79">
            <v>5.8856000000000004E-3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7.6490400000000014E-2</v>
          </cell>
          <cell r="AM79" t="str">
            <v>dec</v>
          </cell>
          <cell r="AN79">
            <v>0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1</v>
          </cell>
        </row>
        <row r="80">
          <cell r="A80" t="str">
            <v xml:space="preserve">2015NBRPShifting </v>
          </cell>
          <cell r="B80" t="str">
            <v>2015N</v>
          </cell>
          <cell r="C80" t="str">
            <v>BRP</v>
          </cell>
          <cell r="D80" t="str">
            <v xml:space="preserve">Shifting </v>
          </cell>
          <cell r="E80">
            <v>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0.37</v>
          </cell>
          <cell r="N80">
            <v>0</v>
          </cell>
          <cell r="O80">
            <v>6.8968000000000002E-2</v>
          </cell>
          <cell r="P80">
            <v>0</v>
          </cell>
          <cell r="Q80">
            <v>2.7528000000000004E-2</v>
          </cell>
          <cell r="R80">
            <v>3.8886999999999998E-2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0.50538300000000003</v>
          </cell>
          <cell r="AM80" t="str">
            <v>dec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2015NBRPPension</v>
          </cell>
          <cell r="B81" t="str">
            <v>2015N</v>
          </cell>
          <cell r="C81" t="str">
            <v>BRP</v>
          </cell>
          <cell r="D81" t="str">
            <v>Pension</v>
          </cell>
          <cell r="E81">
            <v>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dec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2015NBRPHealth and Welfare</v>
          </cell>
          <cell r="B82" t="str">
            <v>2015N</v>
          </cell>
          <cell r="C82" t="str">
            <v>BRP</v>
          </cell>
          <cell r="D82" t="str">
            <v>Health and Welfare</v>
          </cell>
          <cell r="E82">
            <v>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dec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2015NBRPRapid Procurement</v>
          </cell>
          <cell r="B83" t="str">
            <v>2015N</v>
          </cell>
          <cell r="C83" t="str">
            <v>BRP</v>
          </cell>
          <cell r="D83" t="str">
            <v>Rapid Procurement</v>
          </cell>
          <cell r="E83">
            <v>10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1E-3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1E-3</v>
          </cell>
          <cell r="AM83" t="str">
            <v>dec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2015NBRPAdmin Conolidated</v>
          </cell>
          <cell r="B84" t="str">
            <v>2015N</v>
          </cell>
          <cell r="C84" t="str">
            <v>BRP</v>
          </cell>
          <cell r="D84" t="str">
            <v>Admin Conolidated</v>
          </cell>
          <cell r="E84">
            <v>11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2.0590000000000002</v>
          </cell>
          <cell r="N84">
            <v>0</v>
          </cell>
          <cell r="O84">
            <v>0.38379760000000007</v>
          </cell>
          <cell r="P84">
            <v>0</v>
          </cell>
          <cell r="Q84">
            <v>0.15318960000000004</v>
          </cell>
          <cell r="R84">
            <v>0.21640090000000001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2.8123881000000006</v>
          </cell>
          <cell r="AM84" t="str">
            <v>dec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-5</v>
          </cell>
          <cell r="AU84">
            <v>-5</v>
          </cell>
        </row>
        <row r="85">
          <cell r="A85" t="str">
            <v>2015NBRPAdmin Reduction</v>
          </cell>
          <cell r="B85" t="str">
            <v>2015N</v>
          </cell>
          <cell r="C85" t="str">
            <v>BRP</v>
          </cell>
          <cell r="D85" t="str">
            <v>Admin Reduction</v>
          </cell>
          <cell r="E85">
            <v>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0.94699999999999995</v>
          </cell>
          <cell r="N85">
            <v>0</v>
          </cell>
          <cell r="O85">
            <v>0.17652080000000001</v>
          </cell>
          <cell r="P85">
            <v>0</v>
          </cell>
          <cell r="Q85">
            <v>7.04568E-2</v>
          </cell>
          <cell r="R85">
            <v>9.9529699999999999E-2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1.2935072999999999</v>
          </cell>
          <cell r="AM85" t="str">
            <v>dec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5</v>
          </cell>
          <cell r="AT85">
            <v>0</v>
          </cell>
          <cell r="AU85">
            <v>5</v>
          </cell>
        </row>
        <row r="86">
          <cell r="A86" t="str">
            <v>2015NBRPStaff Reduction</v>
          </cell>
          <cell r="B86" t="str">
            <v>2015N</v>
          </cell>
          <cell r="C86" t="str">
            <v>BRP</v>
          </cell>
          <cell r="D86" t="str">
            <v>Staff Reduction</v>
          </cell>
          <cell r="E86">
            <v>13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0.17699999999999999</v>
          </cell>
          <cell r="N86">
            <v>0</v>
          </cell>
          <cell r="O86">
            <v>3.2992800000000003E-2</v>
          </cell>
          <cell r="P86">
            <v>0</v>
          </cell>
          <cell r="Q86">
            <v>1.3168800000000001E-2</v>
          </cell>
          <cell r="R86">
            <v>1.86027E-2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0.24176429999999999</v>
          </cell>
          <cell r="AM86" t="str">
            <v>dec</v>
          </cell>
          <cell r="AN86">
            <v>-1</v>
          </cell>
          <cell r="AO86">
            <v>1</v>
          </cell>
          <cell r="AP86">
            <v>-7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-7</v>
          </cell>
        </row>
        <row r="87">
          <cell r="A87" t="str">
            <v>2015NBRPProject Deferrals/ IT</v>
          </cell>
          <cell r="B87" t="str">
            <v>2015N</v>
          </cell>
          <cell r="C87" t="str">
            <v>BRP</v>
          </cell>
          <cell r="D87" t="str">
            <v>Project Deferrals/ IT</v>
          </cell>
          <cell r="E87">
            <v>14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3.6999999999999998E-2</v>
          </cell>
          <cell r="N87">
            <v>6.9000000000000006E-2</v>
          </cell>
          <cell r="O87">
            <v>6.8967999999999998E-3</v>
          </cell>
          <cell r="P87">
            <v>0</v>
          </cell>
          <cell r="Q87">
            <v>7.8864000000000017E-3</v>
          </cell>
          <cell r="R87">
            <v>9.5604999999999996E-3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0.16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0.29034369999999998</v>
          </cell>
          <cell r="AM87" t="str">
            <v>dec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2015NBRPFull Regionalization</v>
          </cell>
          <cell r="B88" t="str">
            <v>2015N</v>
          </cell>
          <cell r="C88" t="str">
            <v>BRP</v>
          </cell>
          <cell r="D88" t="str">
            <v>Full Regionalization</v>
          </cell>
          <cell r="E88">
            <v>15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dec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-1</v>
          </cell>
          <cell r="AT88">
            <v>0</v>
          </cell>
          <cell r="AU88">
            <v>-1</v>
          </cell>
        </row>
        <row r="89">
          <cell r="A89" t="str">
            <v>2016NBRPShop Program</v>
          </cell>
          <cell r="B89" t="str">
            <v>2016N</v>
          </cell>
          <cell r="C89" t="str">
            <v>BRP</v>
          </cell>
          <cell r="D89" t="str">
            <v>Shop Program</v>
          </cell>
          <cell r="E89">
            <v>3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-0.28599999999999998</v>
          </cell>
          <cell r="N89">
            <v>0.33800000000000002</v>
          </cell>
          <cell r="O89">
            <v>-5.3310400000000001E-2</v>
          </cell>
          <cell r="P89">
            <v>0</v>
          </cell>
          <cell r="Q89">
            <v>3.8688000000000038E-3</v>
          </cell>
          <cell r="R89">
            <v>-2.2749999999999992E-3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2.8340000000004993E-4</v>
          </cell>
          <cell r="AM89" t="str">
            <v>dec</v>
          </cell>
          <cell r="AN89">
            <v>-4</v>
          </cell>
          <cell r="AO89">
            <v>-6</v>
          </cell>
          <cell r="AP89">
            <v>-3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-13</v>
          </cell>
        </row>
        <row r="90">
          <cell r="A90" t="str">
            <v xml:space="preserve">2016NBRPTransmission Recycling </v>
          </cell>
          <cell r="B90" t="str">
            <v>2016N</v>
          </cell>
          <cell r="C90" t="str">
            <v>BRP</v>
          </cell>
          <cell r="D90" t="str">
            <v xml:space="preserve">Transmission Recycling 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dec</v>
          </cell>
          <cell r="AN90">
            <v>-4</v>
          </cell>
          <cell r="AO90">
            <v>-6</v>
          </cell>
          <cell r="AP90">
            <v>-3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-13</v>
          </cell>
        </row>
        <row r="91">
          <cell r="A91" t="str">
            <v>2016NBRPHastus</v>
          </cell>
          <cell r="B91" t="str">
            <v>2016N</v>
          </cell>
          <cell r="C91" t="str">
            <v>BRP</v>
          </cell>
          <cell r="D91" t="str">
            <v>Hastus</v>
          </cell>
          <cell r="E91">
            <v>5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-5.8999999999999997E-2</v>
          </cell>
          <cell r="N91">
            <v>1.3320000000000001</v>
          </cell>
          <cell r="O91">
            <v>-1.09976E-2</v>
          </cell>
          <cell r="P91">
            <v>0</v>
          </cell>
          <cell r="Q91">
            <v>4.010080000000002E-2</v>
          </cell>
          <cell r="R91">
            <v>0.10328950000000001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1.4053927000000002</v>
          </cell>
          <cell r="AM91" t="str">
            <v>dec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2016NBRPWheelchair Mtce</v>
          </cell>
          <cell r="B92" t="str">
            <v>2016N</v>
          </cell>
          <cell r="C92" t="str">
            <v>BRP</v>
          </cell>
          <cell r="D92" t="str">
            <v>Wheelchair Mtce</v>
          </cell>
          <cell r="E92">
            <v>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5.6000000000000001E-2</v>
          </cell>
          <cell r="N92">
            <v>0</v>
          </cell>
          <cell r="O92">
            <v>1.04384E-2</v>
          </cell>
          <cell r="P92">
            <v>0</v>
          </cell>
          <cell r="Q92">
            <v>4.1664000000000007E-3</v>
          </cell>
          <cell r="R92">
            <v>5.8856000000000004E-3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7.6490400000000014E-2</v>
          </cell>
          <cell r="AM92" t="str">
            <v>dec</v>
          </cell>
          <cell r="AN92">
            <v>0</v>
          </cell>
          <cell r="AO92">
            <v>1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1</v>
          </cell>
        </row>
        <row r="93">
          <cell r="A93" t="str">
            <v xml:space="preserve">2016NBRPShifting </v>
          </cell>
          <cell r="B93" t="str">
            <v>2016N</v>
          </cell>
          <cell r="C93" t="str">
            <v>BRP</v>
          </cell>
          <cell r="D93" t="str">
            <v xml:space="preserve">Shifting </v>
          </cell>
          <cell r="E93">
            <v>7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0.37</v>
          </cell>
          <cell r="N93">
            <v>0</v>
          </cell>
          <cell r="O93">
            <v>6.8968000000000002E-2</v>
          </cell>
          <cell r="P93">
            <v>0</v>
          </cell>
          <cell r="Q93">
            <v>2.7528000000000004E-2</v>
          </cell>
          <cell r="R93">
            <v>3.8886999999999998E-2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0.50538300000000003</v>
          </cell>
          <cell r="AM93" t="str">
            <v>dec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2016NBRPPension</v>
          </cell>
          <cell r="B94" t="str">
            <v>2016N</v>
          </cell>
          <cell r="C94" t="str">
            <v>BRP</v>
          </cell>
          <cell r="D94" t="str">
            <v>Pension</v>
          </cell>
          <cell r="E94">
            <v>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dec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2016NBRPHealth and Welfare</v>
          </cell>
          <cell r="B95" t="str">
            <v>2016N</v>
          </cell>
          <cell r="C95" t="str">
            <v>BRP</v>
          </cell>
          <cell r="D95" t="str">
            <v>Health and Welfare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 t="str">
            <v>dec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2016NBRPRapid Procurement</v>
          </cell>
          <cell r="B96" t="str">
            <v>2016N</v>
          </cell>
          <cell r="C96" t="str">
            <v>BRP</v>
          </cell>
          <cell r="D96" t="str">
            <v>Rapid Procurement</v>
          </cell>
          <cell r="E96">
            <v>10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1E-3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1E-3</v>
          </cell>
          <cell r="AM96" t="str">
            <v>dec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2016NBRPAdmin Conolidated</v>
          </cell>
          <cell r="B97" t="str">
            <v>2016N</v>
          </cell>
          <cell r="C97" t="str">
            <v>BRP</v>
          </cell>
          <cell r="D97" t="str">
            <v>Admin Conolidated</v>
          </cell>
          <cell r="E97">
            <v>11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2.0590000000000002</v>
          </cell>
          <cell r="N97">
            <v>0</v>
          </cell>
          <cell r="O97">
            <v>0.38379760000000007</v>
          </cell>
          <cell r="P97">
            <v>0</v>
          </cell>
          <cell r="Q97">
            <v>0.15318960000000004</v>
          </cell>
          <cell r="R97">
            <v>0.21640090000000001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2.8123881000000006</v>
          </cell>
          <cell r="AM97" t="str">
            <v>dec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-5</v>
          </cell>
          <cell r="AU97">
            <v>-5</v>
          </cell>
        </row>
        <row r="98">
          <cell r="A98" t="str">
            <v>2016NBRPAdmin Reduction</v>
          </cell>
          <cell r="B98" t="str">
            <v>2016N</v>
          </cell>
          <cell r="C98" t="str">
            <v>BRP</v>
          </cell>
          <cell r="D98" t="str">
            <v>Admin Reduction</v>
          </cell>
          <cell r="E98">
            <v>12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0.94699999999999995</v>
          </cell>
          <cell r="N98">
            <v>0</v>
          </cell>
          <cell r="O98">
            <v>0.17652080000000001</v>
          </cell>
          <cell r="P98">
            <v>0</v>
          </cell>
          <cell r="Q98">
            <v>7.04568E-2</v>
          </cell>
          <cell r="R98">
            <v>9.9529699999999999E-2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1.2935072999999999</v>
          </cell>
          <cell r="AM98" t="str">
            <v>dec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5</v>
          </cell>
          <cell r="AT98">
            <v>0</v>
          </cell>
          <cell r="AU98">
            <v>5</v>
          </cell>
        </row>
        <row r="99">
          <cell r="A99" t="str">
            <v>2016NBRPStaff Reduction</v>
          </cell>
          <cell r="B99" t="str">
            <v>2016N</v>
          </cell>
          <cell r="C99" t="str">
            <v>BRP</v>
          </cell>
          <cell r="D99" t="str">
            <v>Staff Reduction</v>
          </cell>
          <cell r="E99">
            <v>13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0.17699999999999999</v>
          </cell>
          <cell r="N99">
            <v>0</v>
          </cell>
          <cell r="O99">
            <v>3.2992800000000003E-2</v>
          </cell>
          <cell r="P99">
            <v>0</v>
          </cell>
          <cell r="Q99">
            <v>1.3168800000000001E-2</v>
          </cell>
          <cell r="R99">
            <v>1.86027E-2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0.24176429999999999</v>
          </cell>
          <cell r="AM99" t="str">
            <v>dec</v>
          </cell>
          <cell r="AN99">
            <v>-1</v>
          </cell>
          <cell r="AO99">
            <v>1</v>
          </cell>
          <cell r="AP99">
            <v>-7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-7</v>
          </cell>
        </row>
        <row r="100">
          <cell r="A100" t="str">
            <v>2016NBRPProject Deferrals/ IT</v>
          </cell>
          <cell r="B100" t="str">
            <v>2016N</v>
          </cell>
          <cell r="C100" t="str">
            <v>BRP</v>
          </cell>
          <cell r="D100" t="str">
            <v>Project Deferrals/ IT</v>
          </cell>
          <cell r="E100">
            <v>14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3.6999999999999998E-2</v>
          </cell>
          <cell r="N100">
            <v>6.9000000000000006E-2</v>
          </cell>
          <cell r="O100">
            <v>6.8967999999999998E-3</v>
          </cell>
          <cell r="P100">
            <v>0</v>
          </cell>
          <cell r="Q100">
            <v>7.8864000000000017E-3</v>
          </cell>
          <cell r="R100">
            <v>9.5604999999999996E-3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0.16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0.29034369999999998</v>
          </cell>
          <cell r="AM100" t="str">
            <v>dec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2016NBRPFull Regionalization</v>
          </cell>
          <cell r="B101" t="str">
            <v>2016N</v>
          </cell>
          <cell r="C101" t="str">
            <v>BRP</v>
          </cell>
          <cell r="D101" t="str">
            <v>Full Regionalization</v>
          </cell>
          <cell r="E101">
            <v>15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dec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-1</v>
          </cell>
          <cell r="AT101">
            <v>0</v>
          </cell>
          <cell r="AU101">
            <v>-1</v>
          </cell>
        </row>
        <row r="102">
          <cell r="A102" t="str">
            <v>2017NBRPShop Program</v>
          </cell>
          <cell r="B102" t="str">
            <v>2017N</v>
          </cell>
          <cell r="C102" t="str">
            <v>BRP</v>
          </cell>
          <cell r="D102" t="str">
            <v>Shop Program</v>
          </cell>
          <cell r="E102">
            <v>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-0.28599999999999998</v>
          </cell>
          <cell r="N102">
            <v>0.33800000000000002</v>
          </cell>
          <cell r="O102">
            <v>-5.3310400000000001E-2</v>
          </cell>
          <cell r="P102">
            <v>0</v>
          </cell>
          <cell r="Q102">
            <v>3.8688000000000038E-3</v>
          </cell>
          <cell r="R102">
            <v>-2.2749999999999992E-3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2.8340000000004993E-4</v>
          </cell>
          <cell r="AM102" t="str">
            <v>dec</v>
          </cell>
          <cell r="AN102">
            <v>-4</v>
          </cell>
          <cell r="AO102">
            <v>-6</v>
          </cell>
          <cell r="AP102">
            <v>-3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-13</v>
          </cell>
        </row>
        <row r="103">
          <cell r="A103" t="str">
            <v xml:space="preserve">2017NBRPTransmission Recycling </v>
          </cell>
          <cell r="B103" t="str">
            <v>2017N</v>
          </cell>
          <cell r="C103" t="str">
            <v>BRP</v>
          </cell>
          <cell r="D103" t="str">
            <v xml:space="preserve">Transmission Recycling </v>
          </cell>
          <cell r="E103">
            <v>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dec</v>
          </cell>
          <cell r="AN103">
            <v>-4</v>
          </cell>
          <cell r="AO103">
            <v>-6</v>
          </cell>
          <cell r="AP103">
            <v>-3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-13</v>
          </cell>
        </row>
        <row r="104">
          <cell r="A104" t="str">
            <v>2017NBRPHastus</v>
          </cell>
          <cell r="B104" t="str">
            <v>2017N</v>
          </cell>
          <cell r="C104" t="str">
            <v>BRP</v>
          </cell>
          <cell r="D104" t="str">
            <v>Hastus</v>
          </cell>
          <cell r="E104">
            <v>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-5.8999999999999997E-2</v>
          </cell>
          <cell r="N104">
            <v>1.3320000000000001</v>
          </cell>
          <cell r="O104">
            <v>-1.09976E-2</v>
          </cell>
          <cell r="P104">
            <v>0</v>
          </cell>
          <cell r="Q104">
            <v>4.010080000000002E-2</v>
          </cell>
          <cell r="R104">
            <v>0.10328950000000001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1.4053927000000002</v>
          </cell>
          <cell r="AM104" t="str">
            <v>dec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2017NBRPWheelchair Mtce</v>
          </cell>
          <cell r="B105" t="str">
            <v>2017N</v>
          </cell>
          <cell r="C105" t="str">
            <v>BRP</v>
          </cell>
          <cell r="D105" t="str">
            <v>Wheelchair Mtce</v>
          </cell>
          <cell r="E105">
            <v>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5.6000000000000001E-2</v>
          </cell>
          <cell r="N105">
            <v>0</v>
          </cell>
          <cell r="O105">
            <v>1.04384E-2</v>
          </cell>
          <cell r="P105">
            <v>0</v>
          </cell>
          <cell r="Q105">
            <v>4.1664000000000007E-3</v>
          </cell>
          <cell r="R105">
            <v>5.8856000000000004E-3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7.6490400000000014E-2</v>
          </cell>
          <cell r="AM105" t="str">
            <v>dec</v>
          </cell>
          <cell r="AN105">
            <v>0</v>
          </cell>
          <cell r="AO105">
            <v>1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1</v>
          </cell>
        </row>
        <row r="106">
          <cell r="A106" t="str">
            <v xml:space="preserve">2017NBRPShifting </v>
          </cell>
          <cell r="B106" t="str">
            <v>2017N</v>
          </cell>
          <cell r="C106" t="str">
            <v>BRP</v>
          </cell>
          <cell r="D106" t="str">
            <v xml:space="preserve">Shifting </v>
          </cell>
          <cell r="E106">
            <v>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0.37</v>
          </cell>
          <cell r="N106">
            <v>0</v>
          </cell>
          <cell r="O106">
            <v>6.8968000000000002E-2</v>
          </cell>
          <cell r="P106">
            <v>0</v>
          </cell>
          <cell r="Q106">
            <v>2.7528000000000004E-2</v>
          </cell>
          <cell r="R106">
            <v>3.8886999999999998E-2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0.50538300000000003</v>
          </cell>
          <cell r="AM106" t="str">
            <v>dec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2017NBRPPension</v>
          </cell>
          <cell r="B107" t="str">
            <v>2017N</v>
          </cell>
          <cell r="C107" t="str">
            <v>BRP</v>
          </cell>
          <cell r="D107" t="str">
            <v>Pension</v>
          </cell>
          <cell r="E107">
            <v>8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dec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2017NBRPHealth and Welfare</v>
          </cell>
          <cell r="B108" t="str">
            <v>2017N</v>
          </cell>
          <cell r="C108" t="str">
            <v>BRP</v>
          </cell>
          <cell r="D108" t="str">
            <v>Health and Welfare</v>
          </cell>
          <cell r="E108">
            <v>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dec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2017NBRPRapid Procurement</v>
          </cell>
          <cell r="B109" t="str">
            <v>2017N</v>
          </cell>
          <cell r="C109" t="str">
            <v>BRP</v>
          </cell>
          <cell r="D109" t="str">
            <v>Rapid Procurement</v>
          </cell>
          <cell r="E109">
            <v>10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1E-3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1E-3</v>
          </cell>
          <cell r="AM109" t="str">
            <v>dec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2017NBRPAdmin Conolidated</v>
          </cell>
          <cell r="B110" t="str">
            <v>2017N</v>
          </cell>
          <cell r="C110" t="str">
            <v>BRP</v>
          </cell>
          <cell r="D110" t="str">
            <v>Admin Conolidated</v>
          </cell>
          <cell r="E110">
            <v>11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2.0590000000000002</v>
          </cell>
          <cell r="N110">
            <v>0</v>
          </cell>
          <cell r="O110">
            <v>0.38379760000000007</v>
          </cell>
          <cell r="P110">
            <v>0</v>
          </cell>
          <cell r="Q110">
            <v>0.15318960000000004</v>
          </cell>
          <cell r="R110">
            <v>0.21640090000000001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2.8123881000000006</v>
          </cell>
          <cell r="AM110" t="str">
            <v>dec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-5</v>
          </cell>
          <cell r="AU110">
            <v>-5</v>
          </cell>
        </row>
        <row r="111">
          <cell r="A111" t="str">
            <v>2017NBRPAdmin Reduction</v>
          </cell>
          <cell r="B111" t="str">
            <v>2017N</v>
          </cell>
          <cell r="C111" t="str">
            <v>BRP</v>
          </cell>
          <cell r="D111" t="str">
            <v>Admin Reduction</v>
          </cell>
          <cell r="E111">
            <v>12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0.94699999999999995</v>
          </cell>
          <cell r="N111">
            <v>0</v>
          </cell>
          <cell r="O111">
            <v>0.17652080000000001</v>
          </cell>
          <cell r="P111">
            <v>0</v>
          </cell>
          <cell r="Q111">
            <v>7.04568E-2</v>
          </cell>
          <cell r="R111">
            <v>9.9529699999999999E-2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1.2935072999999999</v>
          </cell>
          <cell r="AM111" t="str">
            <v>dec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</v>
          </cell>
          <cell r="AT111">
            <v>0</v>
          </cell>
          <cell r="AU111">
            <v>5</v>
          </cell>
        </row>
        <row r="112">
          <cell r="A112" t="str">
            <v>2017NBRPStaff Reduction</v>
          </cell>
          <cell r="B112" t="str">
            <v>2017N</v>
          </cell>
          <cell r="C112" t="str">
            <v>BRP</v>
          </cell>
          <cell r="D112" t="str">
            <v>Staff Reduction</v>
          </cell>
          <cell r="E112">
            <v>13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0.17699999999999999</v>
          </cell>
          <cell r="N112">
            <v>0</v>
          </cell>
          <cell r="O112">
            <v>3.2992800000000003E-2</v>
          </cell>
          <cell r="P112">
            <v>0</v>
          </cell>
          <cell r="Q112">
            <v>1.3168800000000001E-2</v>
          </cell>
          <cell r="R112">
            <v>1.86027E-2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0.24176429999999999</v>
          </cell>
          <cell r="AM112" t="str">
            <v>dec</v>
          </cell>
          <cell r="AN112">
            <v>-1</v>
          </cell>
          <cell r="AO112">
            <v>1</v>
          </cell>
          <cell r="AP112">
            <v>-7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-7</v>
          </cell>
        </row>
        <row r="113">
          <cell r="A113" t="str">
            <v>2017NBRPProject Deferrals/ IT</v>
          </cell>
          <cell r="B113" t="str">
            <v>2017N</v>
          </cell>
          <cell r="C113" t="str">
            <v>BRP</v>
          </cell>
          <cell r="D113" t="str">
            <v>Project Deferrals/ IT</v>
          </cell>
          <cell r="E113">
            <v>14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3.6999999999999998E-2</v>
          </cell>
          <cell r="N113">
            <v>6.9000000000000006E-2</v>
          </cell>
          <cell r="O113">
            <v>6.8967999999999998E-3</v>
          </cell>
          <cell r="P113">
            <v>0</v>
          </cell>
          <cell r="Q113">
            <v>7.8864000000000017E-3</v>
          </cell>
          <cell r="R113">
            <v>9.5604999999999996E-3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0.16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0.29034369999999998</v>
          </cell>
          <cell r="AM113" t="str">
            <v>dec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2017NBRPFull Regionalization</v>
          </cell>
          <cell r="B114" t="str">
            <v>2017N</v>
          </cell>
          <cell r="C114" t="str">
            <v>BRP</v>
          </cell>
          <cell r="D114" t="str">
            <v>Full Regionalization</v>
          </cell>
          <cell r="E114">
            <v>15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dec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-1</v>
          </cell>
          <cell r="AT114">
            <v>0</v>
          </cell>
          <cell r="AU114">
            <v>-1</v>
          </cell>
        </row>
        <row r="115">
          <cell r="A115" t="str">
            <v>2010NAdjustmentsMtce &amp; Oper Contracts</v>
          </cell>
          <cell r="B115" t="str">
            <v>2010N</v>
          </cell>
          <cell r="C115" t="str">
            <v>Adjustments</v>
          </cell>
          <cell r="D115" t="str">
            <v>Mtce &amp; Oper Contracts</v>
          </cell>
          <cell r="E115">
            <v>0.96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dec</v>
          </cell>
        </row>
        <row r="116">
          <cell r="A116" t="str">
            <v>2011NAdjustmentsMtce &amp; Oper Contracts</v>
          </cell>
          <cell r="B116" t="str">
            <v>2011N</v>
          </cell>
          <cell r="C116" t="str">
            <v>Adjustments</v>
          </cell>
          <cell r="D116" t="str">
            <v>Mtce &amp; Oper Contracts</v>
          </cell>
          <cell r="E116">
            <v>1.2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-0.107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-0.107</v>
          </cell>
          <cell r="AM116" t="str">
            <v>inc</v>
          </cell>
        </row>
        <row r="117">
          <cell r="A117" t="str">
            <v>2012NAdjustmentsMtce &amp; Oper Contracts</v>
          </cell>
          <cell r="B117" t="str">
            <v>2012N</v>
          </cell>
          <cell r="C117" t="str">
            <v>Adjustments</v>
          </cell>
          <cell r="D117" t="str">
            <v>Mtce &amp; Oper Contracts</v>
          </cell>
          <cell r="E117">
            <v>2.13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-0.17599999999999999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-0.17599999999999999</v>
          </cell>
          <cell r="AM117" t="str">
            <v>inc</v>
          </cell>
        </row>
        <row r="118">
          <cell r="A118" t="str">
            <v>2013NAdjustmentsMtce &amp; Oper Contracts</v>
          </cell>
          <cell r="B118" t="str">
            <v>2013N</v>
          </cell>
          <cell r="C118" t="str">
            <v>Adjustments</v>
          </cell>
          <cell r="D118" t="str">
            <v>Mtce &amp; Oper Contracts</v>
          </cell>
          <cell r="E118">
            <v>2.09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-0.188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-0.188</v>
          </cell>
          <cell r="AM118" t="str">
            <v>inc</v>
          </cell>
        </row>
        <row r="119">
          <cell r="A119" t="str">
            <v>2014NAdjustmentsMtce &amp; Oper Contracts</v>
          </cell>
          <cell r="B119" t="str">
            <v>2014N</v>
          </cell>
          <cell r="C119" t="str">
            <v>Adjustments</v>
          </cell>
          <cell r="D119" t="str">
            <v>Mtce &amp; Oper Contracts</v>
          </cell>
          <cell r="E119">
            <v>1.74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-0.19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-0.19</v>
          </cell>
          <cell r="AM119" t="str">
            <v>inc</v>
          </cell>
        </row>
        <row r="120">
          <cell r="A120" t="str">
            <v>2015NAdjustmentsMtce &amp; Oper Contracts</v>
          </cell>
          <cell r="B120" t="str">
            <v>2015N</v>
          </cell>
          <cell r="C120" t="str">
            <v>Adjustments</v>
          </cell>
          <cell r="D120" t="str">
            <v>Mtce &amp; Oper Contracts</v>
          </cell>
          <cell r="E120">
            <v>1.95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-0.16400000000000001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-0.16400000000000001</v>
          </cell>
          <cell r="AM120" t="str">
            <v>inc</v>
          </cell>
        </row>
        <row r="121">
          <cell r="A121" t="str">
            <v>2016NAdjustmentsMtce &amp; Oper Contracts</v>
          </cell>
          <cell r="B121" t="str">
            <v>2016N</v>
          </cell>
          <cell r="C121" t="str">
            <v>Adjustments</v>
          </cell>
          <cell r="D121" t="str">
            <v>Mtce &amp; Oper Contracts</v>
          </cell>
          <cell r="E121">
            <v>1.62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-0.14899999999999999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-0.14899999999999999</v>
          </cell>
          <cell r="AM121" t="str">
            <v>inc</v>
          </cell>
        </row>
        <row r="122">
          <cell r="A122" t="str">
            <v>2017NAdjustmentsMtce &amp; Oper Contracts</v>
          </cell>
          <cell r="B122" t="str">
            <v>2017N</v>
          </cell>
          <cell r="C122" t="str">
            <v>Adjustments</v>
          </cell>
          <cell r="D122" t="str">
            <v>Mtce &amp; Oper Contracts</v>
          </cell>
          <cell r="E122">
            <v>1.54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-0.14899999999999999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-0.14899999999999999</v>
          </cell>
          <cell r="AM122" t="str">
            <v>inc</v>
          </cell>
        </row>
        <row r="123">
          <cell r="A123" t="str">
            <v>2010NAdjustmentsProfessional</v>
          </cell>
          <cell r="B123" t="str">
            <v>2010N</v>
          </cell>
          <cell r="C123" t="str">
            <v>Adjustments</v>
          </cell>
          <cell r="D123" t="str">
            <v>Professional</v>
          </cell>
          <cell r="E123">
            <v>0.96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dec</v>
          </cell>
        </row>
        <row r="124">
          <cell r="A124" t="str">
            <v>2011NAdjustmentsProfessional</v>
          </cell>
          <cell r="B124" t="str">
            <v>2011N</v>
          </cell>
          <cell r="C124" t="str">
            <v>Adjustments</v>
          </cell>
          <cell r="D124" t="str">
            <v>Professional</v>
          </cell>
          <cell r="E124">
            <v>1.2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3.0000000000000001E-3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3.0000000000000001E-3</v>
          </cell>
          <cell r="AM124" t="str">
            <v>dec</v>
          </cell>
        </row>
        <row r="125">
          <cell r="A125" t="str">
            <v>2012NAdjustmentsProfessional</v>
          </cell>
          <cell r="B125" t="str">
            <v>2012N</v>
          </cell>
          <cell r="C125" t="str">
            <v>Adjustments</v>
          </cell>
          <cell r="D125" t="str">
            <v>Professional</v>
          </cell>
          <cell r="E125">
            <v>2.13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1E-3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1E-3</v>
          </cell>
          <cell r="AM125" t="str">
            <v>dec</v>
          </cell>
        </row>
        <row r="126">
          <cell r="A126" t="str">
            <v>2013NAdjustmentsProfessional</v>
          </cell>
          <cell r="B126" t="str">
            <v>2013N</v>
          </cell>
          <cell r="C126" t="str">
            <v>Adjustments</v>
          </cell>
          <cell r="D126" t="str">
            <v>Professional</v>
          </cell>
          <cell r="E126">
            <v>2.09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5.0000000000000001E-3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5.0000000000000001E-3</v>
          </cell>
          <cell r="AM126" t="str">
            <v>dec</v>
          </cell>
        </row>
        <row r="127">
          <cell r="A127" t="str">
            <v>2014NAdjustmentsProfessional</v>
          </cell>
          <cell r="B127" t="str">
            <v>2014N</v>
          </cell>
          <cell r="C127" t="str">
            <v>Adjustments</v>
          </cell>
          <cell r="D127" t="str">
            <v>Professional</v>
          </cell>
          <cell r="E127">
            <v>1.74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5.0000000000000001E-3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5.0000000000000001E-3</v>
          </cell>
          <cell r="AM127" t="str">
            <v>dec</v>
          </cell>
        </row>
        <row r="128">
          <cell r="A128" t="str">
            <v>2015NAdjustmentsProfessional</v>
          </cell>
          <cell r="B128" t="str">
            <v>2015N</v>
          </cell>
          <cell r="C128" t="str">
            <v>Adjustments</v>
          </cell>
          <cell r="D128" t="str">
            <v>Professional</v>
          </cell>
          <cell r="E128">
            <v>1.95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4.0000000000000001E-3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4.0000000000000001E-3</v>
          </cell>
          <cell r="AM128" t="str">
            <v>dec</v>
          </cell>
        </row>
        <row r="129">
          <cell r="A129" t="str">
            <v>2016NAdjustmentsProfessional</v>
          </cell>
          <cell r="B129" t="str">
            <v>2016N</v>
          </cell>
          <cell r="C129" t="str">
            <v>Adjustments</v>
          </cell>
          <cell r="D129" t="str">
            <v>Professional</v>
          </cell>
          <cell r="E129">
            <v>1.62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8.0000000000000002E-3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8.0000000000000002E-3</v>
          </cell>
          <cell r="AM129" t="str">
            <v>dec</v>
          </cell>
        </row>
        <row r="130">
          <cell r="A130" t="str">
            <v>2017NAdjustmentsProfessional</v>
          </cell>
          <cell r="B130" t="str">
            <v>2017N</v>
          </cell>
          <cell r="C130" t="str">
            <v>Adjustments</v>
          </cell>
          <cell r="D130" t="str">
            <v>Professional</v>
          </cell>
          <cell r="E130">
            <v>1.54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7.0000000000000001E-3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7.0000000000000001E-3</v>
          </cell>
          <cell r="AM130" t="str">
            <v>dec</v>
          </cell>
        </row>
        <row r="131">
          <cell r="A131" t="str">
            <v>2010NAdjustmentsFuel</v>
          </cell>
          <cell r="B131" t="str">
            <v>2010N</v>
          </cell>
          <cell r="C131" t="str">
            <v>Adjustments</v>
          </cell>
          <cell r="D131" t="str">
            <v>Fuel</v>
          </cell>
          <cell r="E131">
            <v>0.96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dec</v>
          </cell>
        </row>
        <row r="132">
          <cell r="A132" t="str">
            <v>2011NAdjustmentsFuel</v>
          </cell>
          <cell r="B132" t="str">
            <v>2011N</v>
          </cell>
          <cell r="C132" t="str">
            <v>Adjustments</v>
          </cell>
          <cell r="D132" t="str">
            <v>Fuel</v>
          </cell>
          <cell r="E132">
            <v>1.2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dec</v>
          </cell>
        </row>
        <row r="133">
          <cell r="A133" t="str">
            <v>2012NAdjustmentsFuel</v>
          </cell>
          <cell r="B133" t="str">
            <v>2012N</v>
          </cell>
          <cell r="C133" t="str">
            <v>Adjustments</v>
          </cell>
          <cell r="D133" t="str">
            <v>Fuel</v>
          </cell>
          <cell r="E133">
            <v>2.13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dec</v>
          </cell>
        </row>
        <row r="134">
          <cell r="A134" t="str">
            <v>2013NAdjustmentsFuel</v>
          </cell>
          <cell r="B134" t="str">
            <v>2013N</v>
          </cell>
          <cell r="C134" t="str">
            <v>Adjustments</v>
          </cell>
          <cell r="D134" t="str">
            <v>Fuel</v>
          </cell>
          <cell r="E134">
            <v>2.09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dec</v>
          </cell>
        </row>
        <row r="135">
          <cell r="A135" t="str">
            <v>2014NAdjustmentsFuel</v>
          </cell>
          <cell r="B135" t="str">
            <v>2014N</v>
          </cell>
          <cell r="C135" t="str">
            <v>Adjustments</v>
          </cell>
          <cell r="D135" t="str">
            <v>Fuel</v>
          </cell>
          <cell r="E135">
            <v>1.74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dec</v>
          </cell>
        </row>
        <row r="136">
          <cell r="A136" t="str">
            <v>2015NAdjustmentsFuel</v>
          </cell>
          <cell r="B136" t="str">
            <v>2015N</v>
          </cell>
          <cell r="C136" t="str">
            <v>Adjustments</v>
          </cell>
          <cell r="D136" t="str">
            <v>Fuel</v>
          </cell>
          <cell r="E136">
            <v>1.95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dec</v>
          </cell>
        </row>
        <row r="137">
          <cell r="A137" t="str">
            <v>2016NAdjustmentsFuel</v>
          </cell>
          <cell r="B137" t="str">
            <v>2016N</v>
          </cell>
          <cell r="C137" t="str">
            <v>Adjustments</v>
          </cell>
          <cell r="D137" t="str">
            <v>Fuel</v>
          </cell>
          <cell r="E137">
            <v>1.62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dec</v>
          </cell>
        </row>
        <row r="138">
          <cell r="A138" t="str">
            <v>2017NAdjustmentsFuel</v>
          </cell>
          <cell r="B138" t="str">
            <v>2017N</v>
          </cell>
          <cell r="C138" t="str">
            <v>Adjustments</v>
          </cell>
          <cell r="D138" t="str">
            <v>Fuel</v>
          </cell>
          <cell r="E138">
            <v>1.54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dec</v>
          </cell>
        </row>
        <row r="139">
          <cell r="A139" t="str">
            <v>2010NAdjustmentsOther Business</v>
          </cell>
          <cell r="B139" t="str">
            <v>2010N</v>
          </cell>
          <cell r="C139" t="str">
            <v>Adjustments</v>
          </cell>
          <cell r="D139" t="str">
            <v>Other Business</v>
          </cell>
          <cell r="E139">
            <v>0.96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dec</v>
          </cell>
        </row>
        <row r="140">
          <cell r="A140" t="str">
            <v>2011NAdjustmentsOther Business</v>
          </cell>
          <cell r="B140" t="str">
            <v>2011N</v>
          </cell>
          <cell r="C140" t="str">
            <v>Adjustments</v>
          </cell>
          <cell r="D140" t="str">
            <v>Other Business</v>
          </cell>
          <cell r="E140">
            <v>1.2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1E-3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1E-3</v>
          </cell>
          <cell r="AM140" t="str">
            <v>dec</v>
          </cell>
        </row>
        <row r="141">
          <cell r="A141" t="str">
            <v>2012NAdjustmentsOther Business</v>
          </cell>
          <cell r="B141" t="str">
            <v>2012N</v>
          </cell>
          <cell r="C141" t="str">
            <v>Adjustments</v>
          </cell>
          <cell r="D141" t="str">
            <v>Other Business</v>
          </cell>
          <cell r="E141">
            <v>2.13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dec</v>
          </cell>
        </row>
        <row r="142">
          <cell r="A142" t="str">
            <v>2013NAdjustmentsOther Business</v>
          </cell>
          <cell r="B142" t="str">
            <v>2013N</v>
          </cell>
          <cell r="C142" t="str">
            <v>Adjustments</v>
          </cell>
          <cell r="D142" t="str">
            <v>Other Business</v>
          </cell>
          <cell r="E142">
            <v>2.09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1E-3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1E-3</v>
          </cell>
          <cell r="AM142" t="str">
            <v>dec</v>
          </cell>
        </row>
        <row r="143">
          <cell r="A143" t="str">
            <v>2014NAdjustmentsOther Business</v>
          </cell>
          <cell r="B143" t="str">
            <v>2014N</v>
          </cell>
          <cell r="C143" t="str">
            <v>Adjustments</v>
          </cell>
          <cell r="D143" t="str">
            <v>Other Business</v>
          </cell>
          <cell r="E143">
            <v>1.74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1E-3</v>
          </cell>
          <cell r="AM143" t="str">
            <v>dec</v>
          </cell>
        </row>
        <row r="144">
          <cell r="A144" t="str">
            <v>2015NAdjustmentsOther Business</v>
          </cell>
          <cell r="B144" t="str">
            <v>2015N</v>
          </cell>
          <cell r="C144" t="str">
            <v>Adjustments</v>
          </cell>
          <cell r="D144" t="str">
            <v>Other Business</v>
          </cell>
          <cell r="E144">
            <v>1.95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1E-3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1E-3</v>
          </cell>
          <cell r="AM144" t="str">
            <v>dec</v>
          </cell>
        </row>
        <row r="145">
          <cell r="A145" t="str">
            <v>2016NAdjustmentsOther Business</v>
          </cell>
          <cell r="B145" t="str">
            <v>2016N</v>
          </cell>
          <cell r="C145" t="str">
            <v>Adjustments</v>
          </cell>
          <cell r="D145" t="str">
            <v>Other Business</v>
          </cell>
          <cell r="E145">
            <v>1.62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1E-3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1E-3</v>
          </cell>
          <cell r="AM145" t="str">
            <v>dec</v>
          </cell>
        </row>
        <row r="146">
          <cell r="A146" t="str">
            <v>2017NAdjustmentsOther Business</v>
          </cell>
          <cell r="B146" t="str">
            <v>2017N</v>
          </cell>
          <cell r="C146" t="str">
            <v>Adjustments</v>
          </cell>
          <cell r="D146" t="str">
            <v>Other Business</v>
          </cell>
          <cell r="E146">
            <v>1.54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1E-3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1E-3</v>
          </cell>
          <cell r="AM146" t="str">
            <v>dec</v>
          </cell>
        </row>
        <row r="147">
          <cell r="A147" t="str">
            <v>2010NAdjustmentsMaterials &amp; Supplies</v>
          </cell>
          <cell r="B147" t="str">
            <v>2010N</v>
          </cell>
          <cell r="C147" t="str">
            <v>Adjustments</v>
          </cell>
          <cell r="D147" t="str">
            <v>Materials &amp; Supplies</v>
          </cell>
          <cell r="E147">
            <v>0.96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dec</v>
          </cell>
        </row>
        <row r="148">
          <cell r="A148" t="str">
            <v>2011NAdjustmentsMaterials &amp; Supplies</v>
          </cell>
          <cell r="B148" t="str">
            <v>2011N</v>
          </cell>
          <cell r="C148" t="str">
            <v>Adjustments</v>
          </cell>
          <cell r="D148" t="str">
            <v>Materials &amp; Supplies</v>
          </cell>
          <cell r="E148">
            <v>1.2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6.0000000000000001E-3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6.0000000000000001E-3</v>
          </cell>
          <cell r="AM148" t="str">
            <v>dec</v>
          </cell>
        </row>
        <row r="149">
          <cell r="A149" t="str">
            <v>2012NAdjustmentsMaterials &amp; Supplies</v>
          </cell>
          <cell r="B149" t="str">
            <v>2012N</v>
          </cell>
          <cell r="C149" t="str">
            <v>Adjustments</v>
          </cell>
          <cell r="D149" t="str">
            <v>Materials &amp; Supplies</v>
          </cell>
          <cell r="E149">
            <v>2.13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dec</v>
          </cell>
        </row>
        <row r="150">
          <cell r="A150" t="str">
            <v>2013NAdjustmentsMaterials &amp; Supplies</v>
          </cell>
          <cell r="B150" t="str">
            <v>2013N</v>
          </cell>
          <cell r="C150" t="str">
            <v>Adjustments</v>
          </cell>
          <cell r="D150" t="str">
            <v>Materials &amp; Supplies</v>
          </cell>
          <cell r="E150">
            <v>2.09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1.4999999999999999E-2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1.4999999999999999E-2</v>
          </cell>
          <cell r="AM150" t="str">
            <v>dec</v>
          </cell>
        </row>
        <row r="151">
          <cell r="A151" t="str">
            <v>2014NAdjustmentsMaterials &amp; Supplies</v>
          </cell>
          <cell r="B151" t="str">
            <v>2014N</v>
          </cell>
          <cell r="C151" t="str">
            <v>Adjustments</v>
          </cell>
          <cell r="D151" t="str">
            <v>Materials &amp; Supplies</v>
          </cell>
          <cell r="E151">
            <v>1.74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1.4999999999999999E-2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1.4999999999999999E-2</v>
          </cell>
          <cell r="AM151" t="str">
            <v>dec</v>
          </cell>
        </row>
        <row r="152">
          <cell r="A152" t="str">
            <v>2015NAdjustmentsMaterials &amp; Supplies</v>
          </cell>
          <cell r="B152" t="str">
            <v>2015N</v>
          </cell>
          <cell r="C152" t="str">
            <v>Adjustments</v>
          </cell>
          <cell r="D152" t="str">
            <v>Materials &amp; Supplies</v>
          </cell>
          <cell r="E152">
            <v>1.95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1.4E-2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1.4E-2</v>
          </cell>
          <cell r="AM152" t="str">
            <v>dec</v>
          </cell>
        </row>
        <row r="153">
          <cell r="A153" t="str">
            <v>2016NAdjustmentsMaterials &amp; Supplies</v>
          </cell>
          <cell r="B153" t="str">
            <v>2016N</v>
          </cell>
          <cell r="C153" t="str">
            <v>Adjustments</v>
          </cell>
          <cell r="D153" t="str">
            <v>Materials &amp; Supplies</v>
          </cell>
          <cell r="E153">
            <v>1.62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2.8000000000000001E-2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2.8000000000000001E-2</v>
          </cell>
          <cell r="AM153" t="str">
            <v>dec</v>
          </cell>
        </row>
        <row r="154">
          <cell r="A154" t="str">
            <v>2017NAdjustmentsMaterials &amp; Supplies</v>
          </cell>
          <cell r="B154" t="str">
            <v>2017N</v>
          </cell>
          <cell r="C154" t="str">
            <v>Adjustments</v>
          </cell>
          <cell r="D154" t="str">
            <v>Materials &amp; Supplies</v>
          </cell>
          <cell r="E154">
            <v>1.54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-3.4000000000000002E-2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-3.4000000000000002E-2</v>
          </cell>
          <cell r="AM154" t="str">
            <v>inc</v>
          </cell>
        </row>
        <row r="155">
          <cell r="A155" t="str">
            <v>2010NAABBJuly Service Reductions</v>
          </cell>
          <cell r="B155" t="str">
            <v>2010N</v>
          </cell>
          <cell r="C155" t="str">
            <v>AABB</v>
          </cell>
          <cell r="D155" t="str">
            <v>July Service Reductions</v>
          </cell>
          <cell r="E155">
            <v>0.96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1.2952425269181536</v>
          </cell>
          <cell r="N155">
            <v>0</v>
          </cell>
          <cell r="O155">
            <v>0.24400692718921768</v>
          </cell>
          <cell r="P155">
            <v>0</v>
          </cell>
          <cell r="Q155">
            <v>0.20599999999999999</v>
          </cell>
          <cell r="R155">
            <v>0.13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1.2</v>
          </cell>
          <cell r="X155">
            <v>0</v>
          </cell>
          <cell r="Y155">
            <v>0</v>
          </cell>
          <cell r="Z155">
            <v>0</v>
          </cell>
          <cell r="AA155">
            <v>0.4</v>
          </cell>
          <cell r="AB155">
            <v>0</v>
          </cell>
          <cell r="AC155">
            <v>0.2</v>
          </cell>
          <cell r="AD155">
            <v>0.20100000000000001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3.8762494541073709</v>
          </cell>
          <cell r="AM155" t="str">
            <v>dec</v>
          </cell>
        </row>
        <row r="156">
          <cell r="A156" t="str">
            <v>2011NAABBJuly Service Reductions</v>
          </cell>
          <cell r="B156" t="str">
            <v>2011N</v>
          </cell>
          <cell r="C156" t="str">
            <v>AABB</v>
          </cell>
          <cell r="D156" t="str">
            <v>July Service Reductions</v>
          </cell>
          <cell r="E156">
            <v>1.2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1.454</v>
          </cell>
          <cell r="N156">
            <v>0</v>
          </cell>
          <cell r="O156">
            <v>0.27400000000000002</v>
          </cell>
          <cell r="P156">
            <v>0</v>
          </cell>
          <cell r="Q156">
            <v>0.23200000000000001</v>
          </cell>
          <cell r="R156">
            <v>0.14599999999999999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1.347</v>
          </cell>
          <cell r="X156">
            <v>0</v>
          </cell>
          <cell r="Y156">
            <v>0</v>
          </cell>
          <cell r="Z156">
            <v>0</v>
          </cell>
          <cell r="AA156">
            <v>0.44900000000000001</v>
          </cell>
          <cell r="AB156">
            <v>0</v>
          </cell>
          <cell r="AC156">
            <v>0.22500000000000001</v>
          </cell>
          <cell r="AD156">
            <v>0.224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4.351</v>
          </cell>
          <cell r="AM156" t="str">
            <v>dec</v>
          </cell>
        </row>
        <row r="157">
          <cell r="A157" t="str">
            <v>2012NAABBJuly Service Reductions</v>
          </cell>
          <cell r="B157" t="str">
            <v>2012N</v>
          </cell>
          <cell r="C157" t="str">
            <v>AABB</v>
          </cell>
          <cell r="D157" t="str">
            <v>July Service Reductions</v>
          </cell>
          <cell r="E157">
            <v>2.13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1.4850000000000001</v>
          </cell>
          <cell r="N157">
            <v>0</v>
          </cell>
          <cell r="O157">
            <v>0.28000000000000003</v>
          </cell>
          <cell r="P157">
            <v>0</v>
          </cell>
          <cell r="Q157">
            <v>0.23699999999999999</v>
          </cell>
          <cell r="R157">
            <v>0.15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1.3759999999999999</v>
          </cell>
          <cell r="X157">
            <v>0</v>
          </cell>
          <cell r="Y157">
            <v>0</v>
          </cell>
          <cell r="Z157">
            <v>0</v>
          </cell>
          <cell r="AA157">
            <v>0.45900000000000002</v>
          </cell>
          <cell r="AB157">
            <v>0</v>
          </cell>
          <cell r="AC157">
            <v>0.22900000000000001</v>
          </cell>
          <cell r="AD157">
            <v>0.22900000000000001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4.4450000000000003</v>
          </cell>
          <cell r="AM157" t="str">
            <v>dec</v>
          </cell>
        </row>
        <row r="158">
          <cell r="A158" t="str">
            <v>2013NAABBJuly Service Reductions</v>
          </cell>
          <cell r="B158" t="str">
            <v>2013N</v>
          </cell>
          <cell r="C158" t="str">
            <v>AABB</v>
          </cell>
          <cell r="D158" t="str">
            <v>July Service Reductions</v>
          </cell>
          <cell r="E158">
            <v>2.09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1.518</v>
          </cell>
          <cell r="N158">
            <v>0</v>
          </cell>
          <cell r="O158">
            <v>0.28599999999999998</v>
          </cell>
          <cell r="P158">
            <v>0</v>
          </cell>
          <cell r="Q158">
            <v>0.24199999999999999</v>
          </cell>
          <cell r="R158">
            <v>0.153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1.407</v>
          </cell>
          <cell r="X158">
            <v>0</v>
          </cell>
          <cell r="Y158">
            <v>0</v>
          </cell>
          <cell r="Z158">
            <v>0</v>
          </cell>
          <cell r="AA158">
            <v>0.46899999999999997</v>
          </cell>
          <cell r="AB158">
            <v>0</v>
          </cell>
          <cell r="AC158">
            <v>0.23400000000000001</v>
          </cell>
          <cell r="AD158">
            <v>0.23499999999999999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4.5440000000000005</v>
          </cell>
          <cell r="AM158" t="str">
            <v>dec</v>
          </cell>
        </row>
        <row r="159">
          <cell r="A159" t="str">
            <v>2014NAABBJuly Service Reductions</v>
          </cell>
          <cell r="B159" t="str">
            <v>2014N</v>
          </cell>
          <cell r="C159" t="str">
            <v>AABB</v>
          </cell>
          <cell r="D159" t="str">
            <v>July Service Reductions</v>
          </cell>
          <cell r="E159">
            <v>1.74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1.5469999999999999</v>
          </cell>
          <cell r="N159">
            <v>0</v>
          </cell>
          <cell r="O159">
            <v>0.29099999999999998</v>
          </cell>
          <cell r="P159">
            <v>0</v>
          </cell>
          <cell r="Q159">
            <v>0.246</v>
          </cell>
          <cell r="R159">
            <v>0.156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1.4330000000000001</v>
          </cell>
          <cell r="X159">
            <v>0</v>
          </cell>
          <cell r="Y159">
            <v>0</v>
          </cell>
          <cell r="Z159">
            <v>0</v>
          </cell>
          <cell r="AA159">
            <v>0.47799999999999998</v>
          </cell>
          <cell r="AB159">
            <v>0</v>
          </cell>
          <cell r="AC159">
            <v>0.23899999999999999</v>
          </cell>
          <cell r="AD159">
            <v>0.23899999999999999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4.6289999999999996</v>
          </cell>
          <cell r="AM159" t="str">
            <v>dec</v>
          </cell>
        </row>
        <row r="160">
          <cell r="A160" t="str">
            <v>2015NAABBJuly Service Reductions</v>
          </cell>
          <cell r="B160" t="str">
            <v>2015N</v>
          </cell>
          <cell r="C160" t="str">
            <v>AABB</v>
          </cell>
          <cell r="D160" t="str">
            <v>July Service Reductions</v>
          </cell>
          <cell r="E160">
            <v>1.95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1.5780000000000001</v>
          </cell>
          <cell r="N160">
            <v>0</v>
          </cell>
          <cell r="O160">
            <v>0.29699999999999999</v>
          </cell>
          <cell r="P160">
            <v>0</v>
          </cell>
          <cell r="Q160">
            <v>0.251</v>
          </cell>
          <cell r="R160">
            <v>0.159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1.4630000000000001</v>
          </cell>
          <cell r="X160">
            <v>0</v>
          </cell>
          <cell r="Y160">
            <v>0</v>
          </cell>
          <cell r="Z160">
            <v>0</v>
          </cell>
          <cell r="AA160">
            <v>0.48799999999999999</v>
          </cell>
          <cell r="AB160">
            <v>0</v>
          </cell>
          <cell r="AC160">
            <v>0.24399999999999999</v>
          </cell>
          <cell r="AD160">
            <v>0.24399999999999999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4.7239999999999993</v>
          </cell>
          <cell r="AM160" t="str">
            <v>dec</v>
          </cell>
        </row>
        <row r="161">
          <cell r="A161" t="str">
            <v>2016NAABBJuly Service Reductions</v>
          </cell>
          <cell r="B161" t="str">
            <v>2016N</v>
          </cell>
          <cell r="C161" t="str">
            <v>AABB</v>
          </cell>
          <cell r="D161" t="str">
            <v>July Service Reductions</v>
          </cell>
          <cell r="E161">
            <v>1.62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1.6080000000000001</v>
          </cell>
          <cell r="N161">
            <v>0</v>
          </cell>
          <cell r="O161">
            <v>0.30299999999999999</v>
          </cell>
          <cell r="P161">
            <v>0</v>
          </cell>
          <cell r="Q161">
            <v>0.25600000000000001</v>
          </cell>
          <cell r="R161">
            <v>0.16200000000000001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1.49</v>
          </cell>
          <cell r="X161">
            <v>0</v>
          </cell>
          <cell r="Y161">
            <v>0</v>
          </cell>
          <cell r="Z161">
            <v>0</v>
          </cell>
          <cell r="AA161">
            <v>0.497</v>
          </cell>
          <cell r="AB161">
            <v>0</v>
          </cell>
          <cell r="AC161">
            <v>0.248</v>
          </cell>
          <cell r="AD161">
            <v>0.249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4.8129999999999997</v>
          </cell>
          <cell r="AM161" t="str">
            <v>dec</v>
          </cell>
        </row>
        <row r="162">
          <cell r="A162" t="str">
            <v>2017NAABBJuly Service Reductions</v>
          </cell>
          <cell r="B162" t="str">
            <v>2017N</v>
          </cell>
          <cell r="C162" t="str">
            <v>AABB</v>
          </cell>
          <cell r="D162" t="str">
            <v>July Service Reductions</v>
          </cell>
          <cell r="E162">
            <v>1.54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1.633</v>
          </cell>
          <cell r="N162">
            <v>0</v>
          </cell>
          <cell r="O162">
            <v>0.308</v>
          </cell>
          <cell r="P162">
            <v>0</v>
          </cell>
          <cell r="Q162">
            <v>0.26</v>
          </cell>
          <cell r="R162">
            <v>0.16400000000000001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1.5129999999999999</v>
          </cell>
          <cell r="X162">
            <v>0</v>
          </cell>
          <cell r="Y162">
            <v>0</v>
          </cell>
          <cell r="Z162">
            <v>0</v>
          </cell>
          <cell r="AA162">
            <v>0.504</v>
          </cell>
          <cell r="AB162">
            <v>0</v>
          </cell>
          <cell r="AC162">
            <v>0.252</v>
          </cell>
          <cell r="AD162">
            <v>0.253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4.8869999999999996</v>
          </cell>
          <cell r="AM162" t="str">
            <v>dec</v>
          </cell>
        </row>
        <row r="163">
          <cell r="A163" t="str">
            <v>2010NAABBGeneric AABB - Expense</v>
          </cell>
          <cell r="B163" t="str">
            <v>2010N</v>
          </cell>
          <cell r="C163" t="str">
            <v>AABB</v>
          </cell>
          <cell r="D163" t="str">
            <v>Generic AABB - Expense</v>
          </cell>
          <cell r="E163">
            <v>0.96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-3.8759999999999999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-3.8759999999999999</v>
          </cell>
          <cell r="AM163" t="str">
            <v>inc</v>
          </cell>
        </row>
        <row r="164">
          <cell r="A164" t="str">
            <v>2011NAABBGeneric AABB - Expense</v>
          </cell>
          <cell r="B164" t="str">
            <v>2011N</v>
          </cell>
          <cell r="C164" t="str">
            <v>AABB</v>
          </cell>
          <cell r="D164" t="str">
            <v>Generic AABB - Expense</v>
          </cell>
          <cell r="E164">
            <v>1.2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-4.351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-4.351</v>
          </cell>
          <cell r="AM164" t="str">
            <v>inc</v>
          </cell>
        </row>
        <row r="165">
          <cell r="A165" t="str">
            <v>2012NAABBGeneric AABB - Expense</v>
          </cell>
          <cell r="B165" t="str">
            <v>2012N</v>
          </cell>
          <cell r="C165" t="str">
            <v>AABB</v>
          </cell>
          <cell r="D165" t="str">
            <v>Generic AABB - Expense</v>
          </cell>
          <cell r="E165">
            <v>2.13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-4.4450000000000003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-4.4450000000000003</v>
          </cell>
          <cell r="AM165" t="str">
            <v>inc</v>
          </cell>
        </row>
        <row r="166">
          <cell r="A166" t="str">
            <v>2013NAABBGeneric AABB - Expense</v>
          </cell>
          <cell r="B166" t="str">
            <v>2013N</v>
          </cell>
          <cell r="C166" t="str">
            <v>AABB</v>
          </cell>
          <cell r="D166" t="str">
            <v>Generic AABB - Expense</v>
          </cell>
          <cell r="E166">
            <v>2.09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-4.5439999999999996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-4.5439999999999996</v>
          </cell>
          <cell r="AM166" t="str">
            <v>inc</v>
          </cell>
        </row>
        <row r="167">
          <cell r="A167" t="str">
            <v>2014NAABBGeneric AABB - Expense</v>
          </cell>
          <cell r="B167" t="str">
            <v>2014N</v>
          </cell>
          <cell r="C167" t="str">
            <v>AABB</v>
          </cell>
          <cell r="D167" t="str">
            <v>Generic AABB - Expense</v>
          </cell>
          <cell r="E167">
            <v>1.74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-4.6289999999999996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-4.6289999999999996</v>
          </cell>
          <cell r="AM167" t="str">
            <v>inc</v>
          </cell>
        </row>
        <row r="168">
          <cell r="A168" t="str">
            <v>2015NAABBGeneric AABB - Expense</v>
          </cell>
          <cell r="B168" t="str">
            <v>2015N</v>
          </cell>
          <cell r="C168" t="str">
            <v>AABB</v>
          </cell>
          <cell r="D168" t="str">
            <v>Generic AABB - Expense</v>
          </cell>
          <cell r="E168">
            <v>1.95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-4.7240000000000002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-4.7240000000000002</v>
          </cell>
          <cell r="AM168" t="str">
            <v>inc</v>
          </cell>
        </row>
        <row r="169">
          <cell r="A169" t="str">
            <v>2016NAABBGeneric AABB - Expense</v>
          </cell>
          <cell r="B169" t="str">
            <v>2016N</v>
          </cell>
          <cell r="C169" t="str">
            <v>AABB</v>
          </cell>
          <cell r="D169" t="str">
            <v>Generic AABB - Expense</v>
          </cell>
          <cell r="E169">
            <v>1.62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-4.8129999999999997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-4.8129999999999997</v>
          </cell>
          <cell r="AM169" t="str">
            <v>inc</v>
          </cell>
        </row>
        <row r="170">
          <cell r="A170" t="str">
            <v>2017NAABBGeneric AABB - Expense</v>
          </cell>
          <cell r="B170" t="str">
            <v>2017N</v>
          </cell>
          <cell r="C170" t="str">
            <v>AABB</v>
          </cell>
          <cell r="D170" t="str">
            <v>Generic AABB - Expense</v>
          </cell>
          <cell r="E170">
            <v>1.54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-4.8869999999999996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-4.8869999999999996</v>
          </cell>
          <cell r="AM170" t="str">
            <v>inc</v>
          </cell>
        </row>
        <row r="171">
          <cell r="A171" t="str">
            <v>2010NAABBGeneric AABB - Revenue</v>
          </cell>
          <cell r="B171" t="str">
            <v>2010N</v>
          </cell>
          <cell r="C171" t="str">
            <v>AABB</v>
          </cell>
          <cell r="D171" t="str">
            <v>Generic AABB - Revenue</v>
          </cell>
          <cell r="E171">
            <v>0.96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-0.43019999999999997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0.43019999999999997</v>
          </cell>
          <cell r="AM171" t="str">
            <v>dec</v>
          </cell>
        </row>
        <row r="172">
          <cell r="A172" t="str">
            <v>2011NAABBGeneric AABB - Revenue</v>
          </cell>
          <cell r="B172" t="str">
            <v>2011N</v>
          </cell>
          <cell r="C172" t="str">
            <v>AABB</v>
          </cell>
          <cell r="D172" t="str">
            <v>Generic AABB - Revenue</v>
          </cell>
          <cell r="E172">
            <v>1.2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-0.86039999999999994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0.86039999999999994</v>
          </cell>
          <cell r="AM172" t="str">
            <v>dec</v>
          </cell>
        </row>
        <row r="173">
          <cell r="A173" t="str">
            <v>2012NAABBGeneric AABB - Revenue</v>
          </cell>
          <cell r="B173" t="str">
            <v>2012N</v>
          </cell>
          <cell r="C173" t="str">
            <v>AABB</v>
          </cell>
          <cell r="D173" t="str">
            <v>Generic AABB - Revenue</v>
          </cell>
          <cell r="E173">
            <v>2.13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-0.87898463999999998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0.87898463999999998</v>
          </cell>
          <cell r="AM173" t="str">
            <v>dec</v>
          </cell>
        </row>
        <row r="174">
          <cell r="A174" t="str">
            <v>2013NAABBGeneric AABB - Revenue</v>
          </cell>
          <cell r="B174" t="str">
            <v>2013N</v>
          </cell>
          <cell r="C174" t="str">
            <v>AABB</v>
          </cell>
          <cell r="D174" t="str">
            <v>Generic AABB - Revenue</v>
          </cell>
          <cell r="E174">
            <v>2.09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-0.89920128671999999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0.89920128671999999</v>
          </cell>
          <cell r="AM174" t="str">
            <v>dec</v>
          </cell>
        </row>
        <row r="175">
          <cell r="A175" t="str">
            <v>2014NAABBGeneric AABB - Revenue</v>
          </cell>
          <cell r="B175" t="str">
            <v>2014N</v>
          </cell>
          <cell r="C175" t="str">
            <v>AABB</v>
          </cell>
          <cell r="D175" t="str">
            <v>Generic AABB - Revenue</v>
          </cell>
          <cell r="E175">
            <v>1.74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-0.91664579168236793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0.91664579168236793</v>
          </cell>
          <cell r="AM175" t="str">
            <v>dec</v>
          </cell>
        </row>
        <row r="176">
          <cell r="A176" t="str">
            <v>2015NAABBGeneric AABB - Revenue</v>
          </cell>
          <cell r="B176" t="str">
            <v>2015N</v>
          </cell>
          <cell r="C176" t="str">
            <v>AABB</v>
          </cell>
          <cell r="D176" t="str">
            <v>Generic AABB - Revenue</v>
          </cell>
          <cell r="E176">
            <v>1.95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-0.93607868246603421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0.93607868246603421</v>
          </cell>
          <cell r="AM176" t="str">
            <v>dec</v>
          </cell>
        </row>
        <row r="177">
          <cell r="A177" t="str">
            <v>2016NAABBGeneric AABB - Revenue</v>
          </cell>
          <cell r="B177" t="str">
            <v>2016N</v>
          </cell>
          <cell r="C177" t="str">
            <v>AABB</v>
          </cell>
          <cell r="D177" t="str">
            <v>Generic AABB - Revenue</v>
          </cell>
          <cell r="E177">
            <v>1.62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-0.95423860890587531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0.95423860890587531</v>
          </cell>
          <cell r="AM177" t="str">
            <v>dec</v>
          </cell>
        </row>
        <row r="178">
          <cell r="A178" t="str">
            <v>2017NAABBGeneric AABB - Revenue</v>
          </cell>
          <cell r="B178" t="str">
            <v>2017N</v>
          </cell>
          <cell r="C178" t="str">
            <v>AABB</v>
          </cell>
          <cell r="D178" t="str">
            <v>Generic AABB - Revenue</v>
          </cell>
          <cell r="E178">
            <v>1.54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-0.96893388348302589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0.96893388348302589</v>
          </cell>
          <cell r="AM178" t="str">
            <v>dec</v>
          </cell>
        </row>
        <row r="179">
          <cell r="A179" t="str">
            <v>2010RAdjustmentsMtce &amp; Oper Contracts</v>
          </cell>
          <cell r="B179" t="str">
            <v>2010R</v>
          </cell>
          <cell r="C179" t="str">
            <v>Adjustments</v>
          </cell>
          <cell r="D179" t="str">
            <v>Mtce &amp; Oper Contracts</v>
          </cell>
          <cell r="E179">
            <v>0.96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dec</v>
          </cell>
        </row>
        <row r="180">
          <cell r="A180" t="str">
            <v>2011RAdjustmentsMtce &amp; Oper Contracts</v>
          </cell>
          <cell r="B180" t="str">
            <v>2011R</v>
          </cell>
          <cell r="C180" t="str">
            <v>Adjustments</v>
          </cell>
          <cell r="D180" t="str">
            <v>Mtce &amp; Oper Contracts</v>
          </cell>
          <cell r="E180">
            <v>1.2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dec</v>
          </cell>
        </row>
        <row r="181">
          <cell r="A181" t="str">
            <v>2012RAdjustmentsMtce &amp; Oper Contracts</v>
          </cell>
          <cell r="B181" t="str">
            <v>2012R</v>
          </cell>
          <cell r="C181" t="str">
            <v>Adjustments</v>
          </cell>
          <cell r="D181" t="str">
            <v>Mtce &amp; Oper Contracts</v>
          </cell>
          <cell r="E181">
            <v>2.13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dec</v>
          </cell>
        </row>
        <row r="182">
          <cell r="A182" t="str">
            <v>2013RAdjustmentsMtce &amp; Oper Contracts</v>
          </cell>
          <cell r="B182" t="str">
            <v>2013R</v>
          </cell>
          <cell r="C182" t="str">
            <v>Adjustments</v>
          </cell>
          <cell r="D182" t="str">
            <v>Mtce &amp; Oper Contracts</v>
          </cell>
          <cell r="E182">
            <v>2.09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dec</v>
          </cell>
        </row>
        <row r="183">
          <cell r="A183" t="str">
            <v>2014RAdjustmentsMtce &amp; Oper Contracts</v>
          </cell>
          <cell r="B183" t="str">
            <v>2014R</v>
          </cell>
          <cell r="C183" t="str">
            <v>Adjustments</v>
          </cell>
          <cell r="D183" t="str">
            <v>Mtce &amp; Oper Contracts</v>
          </cell>
          <cell r="E183">
            <v>1.74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dec</v>
          </cell>
        </row>
        <row r="184">
          <cell r="A184" t="str">
            <v>2015RAdjustmentsMtce &amp; Oper Contracts</v>
          </cell>
          <cell r="B184" t="str">
            <v>2015R</v>
          </cell>
          <cell r="C184" t="str">
            <v>Adjustments</v>
          </cell>
          <cell r="D184" t="str">
            <v>Mtce &amp; Oper Contracts</v>
          </cell>
          <cell r="E184">
            <v>1.95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dec</v>
          </cell>
        </row>
        <row r="185">
          <cell r="A185" t="str">
            <v>2016RAdjustmentsMtce &amp; Oper Contracts</v>
          </cell>
          <cell r="B185" t="str">
            <v>2016R</v>
          </cell>
          <cell r="C185" t="str">
            <v>Adjustments</v>
          </cell>
          <cell r="D185" t="str">
            <v>Mtce &amp; Oper Contracts</v>
          </cell>
          <cell r="E185">
            <v>1.62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dec</v>
          </cell>
        </row>
        <row r="186">
          <cell r="A186" t="str">
            <v>2017RAdjustmentsMtce &amp; Oper Contracts</v>
          </cell>
          <cell r="B186" t="str">
            <v>2017R</v>
          </cell>
          <cell r="C186" t="str">
            <v>Adjustments</v>
          </cell>
          <cell r="D186" t="str">
            <v>Mtce &amp; Oper Contracts</v>
          </cell>
          <cell r="E186">
            <v>1.54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dec</v>
          </cell>
        </row>
        <row r="187">
          <cell r="A187" t="str">
            <v>2010NAdj - groupTotal Labor adj</v>
          </cell>
          <cell r="B187" t="str">
            <v>2010N</v>
          </cell>
          <cell r="C187" t="str">
            <v>Adj - group</v>
          </cell>
          <cell r="D187" t="str">
            <v>Total Labor adj</v>
          </cell>
          <cell r="E187">
            <v>0.96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dec</v>
          </cell>
        </row>
        <row r="188">
          <cell r="A188" t="str">
            <v>2011NAdj - groupTotal Labor adj</v>
          </cell>
          <cell r="B188" t="str">
            <v>2011N</v>
          </cell>
          <cell r="C188" t="str">
            <v>Adj - group</v>
          </cell>
          <cell r="D188" t="str">
            <v>Total Labor adj</v>
          </cell>
          <cell r="E188">
            <v>1.2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-0.19800000000000001</v>
          </cell>
          <cell r="N188">
            <v>0.12293130999999935</v>
          </cell>
          <cell r="O188">
            <v>0</v>
          </cell>
          <cell r="P188">
            <v>0</v>
          </cell>
          <cell r="Q188">
            <v>0.16217554999999972</v>
          </cell>
          <cell r="R188">
            <v>-0.61118207000000169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-0.19800000000000001</v>
          </cell>
          <cell r="AM188" t="str">
            <v>inc</v>
          </cell>
        </row>
        <row r="189">
          <cell r="A189" t="str">
            <v>2012NAdj - groupTotal Labor adj</v>
          </cell>
          <cell r="B189" t="str">
            <v>2012N</v>
          </cell>
          <cell r="C189" t="str">
            <v>Adj - group</v>
          </cell>
          <cell r="D189" t="str">
            <v>Total Labor adj</v>
          </cell>
          <cell r="E189">
            <v>2.13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0.182</v>
          </cell>
          <cell r="N189">
            <v>0.13773590872400021</v>
          </cell>
          <cell r="O189">
            <v>0</v>
          </cell>
          <cell r="P189">
            <v>0</v>
          </cell>
          <cell r="Q189">
            <v>0.27349113122000013</v>
          </cell>
          <cell r="R189">
            <v>-0.36387498422800224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0.182</v>
          </cell>
          <cell r="AM189" t="str">
            <v>dec</v>
          </cell>
        </row>
        <row r="190">
          <cell r="A190" t="str">
            <v>2013NAdj - groupTotal Labor adj</v>
          </cell>
          <cell r="B190" t="str">
            <v>2013N</v>
          </cell>
          <cell r="C190" t="str">
            <v>Adj - group</v>
          </cell>
          <cell r="D190" t="str">
            <v>Total Labor adj</v>
          </cell>
          <cell r="E190">
            <v>2.09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5.1999999999999998E-2</v>
          </cell>
          <cell r="N190">
            <v>0.14594572126196947</v>
          </cell>
          <cell r="O190">
            <v>0</v>
          </cell>
          <cell r="P190">
            <v>0</v>
          </cell>
          <cell r="Q190">
            <v>0.38142635029688776</v>
          </cell>
          <cell r="R190">
            <v>-0.59992763390625203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5.1999999999999998E-2</v>
          </cell>
          <cell r="AM190" t="str">
            <v>dec</v>
          </cell>
        </row>
        <row r="191">
          <cell r="A191" t="str">
            <v>2014NAdj - groupTotal Labor adj</v>
          </cell>
          <cell r="B191" t="str">
            <v>2014N</v>
          </cell>
          <cell r="C191" t="str">
            <v>Adj - group</v>
          </cell>
          <cell r="D191" t="str">
            <v>Total Labor adj</v>
          </cell>
          <cell r="E191">
            <v>1.74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-2.7E-2</v>
          </cell>
          <cell r="N191">
            <v>0.13591099226421921</v>
          </cell>
          <cell r="O191">
            <v>0</v>
          </cell>
          <cell r="P191">
            <v>0</v>
          </cell>
          <cell r="Q191">
            <v>0.46655041838306399</v>
          </cell>
          <cell r="R191">
            <v>-0.42077092869150157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-2.7E-2</v>
          </cell>
          <cell r="AM191" t="str">
            <v>inc</v>
          </cell>
        </row>
        <row r="192">
          <cell r="A192" t="str">
            <v>2015NAdj - groupTotal Labor adj</v>
          </cell>
          <cell r="B192" t="str">
            <v>2015N</v>
          </cell>
          <cell r="C192" t="str">
            <v>Adj - group</v>
          </cell>
          <cell r="D192" t="str">
            <v>Total Labor adj</v>
          </cell>
          <cell r="E192">
            <v>1.95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-0.23519461168950784</v>
          </cell>
          <cell r="N192">
            <v>0.15006754090331587</v>
          </cell>
          <cell r="O192">
            <v>0</v>
          </cell>
          <cell r="P192">
            <v>0</v>
          </cell>
          <cell r="Q192">
            <v>0.57209786708543131</v>
          </cell>
          <cell r="R192">
            <v>-0.64525096400828374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dec</v>
          </cell>
        </row>
        <row r="193">
          <cell r="A193" t="str">
            <v>2016NAdj - groupTotal Labor adj</v>
          </cell>
          <cell r="B193" t="str">
            <v>2016N</v>
          </cell>
          <cell r="C193" t="str">
            <v>Adj - group</v>
          </cell>
          <cell r="D193" t="str">
            <v>Total Labor adj</v>
          </cell>
          <cell r="E193">
            <v>1.62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-0.43106105961264518</v>
          </cell>
          <cell r="N193">
            <v>0.19335694575410578</v>
          </cell>
          <cell r="O193">
            <v>0</v>
          </cell>
          <cell r="P193">
            <v>0</v>
          </cell>
          <cell r="Q193">
            <v>0.65901510272080888</v>
          </cell>
          <cell r="R193">
            <v>-0.48644338405965648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dec</v>
          </cell>
        </row>
        <row r="194">
          <cell r="A194" t="str">
            <v>2017NAdj - groupTotal Labor adj</v>
          </cell>
          <cell r="B194" t="str">
            <v>2017N</v>
          </cell>
          <cell r="C194" t="str">
            <v>Adj - group</v>
          </cell>
          <cell r="D194" t="str">
            <v>Total Labor adj</v>
          </cell>
          <cell r="E194">
            <v>1.54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-0.86009852965257494</v>
          </cell>
          <cell r="N194">
            <v>0.15904417022579231</v>
          </cell>
          <cell r="O194">
            <v>0</v>
          </cell>
          <cell r="P194">
            <v>0</v>
          </cell>
          <cell r="Q194">
            <v>0.6349550168574023</v>
          </cell>
          <cell r="R194">
            <v>-0.5422184064480966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dec</v>
          </cell>
        </row>
        <row r="195">
          <cell r="A195" t="str">
            <v>2010NRate ChangeRevenue</v>
          </cell>
          <cell r="B195" t="str">
            <v>2010N</v>
          </cell>
          <cell r="C195" t="str">
            <v>Rate Change</v>
          </cell>
          <cell r="D195" t="str">
            <v>Revenue</v>
          </cell>
          <cell r="E195">
            <v>0.96</v>
          </cell>
          <cell r="F195">
            <v>0.43019999999999997</v>
          </cell>
          <cell r="G195">
            <v>0</v>
          </cell>
          <cell r="H195">
            <v>0.28699999999999998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-0.43019999999999997</v>
          </cell>
          <cell r="AM195" t="str">
            <v>inc</v>
          </cell>
        </row>
        <row r="196">
          <cell r="A196" t="str">
            <v>2011NRate ChangeRevenue</v>
          </cell>
          <cell r="B196" t="str">
            <v>2011N</v>
          </cell>
          <cell r="C196" t="str">
            <v>Rate Change</v>
          </cell>
          <cell r="D196" t="str">
            <v>Revenue</v>
          </cell>
          <cell r="E196">
            <v>1.2</v>
          </cell>
          <cell r="F196">
            <v>0.86039999999999994</v>
          </cell>
          <cell r="G196">
            <v>0</v>
          </cell>
          <cell r="H196">
            <v>0.28699999999999998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-0.86039999999999994</v>
          </cell>
          <cell r="AM196" t="str">
            <v>inc</v>
          </cell>
        </row>
        <row r="197">
          <cell r="A197" t="str">
            <v>2012NRate ChangeRevenue</v>
          </cell>
          <cell r="B197" t="str">
            <v>2012N</v>
          </cell>
          <cell r="C197" t="str">
            <v>Rate Change</v>
          </cell>
          <cell r="D197" t="str">
            <v>Revenue</v>
          </cell>
          <cell r="E197">
            <v>2.13</v>
          </cell>
          <cell r="F197">
            <v>0.87898463999999998</v>
          </cell>
          <cell r="G197">
            <v>0</v>
          </cell>
          <cell r="H197">
            <v>0.28699999999999998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-0.87898463999999998</v>
          </cell>
          <cell r="AM197" t="str">
            <v>inc</v>
          </cell>
        </row>
        <row r="198">
          <cell r="A198" t="str">
            <v>2013NRate ChangeRevenue</v>
          </cell>
          <cell r="B198" t="str">
            <v>2013N</v>
          </cell>
          <cell r="C198" t="str">
            <v>Rate Change</v>
          </cell>
          <cell r="D198" t="str">
            <v>Revenue</v>
          </cell>
          <cell r="E198">
            <v>2.09</v>
          </cell>
          <cell r="F198">
            <v>0.89920128671999999</v>
          </cell>
          <cell r="G198">
            <v>0</v>
          </cell>
          <cell r="H198">
            <v>0.28699999999999998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-0.89920128671999999</v>
          </cell>
          <cell r="AM198" t="str">
            <v>inc</v>
          </cell>
        </row>
        <row r="199">
          <cell r="A199" t="str">
            <v>2014NRate ChangeRevenue</v>
          </cell>
          <cell r="B199" t="str">
            <v>2014N</v>
          </cell>
          <cell r="C199" t="str">
            <v>Rate Change</v>
          </cell>
          <cell r="D199" t="str">
            <v>Revenue</v>
          </cell>
          <cell r="E199">
            <v>1.74</v>
          </cell>
          <cell r="F199">
            <v>0.91664579168236793</v>
          </cell>
          <cell r="G199">
            <v>0</v>
          </cell>
          <cell r="H199">
            <v>0.28699999999999998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-0.91664579168236793</v>
          </cell>
          <cell r="AM199" t="str">
            <v>inc</v>
          </cell>
        </row>
        <row r="200">
          <cell r="A200" t="str">
            <v>2015NRate ChangeRevenue</v>
          </cell>
          <cell r="B200" t="str">
            <v>2015N</v>
          </cell>
          <cell r="C200" t="str">
            <v>Rate Change</v>
          </cell>
          <cell r="D200" t="str">
            <v>Revenue</v>
          </cell>
          <cell r="E200">
            <v>1.95</v>
          </cell>
          <cell r="F200">
            <v>0.93607868246603421</v>
          </cell>
          <cell r="G200">
            <v>0</v>
          </cell>
          <cell r="H200">
            <v>0.28699999999999998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-0.93607868246603421</v>
          </cell>
          <cell r="AM200" t="str">
            <v>inc</v>
          </cell>
        </row>
        <row r="201">
          <cell r="A201" t="str">
            <v>2016NRate ChangeRevenue</v>
          </cell>
          <cell r="B201" t="str">
            <v>2016N</v>
          </cell>
          <cell r="C201" t="str">
            <v>Rate Change</v>
          </cell>
          <cell r="D201" t="str">
            <v>Revenue</v>
          </cell>
          <cell r="E201">
            <v>1.62</v>
          </cell>
          <cell r="F201">
            <v>0.95423860890587531</v>
          </cell>
          <cell r="G201">
            <v>0</v>
          </cell>
          <cell r="H201">
            <v>0.28699999999999998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-0.95423860890587531</v>
          </cell>
          <cell r="AM201" t="str">
            <v>inc</v>
          </cell>
        </row>
        <row r="202">
          <cell r="A202" t="str">
            <v>2017NRate ChangeRevenue</v>
          </cell>
          <cell r="B202" t="str">
            <v>2017N</v>
          </cell>
          <cell r="C202" t="str">
            <v>Rate Change</v>
          </cell>
          <cell r="D202" t="str">
            <v>Revenue</v>
          </cell>
          <cell r="E202">
            <v>1.54</v>
          </cell>
          <cell r="F202">
            <v>0.96893388348302589</v>
          </cell>
          <cell r="G202">
            <v>0</v>
          </cell>
          <cell r="H202">
            <v>0.28699999999999998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-0.96893388348302589</v>
          </cell>
          <cell r="AM202" t="str">
            <v>inc</v>
          </cell>
        </row>
        <row r="203">
          <cell r="A203" t="str">
            <v>2010NAdustmentsVoluntary Severence Cost</v>
          </cell>
          <cell r="B203" t="str">
            <v>2010N</v>
          </cell>
          <cell r="C203" t="str">
            <v>Adustments</v>
          </cell>
          <cell r="D203" t="str">
            <v>Voluntary Severence Cost</v>
          </cell>
          <cell r="E203">
            <v>0.96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-0.76900000000000013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-0.76900000000000013</v>
          </cell>
          <cell r="AM203" t="str">
            <v>inc</v>
          </cell>
        </row>
        <row r="204">
          <cell r="A204" t="str">
            <v>2011NAdustmentsVoluntary Severence Cost</v>
          </cell>
          <cell r="B204" t="str">
            <v>2011N</v>
          </cell>
          <cell r="C204" t="str">
            <v>Adustments</v>
          </cell>
          <cell r="D204" t="str">
            <v>Voluntary Severence Cost</v>
          </cell>
          <cell r="E204">
            <v>1.2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dec</v>
          </cell>
        </row>
        <row r="205">
          <cell r="A205" t="str">
            <v>2012NAdustmentsVoluntary Severence Cost</v>
          </cell>
          <cell r="B205" t="str">
            <v>2012N</v>
          </cell>
          <cell r="C205" t="str">
            <v>Adustments</v>
          </cell>
          <cell r="D205" t="str">
            <v>Voluntary Severence Cost</v>
          </cell>
          <cell r="E205">
            <v>2.13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dec</v>
          </cell>
        </row>
        <row r="206">
          <cell r="A206" t="str">
            <v>2013NAdustmentsVoluntary Severence Cost</v>
          </cell>
          <cell r="B206" t="str">
            <v>2013N</v>
          </cell>
          <cell r="C206" t="str">
            <v>Adustments</v>
          </cell>
          <cell r="D206" t="str">
            <v>Voluntary Severence Cost</v>
          </cell>
          <cell r="E206">
            <v>2.09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dec</v>
          </cell>
        </row>
        <row r="207">
          <cell r="A207" t="str">
            <v>2014NAdustmentsVoluntary Severence Cost</v>
          </cell>
          <cell r="B207" t="str">
            <v>2014N</v>
          </cell>
          <cell r="C207" t="str">
            <v>Adustments</v>
          </cell>
          <cell r="D207" t="str">
            <v>Voluntary Severence Cost</v>
          </cell>
          <cell r="E207">
            <v>1.74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dec</v>
          </cell>
        </row>
        <row r="208">
          <cell r="A208" t="str">
            <v>2015NAdustmentsVoluntary Severence Cost</v>
          </cell>
          <cell r="B208" t="str">
            <v>2015N</v>
          </cell>
          <cell r="C208" t="str">
            <v>Adustments</v>
          </cell>
          <cell r="D208" t="str">
            <v>Voluntary Severence Cost</v>
          </cell>
          <cell r="E208">
            <v>1.95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dec</v>
          </cell>
        </row>
        <row r="209">
          <cell r="A209" t="str">
            <v>2016NAdustmentsVoluntary Severence Cost</v>
          </cell>
          <cell r="B209" t="str">
            <v>2016N</v>
          </cell>
          <cell r="C209" t="str">
            <v>Adustments</v>
          </cell>
          <cell r="D209" t="str">
            <v>Voluntary Severence Cost</v>
          </cell>
          <cell r="E209">
            <v>1.62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dec</v>
          </cell>
        </row>
        <row r="210">
          <cell r="A210" t="str">
            <v>2017NAdustmentsVoluntary Severence Cost</v>
          </cell>
          <cell r="B210" t="str">
            <v>2017N</v>
          </cell>
          <cell r="C210" t="str">
            <v>Adustments</v>
          </cell>
          <cell r="D210" t="str">
            <v>Voluntary Severence Cost</v>
          </cell>
          <cell r="E210">
            <v>1.54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dec</v>
          </cell>
        </row>
        <row r="211">
          <cell r="A211" t="str">
            <v>2010NRate ChangeFuel</v>
          </cell>
          <cell r="B211" t="str">
            <v>2010N</v>
          </cell>
          <cell r="C211" t="str">
            <v>Rate Change</v>
          </cell>
          <cell r="D211" t="str">
            <v>Fuel</v>
          </cell>
          <cell r="E211">
            <v>0.96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1.1640076031891287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1.1640076031891287</v>
          </cell>
          <cell r="AM211" t="str">
            <v>dec</v>
          </cell>
        </row>
        <row r="212">
          <cell r="A212" t="str">
            <v>2011NRate ChangeFuel</v>
          </cell>
          <cell r="B212" t="str">
            <v>2011N</v>
          </cell>
          <cell r="C212" t="str">
            <v>Rate Change</v>
          </cell>
          <cell r="D212" t="str">
            <v>Fuel</v>
          </cell>
          <cell r="E212">
            <v>1.2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1.0891996754682776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1.0891996754682776</v>
          </cell>
          <cell r="AM212" t="str">
            <v>dec</v>
          </cell>
        </row>
        <row r="213">
          <cell r="A213" t="str">
            <v>2012NRate ChangeFuel</v>
          </cell>
          <cell r="B213" t="str">
            <v>2012N</v>
          </cell>
          <cell r="C213" t="str">
            <v>Rate Change</v>
          </cell>
          <cell r="D213" t="str">
            <v>Fuel</v>
          </cell>
          <cell r="E213">
            <v>2.13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0.86156103428831265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0.86156103428831265</v>
          </cell>
          <cell r="AM213" t="str">
            <v>dec</v>
          </cell>
        </row>
        <row r="214">
          <cell r="A214" t="str">
            <v>2013NRate ChangeFuel</v>
          </cell>
          <cell r="B214" t="str">
            <v>2013N</v>
          </cell>
          <cell r="C214" t="str">
            <v>Rate Change</v>
          </cell>
          <cell r="D214" t="str">
            <v>Fuel</v>
          </cell>
          <cell r="E214">
            <v>2.09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0.53817966564630737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0.53817966564630737</v>
          </cell>
          <cell r="AM214" t="str">
            <v>dec</v>
          </cell>
        </row>
        <row r="215">
          <cell r="A215" t="str">
            <v>2014NRate ChangeFuel</v>
          </cell>
          <cell r="B215" t="str">
            <v>2014N</v>
          </cell>
          <cell r="C215" t="str">
            <v>Rate Change</v>
          </cell>
          <cell r="D215" t="str">
            <v>Fuel</v>
          </cell>
          <cell r="E215">
            <v>1.74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0.47816770954603527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0.47816770954603527</v>
          </cell>
          <cell r="AM215" t="str">
            <v>dec</v>
          </cell>
        </row>
        <row r="216">
          <cell r="A216" t="str">
            <v>2015NRate ChangeFuel</v>
          </cell>
          <cell r="B216" t="str">
            <v>2015N</v>
          </cell>
          <cell r="C216" t="str">
            <v>Rate Change</v>
          </cell>
          <cell r="D216" t="str">
            <v>Fuel</v>
          </cell>
          <cell r="E216">
            <v>1.95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0.73243297988218359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0.73243297988218359</v>
          </cell>
          <cell r="AM216" t="str">
            <v>dec</v>
          </cell>
        </row>
        <row r="217">
          <cell r="A217" t="str">
            <v>2016NRate ChangeFuel</v>
          </cell>
          <cell r="B217" t="str">
            <v>2016N</v>
          </cell>
          <cell r="C217" t="str">
            <v>Rate Change</v>
          </cell>
          <cell r="D217" t="str">
            <v>Fuel</v>
          </cell>
          <cell r="E217">
            <v>1.62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1.0461289941562768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1.0461289941562768</v>
          </cell>
          <cell r="AM217" t="str">
            <v>dec</v>
          </cell>
        </row>
        <row r="218">
          <cell r="A218" t="str">
            <v>2017NRate ChangeFuel</v>
          </cell>
          <cell r="B218" t="str">
            <v>2017N</v>
          </cell>
          <cell r="C218" t="str">
            <v>Rate Change</v>
          </cell>
          <cell r="D218" t="str">
            <v>Fuel</v>
          </cell>
          <cell r="E218">
            <v>1.54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1.062617380666282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1.062617380666282</v>
          </cell>
          <cell r="AM218" t="str">
            <v>dec</v>
          </cell>
        </row>
        <row r="219">
          <cell r="A219" t="str">
            <v>2010NRate ChangeH&amp;W</v>
          </cell>
          <cell r="B219" t="str">
            <v>2010N</v>
          </cell>
          <cell r="C219" t="str">
            <v>Rate Change</v>
          </cell>
          <cell r="D219" t="str">
            <v>H&amp;W</v>
          </cell>
          <cell r="E219">
            <v>0.96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-0.375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-0.375</v>
          </cell>
          <cell r="AM219" t="str">
            <v>inc</v>
          </cell>
        </row>
        <row r="220">
          <cell r="A220" t="str">
            <v>2011NRate ChangeH&amp;W</v>
          </cell>
          <cell r="B220" t="str">
            <v>2011N</v>
          </cell>
          <cell r="C220" t="str">
            <v>Rate Change</v>
          </cell>
          <cell r="D220" t="str">
            <v>H&amp;W</v>
          </cell>
          <cell r="E220">
            <v>1.2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-1.0049999999999999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-1.0049999999999999</v>
          </cell>
          <cell r="AM220" t="str">
            <v>inc</v>
          </cell>
        </row>
        <row r="221">
          <cell r="A221" t="str">
            <v>2012NRate ChangeH&amp;W</v>
          </cell>
          <cell r="B221" t="str">
            <v>2012N</v>
          </cell>
          <cell r="C221" t="str">
            <v>Rate Change</v>
          </cell>
          <cell r="D221" t="str">
            <v>H&amp;W</v>
          </cell>
          <cell r="E221">
            <v>2.13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-0.99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-0.99</v>
          </cell>
          <cell r="AM221" t="str">
            <v>inc</v>
          </cell>
        </row>
        <row r="222">
          <cell r="A222" t="str">
            <v>2013NRate ChangeH&amp;W</v>
          </cell>
          <cell r="B222" t="str">
            <v>2013N</v>
          </cell>
          <cell r="C222" t="str">
            <v>Rate Change</v>
          </cell>
          <cell r="D222" t="str">
            <v>H&amp;W</v>
          </cell>
          <cell r="E222">
            <v>2.09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-0.96899999999999997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-0.96899999999999997</v>
          </cell>
          <cell r="AM222" t="str">
            <v>inc</v>
          </cell>
        </row>
        <row r="223">
          <cell r="A223" t="str">
            <v>2014NRate ChangeH&amp;W</v>
          </cell>
          <cell r="B223" t="str">
            <v>2014N</v>
          </cell>
          <cell r="C223" t="str">
            <v>Rate Change</v>
          </cell>
          <cell r="D223" t="str">
            <v>H&amp;W</v>
          </cell>
          <cell r="E223">
            <v>1.74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-0.93700000000000006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-0.93700000000000006</v>
          </cell>
          <cell r="AM223" t="str">
            <v>inc</v>
          </cell>
        </row>
        <row r="224">
          <cell r="A224" t="str">
            <v>2015NRate ChangeH&amp;W</v>
          </cell>
          <cell r="B224" t="str">
            <v>2015N</v>
          </cell>
          <cell r="C224" t="str">
            <v>Rate Change</v>
          </cell>
          <cell r="D224" t="str">
            <v>H&amp;W</v>
          </cell>
          <cell r="E224">
            <v>1.95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-0.90600000000000003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-0.90600000000000003</v>
          </cell>
          <cell r="AM224" t="str">
            <v>inc</v>
          </cell>
        </row>
        <row r="225">
          <cell r="A225" t="str">
            <v>2016NRate ChangeH&amp;W</v>
          </cell>
          <cell r="B225" t="str">
            <v>2016N</v>
          </cell>
          <cell r="C225" t="str">
            <v>Rate Change</v>
          </cell>
          <cell r="D225" t="str">
            <v>H&amp;W</v>
          </cell>
          <cell r="E225">
            <v>1.62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-0.69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-0.69</v>
          </cell>
          <cell r="AM225" t="str">
            <v>inc</v>
          </cell>
        </row>
        <row r="226">
          <cell r="A226" t="str">
            <v>2017NRate ChangeH&amp;W</v>
          </cell>
          <cell r="B226" t="str">
            <v>2017N</v>
          </cell>
          <cell r="C226" t="str">
            <v>Rate Change</v>
          </cell>
          <cell r="D226" t="str">
            <v>H&amp;W</v>
          </cell>
          <cell r="E226">
            <v>1.54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-1.768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-1.768</v>
          </cell>
          <cell r="AM226" t="str">
            <v>inc</v>
          </cell>
        </row>
        <row r="227">
          <cell r="A227" t="str">
            <v>2010NRate ChangeInsurance</v>
          </cell>
          <cell r="B227" t="str">
            <v>2010N</v>
          </cell>
          <cell r="C227" t="str">
            <v>Rate Change</v>
          </cell>
          <cell r="D227" t="str">
            <v>Insurance</v>
          </cell>
          <cell r="E227">
            <v>0.96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8.5981500000000002E-2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8.5981500000000002E-2</v>
          </cell>
          <cell r="AM227" t="str">
            <v>dec</v>
          </cell>
        </row>
        <row r="228">
          <cell r="A228" t="str">
            <v>2011NRate ChangeInsurance</v>
          </cell>
          <cell r="B228" t="str">
            <v>2011N</v>
          </cell>
          <cell r="C228" t="str">
            <v>Rate Change</v>
          </cell>
          <cell r="D228" t="str">
            <v>Insurance</v>
          </cell>
          <cell r="E228">
            <v>1.2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0.13121750000000013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0.13121750000000013</v>
          </cell>
          <cell r="AM228" t="str">
            <v>dec</v>
          </cell>
        </row>
        <row r="229">
          <cell r="A229" t="str">
            <v>2012NRate ChangeInsurance</v>
          </cell>
          <cell r="B229" t="str">
            <v>2012N</v>
          </cell>
          <cell r="C229" t="str">
            <v>Rate Change</v>
          </cell>
          <cell r="D229" t="str">
            <v>Insurance</v>
          </cell>
          <cell r="E229">
            <v>2.13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0.15646141666666674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0.15646141666666674</v>
          </cell>
          <cell r="AM229" t="str">
            <v>dec</v>
          </cell>
        </row>
        <row r="230">
          <cell r="A230" t="str">
            <v>2013NRate ChangeInsurance</v>
          </cell>
          <cell r="B230" t="str">
            <v>2013N</v>
          </cell>
          <cell r="C230" t="str">
            <v>Rate Change</v>
          </cell>
          <cell r="D230" t="str">
            <v>Insurance</v>
          </cell>
          <cell r="E230">
            <v>2.09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0.1652841944444445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0.1652841944444445</v>
          </cell>
          <cell r="AM230" t="str">
            <v>dec</v>
          </cell>
        </row>
        <row r="231">
          <cell r="A231" t="str">
            <v>2014NRate ChangeInsurance</v>
          </cell>
          <cell r="B231" t="str">
            <v>2014N</v>
          </cell>
          <cell r="C231" t="str">
            <v>Rate Change</v>
          </cell>
          <cell r="D231" t="str">
            <v>Insurance</v>
          </cell>
          <cell r="E231">
            <v>1.74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0.19723066666666664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0.19723066666666664</v>
          </cell>
          <cell r="AM231" t="str">
            <v>dec</v>
          </cell>
        </row>
        <row r="232">
          <cell r="A232" t="str">
            <v>2015NRate ChangeInsurance</v>
          </cell>
          <cell r="B232" t="str">
            <v>2015N</v>
          </cell>
          <cell r="C232" t="str">
            <v>Rate Change</v>
          </cell>
          <cell r="D232" t="str">
            <v>Insurance</v>
          </cell>
          <cell r="E232">
            <v>1.95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0.23463483333333326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0.23463483333333326</v>
          </cell>
          <cell r="AM232" t="str">
            <v>dec</v>
          </cell>
        </row>
        <row r="233">
          <cell r="A233" t="str">
            <v>2016NRate ChangeInsurance</v>
          </cell>
          <cell r="B233" t="str">
            <v>2016N</v>
          </cell>
          <cell r="C233" t="str">
            <v>Rate Change</v>
          </cell>
          <cell r="D233" t="str">
            <v>Insurance</v>
          </cell>
          <cell r="E233">
            <v>1.62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0.25307891666666665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0.25307891666666665</v>
          </cell>
          <cell r="AM233" t="str">
            <v>dec</v>
          </cell>
        </row>
        <row r="234">
          <cell r="A234" t="str">
            <v>2017NRate ChangeInsurance</v>
          </cell>
          <cell r="B234" t="str">
            <v>2017N</v>
          </cell>
          <cell r="C234" t="str">
            <v>Rate Change</v>
          </cell>
          <cell r="D234" t="str">
            <v>Insurance</v>
          </cell>
          <cell r="E234">
            <v>1.54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0.21061360000000021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0.21061360000000021</v>
          </cell>
          <cell r="AM234" t="str">
            <v>dec</v>
          </cell>
        </row>
        <row r="235">
          <cell r="A235" t="str">
            <v>2010Nchgother revenue</v>
          </cell>
          <cell r="B235" t="str">
            <v>2010N</v>
          </cell>
          <cell r="C235" t="str">
            <v>chg</v>
          </cell>
          <cell r="D235" t="str">
            <v>other revenue</v>
          </cell>
          <cell r="E235">
            <v>0.96</v>
          </cell>
          <cell r="F235">
            <v>-0.66</v>
          </cell>
          <cell r="G235">
            <v>0</v>
          </cell>
          <cell r="H235">
            <v>0.28699999999999998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-0.28699999999999998</v>
          </cell>
          <cell r="AM235" t="str">
            <v>inc</v>
          </cell>
        </row>
        <row r="236">
          <cell r="A236" t="str">
            <v>2011Nchgother revenue</v>
          </cell>
          <cell r="B236" t="str">
            <v>2011N</v>
          </cell>
          <cell r="C236" t="str">
            <v>chg</v>
          </cell>
          <cell r="D236" t="str">
            <v>other revenue</v>
          </cell>
          <cell r="E236">
            <v>1.2</v>
          </cell>
          <cell r="F236">
            <v>-0.38400000000000001</v>
          </cell>
          <cell r="G236">
            <v>0</v>
          </cell>
          <cell r="H236">
            <v>0.28699999999999998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-0.28699999999999998</v>
          </cell>
          <cell r="AM236" t="str">
            <v>inc</v>
          </cell>
        </row>
        <row r="237">
          <cell r="A237" t="str">
            <v>2012Nchgother revenue</v>
          </cell>
          <cell r="B237" t="str">
            <v>2012N</v>
          </cell>
          <cell r="C237" t="str">
            <v>chg</v>
          </cell>
          <cell r="D237" t="str">
            <v>other revenue</v>
          </cell>
          <cell r="E237">
            <v>2.13</v>
          </cell>
          <cell r="F237">
            <v>8.9999999999999993E-3</v>
          </cell>
          <cell r="G237">
            <v>0</v>
          </cell>
          <cell r="H237">
            <v>0.28699999999999998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-0.28699999999999998</v>
          </cell>
          <cell r="AM237" t="str">
            <v>inc</v>
          </cell>
        </row>
        <row r="238">
          <cell r="A238" t="str">
            <v>2013Nchgother revenue</v>
          </cell>
          <cell r="B238" t="str">
            <v>2013N</v>
          </cell>
          <cell r="C238" t="str">
            <v>chg</v>
          </cell>
          <cell r="D238" t="str">
            <v>other revenue</v>
          </cell>
          <cell r="E238">
            <v>2.09</v>
          </cell>
          <cell r="F238">
            <v>0.245</v>
          </cell>
          <cell r="G238">
            <v>0</v>
          </cell>
          <cell r="H238">
            <v>0.28699999999999998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-0.28699999999999998</v>
          </cell>
          <cell r="AM238" t="str">
            <v>inc</v>
          </cell>
        </row>
        <row r="239">
          <cell r="A239" t="str">
            <v>2014Nchgother revenue</v>
          </cell>
          <cell r="B239" t="str">
            <v>2014N</v>
          </cell>
          <cell r="C239" t="str">
            <v>chg</v>
          </cell>
          <cell r="D239" t="str">
            <v>other revenue</v>
          </cell>
          <cell r="E239">
            <v>1.74</v>
          </cell>
          <cell r="F239">
            <v>0.34799999999999998</v>
          </cell>
          <cell r="G239">
            <v>0</v>
          </cell>
          <cell r="H239">
            <v>0.28699999999999998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-0.28699999999999998</v>
          </cell>
          <cell r="AM239" t="str">
            <v>inc</v>
          </cell>
        </row>
        <row r="240">
          <cell r="A240" t="str">
            <v>2015Nchgother revenue</v>
          </cell>
          <cell r="B240" t="str">
            <v>2015N</v>
          </cell>
          <cell r="C240" t="str">
            <v>chg</v>
          </cell>
          <cell r="D240" t="str">
            <v>other revenue</v>
          </cell>
          <cell r="E240">
            <v>1.95</v>
          </cell>
          <cell r="F240">
            <v>0.44400000000000001</v>
          </cell>
          <cell r="G240">
            <v>0</v>
          </cell>
          <cell r="H240">
            <v>0.28699999999999998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-0.28699999999999998</v>
          </cell>
          <cell r="AM240" t="str">
            <v>inc</v>
          </cell>
        </row>
        <row r="241">
          <cell r="A241" t="str">
            <v>2016Nchgother revenue</v>
          </cell>
          <cell r="B241" t="str">
            <v>2016N</v>
          </cell>
          <cell r="C241" t="str">
            <v>chg</v>
          </cell>
          <cell r="D241" t="str">
            <v>other revenue</v>
          </cell>
          <cell r="E241">
            <v>1.62</v>
          </cell>
          <cell r="F241">
            <v>0.38100000000000001</v>
          </cell>
          <cell r="G241">
            <v>0</v>
          </cell>
          <cell r="H241">
            <v>0.28699999999999998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-0.28699999999999998</v>
          </cell>
          <cell r="AM241" t="str">
            <v>inc</v>
          </cell>
        </row>
        <row r="242">
          <cell r="A242" t="str">
            <v>2017Nchgother revenue</v>
          </cell>
          <cell r="B242" t="str">
            <v>2017N</v>
          </cell>
          <cell r="C242" t="str">
            <v>chg</v>
          </cell>
          <cell r="D242" t="str">
            <v>other revenue</v>
          </cell>
          <cell r="E242">
            <v>1.54</v>
          </cell>
          <cell r="F242">
            <v>0.31</v>
          </cell>
          <cell r="G242">
            <v>0</v>
          </cell>
          <cell r="H242">
            <v>0.28699999999999998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-0.28699999999999998</v>
          </cell>
          <cell r="AM242" t="str">
            <v>inc</v>
          </cell>
        </row>
        <row r="243">
          <cell r="A243" t="str">
            <v>2010NChgOvertime Reduction</v>
          </cell>
          <cell r="B243" t="str">
            <v>2010N</v>
          </cell>
          <cell r="C243" t="str">
            <v>Chg</v>
          </cell>
          <cell r="D243" t="str">
            <v>Overtime Reduction</v>
          </cell>
          <cell r="E243">
            <v>0.96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dec</v>
          </cell>
        </row>
        <row r="244">
          <cell r="A244" t="str">
            <v>2011NChgOvertime Reduction</v>
          </cell>
          <cell r="B244" t="str">
            <v>2011N</v>
          </cell>
          <cell r="C244" t="str">
            <v>Chg</v>
          </cell>
          <cell r="D244" t="str">
            <v>Overtime Reduction</v>
          </cell>
          <cell r="E244">
            <v>1.2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7.9000000000000001E-2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7.9000000000000001E-2</v>
          </cell>
          <cell r="AM244" t="str">
            <v>dec</v>
          </cell>
        </row>
        <row r="245">
          <cell r="A245" t="str">
            <v>2012NChgOvertime Reduction</v>
          </cell>
          <cell r="B245" t="str">
            <v>2012N</v>
          </cell>
          <cell r="C245" t="str">
            <v>Chg</v>
          </cell>
          <cell r="D245" t="str">
            <v>Overtime Reduction</v>
          </cell>
          <cell r="E245">
            <v>2.13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7.9000000000000001E-2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7.9000000000000001E-2</v>
          </cell>
          <cell r="AM245" t="str">
            <v>dec</v>
          </cell>
        </row>
        <row r="246">
          <cell r="A246" t="str">
            <v>2013NChgOvertime Reduction</v>
          </cell>
          <cell r="B246" t="str">
            <v>2013N</v>
          </cell>
          <cell r="C246" t="str">
            <v>Chg</v>
          </cell>
          <cell r="D246" t="str">
            <v>Overtime Reduction</v>
          </cell>
          <cell r="E246">
            <v>2.09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7.9000000000000001E-2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7.9000000000000001E-2</v>
          </cell>
          <cell r="AM246" t="str">
            <v>dec</v>
          </cell>
        </row>
        <row r="247">
          <cell r="A247" t="str">
            <v>2014NChgOvertime Reduction</v>
          </cell>
          <cell r="B247" t="str">
            <v>2014N</v>
          </cell>
          <cell r="C247" t="str">
            <v>Chg</v>
          </cell>
          <cell r="D247" t="str">
            <v>Overtime Reduction</v>
          </cell>
          <cell r="E247">
            <v>1.74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7.9000000000000001E-2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7.9000000000000001E-2</v>
          </cell>
          <cell r="AM247" t="str">
            <v>dec</v>
          </cell>
        </row>
        <row r="248">
          <cell r="A248" t="str">
            <v>2015NChgOvertime Reduction</v>
          </cell>
          <cell r="B248" t="str">
            <v>2015N</v>
          </cell>
          <cell r="C248" t="str">
            <v>Chg</v>
          </cell>
          <cell r="D248" t="str">
            <v>Overtime Reduction</v>
          </cell>
          <cell r="E248">
            <v>1.95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7.9000000000000001E-2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7.9000000000000001E-2</v>
          </cell>
          <cell r="AM248" t="str">
            <v>dec</v>
          </cell>
        </row>
        <row r="249">
          <cell r="A249" t="str">
            <v>2016NChgOvertime Reduction</v>
          </cell>
          <cell r="B249" t="str">
            <v>2016N</v>
          </cell>
          <cell r="C249" t="str">
            <v>Chg</v>
          </cell>
          <cell r="D249" t="str">
            <v>Overtime Reduction</v>
          </cell>
          <cell r="E249">
            <v>1.62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7.9000000000000001E-2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7.9000000000000001E-2</v>
          </cell>
          <cell r="AM249" t="str">
            <v>dec</v>
          </cell>
        </row>
        <row r="250">
          <cell r="A250" t="str">
            <v>2017NChgOvertime Reduction</v>
          </cell>
          <cell r="B250" t="str">
            <v>2017N</v>
          </cell>
          <cell r="C250" t="str">
            <v>Chg</v>
          </cell>
          <cell r="D250" t="str">
            <v>Overtime Reduction</v>
          </cell>
          <cell r="E250">
            <v>1.54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7.9000000000000001E-2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7.9000000000000001E-2</v>
          </cell>
          <cell r="AM250" t="str">
            <v>dec</v>
          </cell>
        </row>
        <row r="251">
          <cell r="A251" t="str">
            <v>2010NRate Changerestoration</v>
          </cell>
          <cell r="B251" t="str">
            <v>2010N</v>
          </cell>
          <cell r="C251" t="str">
            <v>Rate Change</v>
          </cell>
          <cell r="D251" t="str">
            <v>restoration</v>
          </cell>
          <cell r="E251">
            <v>0.96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-4.9000000000000002E-2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-4.9000000000000002E-2</v>
          </cell>
          <cell r="AM251" t="str">
            <v>inc</v>
          </cell>
        </row>
        <row r="252">
          <cell r="A252" t="str">
            <v>2011NRate Changerestoration</v>
          </cell>
          <cell r="B252" t="str">
            <v>2011N</v>
          </cell>
          <cell r="C252" t="str">
            <v>Rate Change</v>
          </cell>
          <cell r="D252" t="str">
            <v>restoration</v>
          </cell>
          <cell r="E252">
            <v>1.2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dec</v>
          </cell>
        </row>
        <row r="253">
          <cell r="A253" t="str">
            <v>2012NRate Changerestoration</v>
          </cell>
          <cell r="B253" t="str">
            <v>2012N</v>
          </cell>
          <cell r="C253" t="str">
            <v>Rate Change</v>
          </cell>
          <cell r="D253" t="str">
            <v>restoration</v>
          </cell>
          <cell r="E253">
            <v>2.13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dec</v>
          </cell>
        </row>
        <row r="254">
          <cell r="A254" t="str">
            <v>2013NRate Changerestoration</v>
          </cell>
          <cell r="B254" t="str">
            <v>2013N</v>
          </cell>
          <cell r="C254" t="str">
            <v>Rate Change</v>
          </cell>
          <cell r="D254" t="str">
            <v>restoration</v>
          </cell>
          <cell r="E254">
            <v>2.09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dec</v>
          </cell>
        </row>
        <row r="255">
          <cell r="A255" t="str">
            <v>2014NRate Changerestoration</v>
          </cell>
          <cell r="B255" t="str">
            <v>2014N</v>
          </cell>
          <cell r="C255" t="str">
            <v>Rate Change</v>
          </cell>
          <cell r="D255" t="str">
            <v>restoration</v>
          </cell>
          <cell r="E255">
            <v>1.74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dec</v>
          </cell>
        </row>
        <row r="256">
          <cell r="A256" t="str">
            <v>2015NRate Changerestoration</v>
          </cell>
          <cell r="B256" t="str">
            <v>2015N</v>
          </cell>
          <cell r="C256" t="str">
            <v>Rate Change</v>
          </cell>
          <cell r="D256" t="str">
            <v>restoration</v>
          </cell>
          <cell r="E256">
            <v>1.95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dec</v>
          </cell>
        </row>
        <row r="257">
          <cell r="A257" t="str">
            <v>2016NRate Changerestoration</v>
          </cell>
          <cell r="B257" t="str">
            <v>2016N</v>
          </cell>
          <cell r="C257" t="str">
            <v>Rate Change</v>
          </cell>
          <cell r="D257" t="str">
            <v>restoration</v>
          </cell>
          <cell r="E257">
            <v>1.62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dec</v>
          </cell>
        </row>
        <row r="258">
          <cell r="A258" t="str">
            <v>2017NRate Changerestoration</v>
          </cell>
          <cell r="B258" t="str">
            <v>2017N</v>
          </cell>
          <cell r="C258" t="str">
            <v>Rate Change</v>
          </cell>
          <cell r="D258" t="str">
            <v>restoration</v>
          </cell>
          <cell r="E258">
            <v>1.54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dec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 t="str">
            <v>-1</v>
          </cell>
          <cell r="D262">
            <v>-1</v>
          </cell>
        </row>
        <row r="263">
          <cell r="A263">
            <v>0</v>
          </cell>
        </row>
        <row r="264">
          <cell r="A264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>
        <row r="3">
          <cell r="A3" t="str">
            <v>2010N**********************x</v>
          </cell>
        </row>
      </sheetData>
      <sheetData sheetId="24"/>
      <sheetData sheetId="2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RATES"/>
      <sheetName val="82to04CFreq"/>
      <sheetName val="05to07CFreq"/>
      <sheetName val="Incremental"/>
      <sheetName val="Incremental Summary"/>
      <sheetName val="funds"/>
      <sheetName val="affordability"/>
      <sheetName val="allocations"/>
      <sheetName val="TotalDS"/>
      <sheetName val="COPsDS"/>
      <sheetName val="TBTAsrDS"/>
      <sheetName val="TBTAjrDS"/>
      <sheetName val="DTFds"/>
      <sheetName val="TranspDS"/>
      <sheetName val="Budget_Summary"/>
      <sheetName val="Incremental_Summary"/>
      <sheetName val="Budget_Summary2"/>
      <sheetName val="Incremental_Summary2"/>
      <sheetName val="Budget_Summary1"/>
      <sheetName val="Incremental_Summary1"/>
      <sheetName val="Budget_Summary3"/>
      <sheetName val="Incremental_Summary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8">
          <cell r="B8">
            <v>37803</v>
          </cell>
          <cell r="C8">
            <v>0</v>
          </cell>
          <cell r="D8">
            <v>11340544.380000001</v>
          </cell>
        </row>
        <row r="9">
          <cell r="A9">
            <v>2003</v>
          </cell>
          <cell r="B9">
            <v>37987</v>
          </cell>
          <cell r="C9">
            <v>9360000</v>
          </cell>
          <cell r="D9">
            <v>11340544.380000001</v>
          </cell>
          <cell r="E9">
            <v>22681088.760000002</v>
          </cell>
          <cell r="F9">
            <v>32041088.760000005</v>
          </cell>
        </row>
        <row r="10">
          <cell r="B10">
            <v>38169</v>
          </cell>
          <cell r="C10">
            <v>0</v>
          </cell>
          <cell r="D10">
            <v>11123828.130000001</v>
          </cell>
        </row>
        <row r="11">
          <cell r="A11">
            <v>2004</v>
          </cell>
          <cell r="B11">
            <v>38353</v>
          </cell>
          <cell r="C11">
            <v>9720000</v>
          </cell>
          <cell r="D11">
            <v>11123828.130000001</v>
          </cell>
          <cell r="E11">
            <v>22247656.260000002</v>
          </cell>
          <cell r="F11">
            <v>31967656.260000005</v>
          </cell>
        </row>
        <row r="12">
          <cell r="B12">
            <v>38534</v>
          </cell>
          <cell r="C12">
            <v>0</v>
          </cell>
          <cell r="D12">
            <v>10894883.130000001</v>
          </cell>
        </row>
        <row r="13">
          <cell r="A13">
            <v>2005</v>
          </cell>
          <cell r="B13">
            <v>38718</v>
          </cell>
          <cell r="C13">
            <v>10105000</v>
          </cell>
          <cell r="D13">
            <v>10894883.130000001</v>
          </cell>
          <cell r="E13">
            <v>21789766.260000002</v>
          </cell>
          <cell r="F13">
            <v>31894766.260000005</v>
          </cell>
        </row>
        <row r="14">
          <cell r="B14">
            <v>38899</v>
          </cell>
          <cell r="C14">
            <v>0</v>
          </cell>
          <cell r="D14">
            <v>10651873.130000001</v>
          </cell>
        </row>
        <row r="15">
          <cell r="A15">
            <v>2006</v>
          </cell>
          <cell r="B15">
            <v>39083</v>
          </cell>
          <cell r="C15">
            <v>8840000</v>
          </cell>
          <cell r="D15">
            <v>10651873.130000001</v>
          </cell>
          <cell r="E15">
            <v>21303746.260000002</v>
          </cell>
          <cell r="F15">
            <v>30143746.260000005</v>
          </cell>
        </row>
        <row r="16">
          <cell r="B16">
            <v>39264</v>
          </cell>
          <cell r="C16">
            <v>0</v>
          </cell>
          <cell r="D16">
            <v>10438728.130000001</v>
          </cell>
        </row>
        <row r="17">
          <cell r="A17">
            <v>2007</v>
          </cell>
          <cell r="B17">
            <v>39448</v>
          </cell>
          <cell r="C17">
            <v>9270000</v>
          </cell>
          <cell r="D17">
            <v>10438728.130000001</v>
          </cell>
          <cell r="E17">
            <v>20877456.260000002</v>
          </cell>
          <cell r="F17">
            <v>30147456.260000005</v>
          </cell>
        </row>
        <row r="18">
          <cell r="B18">
            <v>39630</v>
          </cell>
          <cell r="C18">
            <v>0</v>
          </cell>
          <cell r="D18">
            <v>10193358.130000001</v>
          </cell>
        </row>
        <row r="19">
          <cell r="A19">
            <v>2008</v>
          </cell>
          <cell r="B19">
            <v>39814</v>
          </cell>
          <cell r="C19">
            <v>9760000</v>
          </cell>
          <cell r="D19">
            <v>10193358.130000001</v>
          </cell>
          <cell r="E19">
            <v>20386716.260000002</v>
          </cell>
          <cell r="F19">
            <v>30146716.260000005</v>
          </cell>
        </row>
        <row r="20">
          <cell r="B20">
            <v>39995</v>
          </cell>
          <cell r="C20">
            <v>0</v>
          </cell>
          <cell r="D20">
            <v>9948180.6300000008</v>
          </cell>
        </row>
        <row r="21">
          <cell r="A21">
            <v>2009</v>
          </cell>
          <cell r="B21">
            <v>40179</v>
          </cell>
          <cell r="C21">
            <v>10250000</v>
          </cell>
          <cell r="D21">
            <v>9948180.6300000008</v>
          </cell>
          <cell r="E21">
            <v>19896361.260000002</v>
          </cell>
          <cell r="F21">
            <v>30146361.260000005</v>
          </cell>
        </row>
        <row r="22">
          <cell r="B22">
            <v>40360</v>
          </cell>
          <cell r="C22">
            <v>0</v>
          </cell>
          <cell r="D22">
            <v>9665158.75</v>
          </cell>
        </row>
        <row r="23">
          <cell r="A23">
            <v>2010</v>
          </cell>
          <cell r="B23">
            <v>40544</v>
          </cell>
          <cell r="C23">
            <v>10815000</v>
          </cell>
          <cell r="D23">
            <v>9665158.75</v>
          </cell>
          <cell r="E23">
            <v>19330317.5</v>
          </cell>
          <cell r="F23">
            <v>30145317.5</v>
          </cell>
        </row>
        <row r="24">
          <cell r="B24">
            <v>40725</v>
          </cell>
          <cell r="C24">
            <v>0</v>
          </cell>
          <cell r="D24">
            <v>9365211.8800000008</v>
          </cell>
        </row>
        <row r="25">
          <cell r="A25">
            <v>2011</v>
          </cell>
          <cell r="B25">
            <v>40909</v>
          </cell>
          <cell r="C25">
            <v>11415000</v>
          </cell>
          <cell r="D25">
            <v>9365211.8800000008</v>
          </cell>
          <cell r="E25">
            <v>18730423.760000002</v>
          </cell>
          <cell r="F25">
            <v>30145423.760000005</v>
          </cell>
        </row>
        <row r="26">
          <cell r="B26">
            <v>41091</v>
          </cell>
          <cell r="C26">
            <v>0</v>
          </cell>
          <cell r="D26">
            <v>9048617.5</v>
          </cell>
        </row>
        <row r="27">
          <cell r="A27">
            <v>2012</v>
          </cell>
          <cell r="B27">
            <v>41275</v>
          </cell>
          <cell r="C27">
            <v>12050000</v>
          </cell>
          <cell r="D27">
            <v>9048617.5</v>
          </cell>
          <cell r="E27">
            <v>18097235</v>
          </cell>
          <cell r="F27">
            <v>30147235</v>
          </cell>
        </row>
        <row r="28">
          <cell r="B28">
            <v>41456</v>
          </cell>
          <cell r="C28">
            <v>0</v>
          </cell>
          <cell r="D28">
            <v>8713317.5099999998</v>
          </cell>
        </row>
        <row r="29">
          <cell r="A29">
            <v>2013</v>
          </cell>
          <cell r="B29">
            <v>41640</v>
          </cell>
          <cell r="C29">
            <v>12720000</v>
          </cell>
          <cell r="D29">
            <v>8713317.5099999998</v>
          </cell>
          <cell r="E29">
            <v>17426635.02</v>
          </cell>
          <cell r="F29">
            <v>30146635.019999996</v>
          </cell>
        </row>
        <row r="30">
          <cell r="B30">
            <v>41821</v>
          </cell>
          <cell r="C30">
            <v>0</v>
          </cell>
          <cell r="D30">
            <v>8358987.5099999998</v>
          </cell>
        </row>
        <row r="31">
          <cell r="A31">
            <v>2014</v>
          </cell>
          <cell r="B31">
            <v>42005</v>
          </cell>
          <cell r="C31">
            <v>13430000</v>
          </cell>
          <cell r="D31">
            <v>8358987.5099999998</v>
          </cell>
          <cell r="E31">
            <v>16717975.02</v>
          </cell>
          <cell r="F31">
            <v>30147975.019999996</v>
          </cell>
        </row>
        <row r="32">
          <cell r="B32">
            <v>42186</v>
          </cell>
          <cell r="C32">
            <v>0</v>
          </cell>
          <cell r="D32">
            <v>7983271.8799999999</v>
          </cell>
        </row>
        <row r="33">
          <cell r="A33">
            <v>2015</v>
          </cell>
          <cell r="B33">
            <v>42370</v>
          </cell>
          <cell r="C33">
            <v>14180000</v>
          </cell>
          <cell r="D33">
            <v>7983271.8799999999</v>
          </cell>
          <cell r="E33">
            <v>15966543.76</v>
          </cell>
          <cell r="F33">
            <v>30146543.759999998</v>
          </cell>
        </row>
        <row r="34">
          <cell r="B34">
            <v>42552</v>
          </cell>
          <cell r="C34">
            <v>0</v>
          </cell>
          <cell r="D34">
            <v>7594496.8799999999</v>
          </cell>
        </row>
        <row r="35">
          <cell r="A35">
            <v>2016</v>
          </cell>
          <cell r="B35">
            <v>42736</v>
          </cell>
          <cell r="C35">
            <v>14960000</v>
          </cell>
          <cell r="D35">
            <v>7594496.8799999999</v>
          </cell>
          <cell r="E35">
            <v>15188993.76</v>
          </cell>
          <cell r="F35">
            <v>30148993.759999998</v>
          </cell>
        </row>
        <row r="36">
          <cell r="B36">
            <v>42917</v>
          </cell>
          <cell r="C36">
            <v>0</v>
          </cell>
          <cell r="D36">
            <v>7184320.6299999999</v>
          </cell>
        </row>
        <row r="37">
          <cell r="A37">
            <v>2017</v>
          </cell>
          <cell r="B37">
            <v>43101</v>
          </cell>
          <cell r="C37">
            <v>15775000</v>
          </cell>
          <cell r="D37">
            <v>7184320.6299999999</v>
          </cell>
          <cell r="E37">
            <v>14368641.26</v>
          </cell>
          <cell r="F37">
            <v>30143641.259999998</v>
          </cell>
        </row>
        <row r="38">
          <cell r="B38">
            <v>43282</v>
          </cell>
          <cell r="C38">
            <v>0</v>
          </cell>
          <cell r="D38">
            <v>6751780.6299999999</v>
          </cell>
        </row>
        <row r="39">
          <cell r="A39">
            <v>2018</v>
          </cell>
          <cell r="B39">
            <v>43466</v>
          </cell>
          <cell r="C39">
            <v>16645000</v>
          </cell>
          <cell r="D39">
            <v>6751780.6299999999</v>
          </cell>
          <cell r="E39">
            <v>13503561.26</v>
          </cell>
          <cell r="F39">
            <v>30148561.259999998</v>
          </cell>
        </row>
        <row r="40">
          <cell r="B40">
            <v>43647</v>
          </cell>
          <cell r="C40">
            <v>0</v>
          </cell>
          <cell r="D40">
            <v>6295365.6299999999</v>
          </cell>
        </row>
        <row r="41">
          <cell r="A41">
            <v>2019</v>
          </cell>
          <cell r="B41">
            <v>43831</v>
          </cell>
          <cell r="C41">
            <v>17560000</v>
          </cell>
          <cell r="D41">
            <v>6295365.6299999999</v>
          </cell>
          <cell r="E41">
            <v>12590731.26</v>
          </cell>
          <cell r="F41">
            <v>30150731.259999998</v>
          </cell>
        </row>
        <row r="42">
          <cell r="B42">
            <v>44013</v>
          </cell>
          <cell r="C42">
            <v>0</v>
          </cell>
          <cell r="D42">
            <v>5823840.6299999999</v>
          </cell>
        </row>
        <row r="43">
          <cell r="A43">
            <v>2020</v>
          </cell>
          <cell r="B43">
            <v>44197</v>
          </cell>
          <cell r="C43">
            <v>18500000</v>
          </cell>
          <cell r="D43">
            <v>5823840.6299999999</v>
          </cell>
          <cell r="E43">
            <v>11647681.26</v>
          </cell>
          <cell r="F43">
            <v>30147681.259999998</v>
          </cell>
        </row>
        <row r="44">
          <cell r="B44">
            <v>44378</v>
          </cell>
          <cell r="C44">
            <v>0</v>
          </cell>
          <cell r="D44">
            <v>5324246.88</v>
          </cell>
        </row>
        <row r="45">
          <cell r="A45">
            <v>2021</v>
          </cell>
          <cell r="B45">
            <v>44562</v>
          </cell>
          <cell r="C45">
            <v>19500000</v>
          </cell>
          <cell r="D45">
            <v>5324246.88</v>
          </cell>
          <cell r="E45">
            <v>10648493.76</v>
          </cell>
          <cell r="F45">
            <v>30148493.759999998</v>
          </cell>
        </row>
        <row r="46">
          <cell r="B46">
            <v>44743</v>
          </cell>
          <cell r="C46">
            <v>0</v>
          </cell>
          <cell r="D46">
            <v>4797575</v>
          </cell>
        </row>
        <row r="47">
          <cell r="A47">
            <v>2022</v>
          </cell>
          <cell r="B47">
            <v>44927</v>
          </cell>
          <cell r="C47">
            <v>20550000</v>
          </cell>
          <cell r="D47">
            <v>4797575</v>
          </cell>
          <cell r="E47">
            <v>9595150</v>
          </cell>
          <cell r="F47">
            <v>30145150</v>
          </cell>
        </row>
        <row r="48">
          <cell r="B48">
            <v>45108</v>
          </cell>
          <cell r="C48">
            <v>0</v>
          </cell>
          <cell r="D48">
            <v>4242481.25</v>
          </cell>
        </row>
        <row r="49">
          <cell r="A49">
            <v>2023</v>
          </cell>
          <cell r="B49">
            <v>45292</v>
          </cell>
          <cell r="C49">
            <v>21660000</v>
          </cell>
          <cell r="D49">
            <v>4242481.25</v>
          </cell>
          <cell r="E49">
            <v>8484962.5</v>
          </cell>
          <cell r="F49">
            <v>30144962.5</v>
          </cell>
        </row>
        <row r="50">
          <cell r="B50">
            <v>45474</v>
          </cell>
          <cell r="C50">
            <v>0</v>
          </cell>
          <cell r="D50">
            <v>3657328.13</v>
          </cell>
        </row>
        <row r="51">
          <cell r="A51">
            <v>2024</v>
          </cell>
          <cell r="B51">
            <v>45658</v>
          </cell>
          <cell r="C51">
            <v>22835000</v>
          </cell>
          <cell r="D51">
            <v>3657328.13</v>
          </cell>
          <cell r="E51">
            <v>7314656.2599999998</v>
          </cell>
          <cell r="F51">
            <v>30149656.259999998</v>
          </cell>
        </row>
        <row r="52">
          <cell r="B52">
            <v>45839</v>
          </cell>
          <cell r="C52">
            <v>0</v>
          </cell>
          <cell r="D52">
            <v>3040346.88</v>
          </cell>
        </row>
        <row r="53">
          <cell r="A53">
            <v>2025</v>
          </cell>
          <cell r="B53">
            <v>46023</v>
          </cell>
          <cell r="C53">
            <v>24070000</v>
          </cell>
          <cell r="D53">
            <v>3040346.88</v>
          </cell>
          <cell r="E53">
            <v>6080693.7599999998</v>
          </cell>
          <cell r="F53">
            <v>30150693.759999998</v>
          </cell>
        </row>
        <row r="54">
          <cell r="B54">
            <v>46204</v>
          </cell>
          <cell r="C54">
            <v>0</v>
          </cell>
          <cell r="D54">
            <v>2389915.63</v>
          </cell>
        </row>
        <row r="55">
          <cell r="A55">
            <v>2026</v>
          </cell>
          <cell r="B55">
            <v>46388</v>
          </cell>
          <cell r="C55">
            <v>25370000</v>
          </cell>
          <cell r="D55">
            <v>2389915.63</v>
          </cell>
          <cell r="E55">
            <v>4779831.26</v>
          </cell>
          <cell r="F55">
            <v>30149831.259999998</v>
          </cell>
        </row>
        <row r="56">
          <cell r="B56">
            <v>46569</v>
          </cell>
          <cell r="C56">
            <v>0</v>
          </cell>
          <cell r="D56">
            <v>1704265.63</v>
          </cell>
        </row>
        <row r="57">
          <cell r="A57">
            <v>2027</v>
          </cell>
          <cell r="B57">
            <v>46753</v>
          </cell>
          <cell r="C57">
            <v>26740000</v>
          </cell>
          <cell r="D57">
            <v>1704265.63</v>
          </cell>
          <cell r="E57">
            <v>3408531.26</v>
          </cell>
          <cell r="F57">
            <v>30148531.259999998</v>
          </cell>
        </row>
        <row r="58">
          <cell r="B58">
            <v>46935</v>
          </cell>
          <cell r="C58">
            <v>0</v>
          </cell>
          <cell r="D58">
            <v>981496.88</v>
          </cell>
        </row>
        <row r="59">
          <cell r="A59">
            <v>2028</v>
          </cell>
          <cell r="B59">
            <v>47119</v>
          </cell>
          <cell r="C59">
            <v>28185000</v>
          </cell>
          <cell r="D59">
            <v>981496.88</v>
          </cell>
          <cell r="E59">
            <v>1962993.76</v>
          </cell>
          <cell r="F59">
            <v>30147993.759999998</v>
          </cell>
        </row>
        <row r="60">
          <cell r="B60">
            <v>47300</v>
          </cell>
          <cell r="C60">
            <v>0</v>
          </cell>
          <cell r="D60">
            <v>219578.13</v>
          </cell>
        </row>
        <row r="61">
          <cell r="A61">
            <v>2029</v>
          </cell>
          <cell r="B61">
            <v>47484</v>
          </cell>
          <cell r="C61">
            <v>7475000</v>
          </cell>
          <cell r="D61">
            <v>219578.13</v>
          </cell>
          <cell r="E61">
            <v>439156.26</v>
          </cell>
          <cell r="F61">
            <v>7914156.2599999998</v>
          </cell>
        </row>
        <row r="62">
          <cell r="A62">
            <v>2030</v>
          </cell>
          <cell r="C62">
            <v>0</v>
          </cell>
          <cell r="E62">
            <v>0</v>
          </cell>
          <cell r="F62">
            <v>0</v>
          </cell>
        </row>
        <row r="63">
          <cell r="A63">
            <v>2031</v>
          </cell>
          <cell r="C63">
            <v>0</v>
          </cell>
          <cell r="E63">
            <v>0</v>
          </cell>
          <cell r="F63">
            <v>0</v>
          </cell>
        </row>
        <row r="64">
          <cell r="A64">
            <v>2032</v>
          </cell>
          <cell r="C64">
            <v>0</v>
          </cell>
          <cell r="E64">
            <v>0</v>
          </cell>
          <cell r="F64">
            <v>0</v>
          </cell>
        </row>
      </sheetData>
      <sheetData sheetId="11" refreshError="1">
        <row r="9">
          <cell r="A9">
            <v>2003</v>
          </cell>
          <cell r="B9">
            <v>5818750</v>
          </cell>
          <cell r="C9">
            <v>201584356.44120967</v>
          </cell>
          <cell r="D9">
            <v>207403106.44120967</v>
          </cell>
        </row>
        <row r="10">
          <cell r="A10">
            <v>2004</v>
          </cell>
          <cell r="B10">
            <v>48062500</v>
          </cell>
          <cell r="C10">
            <v>218571458.70999998</v>
          </cell>
          <cell r="D10">
            <v>266633958.70999998</v>
          </cell>
        </row>
        <row r="11">
          <cell r="A11">
            <v>2005</v>
          </cell>
          <cell r="B11">
            <v>78056875</v>
          </cell>
          <cell r="C11">
            <v>216578919.37</v>
          </cell>
          <cell r="D11">
            <v>294635794.37</v>
          </cell>
        </row>
        <row r="12">
          <cell r="A12">
            <v>2006</v>
          </cell>
          <cell r="B12">
            <v>81011875</v>
          </cell>
          <cell r="C12">
            <v>213007819.30999997</v>
          </cell>
          <cell r="D12">
            <v>294019694.30999994</v>
          </cell>
        </row>
        <row r="13">
          <cell r="A13">
            <v>2007</v>
          </cell>
          <cell r="B13">
            <v>85270625</v>
          </cell>
          <cell r="C13">
            <v>209408513.24999997</v>
          </cell>
          <cell r="D13">
            <v>294679138.25</v>
          </cell>
        </row>
        <row r="14">
          <cell r="A14">
            <v>2008</v>
          </cell>
          <cell r="B14">
            <v>89382708.333333328</v>
          </cell>
          <cell r="C14">
            <v>205243014.59750003</v>
          </cell>
          <cell r="D14">
            <v>294625722.93083334</v>
          </cell>
        </row>
        <row r="15">
          <cell r="A15">
            <v>2009</v>
          </cell>
          <cell r="B15">
            <v>93523958.333333328</v>
          </cell>
          <cell r="C15">
            <v>201253385.95500004</v>
          </cell>
          <cell r="D15">
            <v>294777344.28833336</v>
          </cell>
        </row>
        <row r="16">
          <cell r="A16">
            <v>2010</v>
          </cell>
          <cell r="B16">
            <v>98072916.666666672</v>
          </cell>
          <cell r="C16">
            <v>196467579.13749996</v>
          </cell>
          <cell r="D16">
            <v>294540495.80416662</v>
          </cell>
        </row>
        <row r="17">
          <cell r="A17">
            <v>2011</v>
          </cell>
          <cell r="B17">
            <v>101845833.33333333</v>
          </cell>
          <cell r="C17">
            <v>191682669.31000003</v>
          </cell>
          <cell r="D17">
            <v>293528502.64333338</v>
          </cell>
        </row>
        <row r="18">
          <cell r="A18">
            <v>2012</v>
          </cell>
          <cell r="B18">
            <v>106801250</v>
          </cell>
          <cell r="C18">
            <v>186661432.30000001</v>
          </cell>
          <cell r="D18">
            <v>293462682.30000001</v>
          </cell>
        </row>
        <row r="19">
          <cell r="A19">
            <v>2013</v>
          </cell>
          <cell r="B19">
            <v>114031041.66666667</v>
          </cell>
          <cell r="C19">
            <v>180403822.92750001</v>
          </cell>
          <cell r="D19">
            <v>294434864.5941667</v>
          </cell>
        </row>
        <row r="20">
          <cell r="A20">
            <v>2014</v>
          </cell>
          <cell r="B20">
            <v>119364166.66666667</v>
          </cell>
          <cell r="C20">
            <v>173760857.65000001</v>
          </cell>
          <cell r="D20">
            <v>293125024.31666666</v>
          </cell>
        </row>
        <row r="21">
          <cell r="A21">
            <v>2015</v>
          </cell>
          <cell r="B21">
            <v>125628333.33333333</v>
          </cell>
          <cell r="C21">
            <v>167699762.83000001</v>
          </cell>
          <cell r="D21">
            <v>293328096.16333336</v>
          </cell>
        </row>
        <row r="22">
          <cell r="A22">
            <v>2016</v>
          </cell>
          <cell r="B22">
            <v>132049583.33333333</v>
          </cell>
          <cell r="C22">
            <v>161024297.59</v>
          </cell>
          <cell r="D22">
            <v>293073880.92333335</v>
          </cell>
        </row>
        <row r="23">
          <cell r="A23">
            <v>2017</v>
          </cell>
          <cell r="B23">
            <v>139111875</v>
          </cell>
          <cell r="C23">
            <v>154178699.42499998</v>
          </cell>
          <cell r="D23">
            <v>293290574.42499995</v>
          </cell>
        </row>
        <row r="24">
          <cell r="A24">
            <v>2018</v>
          </cell>
          <cell r="B24">
            <v>146014166.66666666</v>
          </cell>
          <cell r="C24">
            <v>147117074.5275</v>
          </cell>
          <cell r="D24">
            <v>293131241.19416666</v>
          </cell>
        </row>
        <row r="25">
          <cell r="A25">
            <v>2019</v>
          </cell>
          <cell r="B25">
            <v>153383750</v>
          </cell>
          <cell r="C25">
            <v>139748710.10749999</v>
          </cell>
          <cell r="D25">
            <v>293132460.10749996</v>
          </cell>
        </row>
        <row r="26">
          <cell r="A26">
            <v>2020</v>
          </cell>
          <cell r="B26">
            <v>160956666.66666666</v>
          </cell>
          <cell r="C26">
            <v>132266194.45</v>
          </cell>
          <cell r="D26">
            <v>293222861.11666667</v>
          </cell>
        </row>
        <row r="27">
          <cell r="A27">
            <v>2021</v>
          </cell>
          <cell r="B27">
            <v>166096875</v>
          </cell>
          <cell r="C27">
            <v>124417438.74999999</v>
          </cell>
          <cell r="D27">
            <v>290514313.75</v>
          </cell>
        </row>
        <row r="28">
          <cell r="A28">
            <v>2022</v>
          </cell>
          <cell r="B28">
            <v>176809166.66666666</v>
          </cell>
          <cell r="C28">
            <v>116515338.67999999</v>
          </cell>
          <cell r="D28">
            <v>293324505.34666663</v>
          </cell>
        </row>
        <row r="29">
          <cell r="A29">
            <v>2023</v>
          </cell>
          <cell r="B29">
            <v>180968750</v>
          </cell>
          <cell r="C29">
            <v>108122582.45499998</v>
          </cell>
          <cell r="D29">
            <v>289091332.45499998</v>
          </cell>
        </row>
        <row r="30">
          <cell r="A30">
            <v>2024</v>
          </cell>
          <cell r="B30">
            <v>193608750</v>
          </cell>
          <cell r="C30">
            <v>99532198.320000008</v>
          </cell>
          <cell r="D30">
            <v>293140948.31999999</v>
          </cell>
        </row>
        <row r="31">
          <cell r="A31">
            <v>2025</v>
          </cell>
          <cell r="B31">
            <v>202886250</v>
          </cell>
          <cell r="C31">
            <v>90256894</v>
          </cell>
          <cell r="D31">
            <v>293143144</v>
          </cell>
        </row>
        <row r="32">
          <cell r="A32">
            <v>2026</v>
          </cell>
          <cell r="B32">
            <v>210920833.33333334</v>
          </cell>
          <cell r="C32">
            <v>80585604.980000004</v>
          </cell>
          <cell r="D32">
            <v>291506438.31333333</v>
          </cell>
        </row>
        <row r="33">
          <cell r="A33">
            <v>2027</v>
          </cell>
          <cell r="B33">
            <v>220877916.66666666</v>
          </cell>
          <cell r="C33">
            <v>70410492.299999997</v>
          </cell>
          <cell r="D33">
            <v>291288408.96666664</v>
          </cell>
        </row>
        <row r="34">
          <cell r="A34">
            <v>2028</v>
          </cell>
          <cell r="B34">
            <v>233316875</v>
          </cell>
          <cell r="C34">
            <v>59808116.227499999</v>
          </cell>
          <cell r="D34">
            <v>293124991.22750002</v>
          </cell>
        </row>
        <row r="35">
          <cell r="A35">
            <v>2029</v>
          </cell>
          <cell r="B35">
            <v>242685208.33333334</v>
          </cell>
          <cell r="C35">
            <v>48565184.332499996</v>
          </cell>
          <cell r="D35">
            <v>291250392.66583335</v>
          </cell>
        </row>
        <row r="36">
          <cell r="A36">
            <v>2030</v>
          </cell>
          <cell r="B36">
            <v>256282916.66666666</v>
          </cell>
          <cell r="C36">
            <v>36860681.510000005</v>
          </cell>
          <cell r="D36">
            <v>293143598.17666668</v>
          </cell>
        </row>
        <row r="37">
          <cell r="A37">
            <v>2031</v>
          </cell>
          <cell r="B37">
            <v>291078333.33333331</v>
          </cell>
          <cell r="C37">
            <v>24539216.090000004</v>
          </cell>
          <cell r="D37">
            <v>315617549.42333329</v>
          </cell>
        </row>
        <row r="38">
          <cell r="A38">
            <v>2032</v>
          </cell>
          <cell r="B38">
            <v>215861250</v>
          </cell>
          <cell r="C38">
            <v>10427626.405000001</v>
          </cell>
          <cell r="D38">
            <v>226288876.405</v>
          </cell>
        </row>
      </sheetData>
      <sheetData sheetId="12" refreshError="1">
        <row r="9">
          <cell r="A9">
            <v>2003</v>
          </cell>
          <cell r="B9">
            <v>21546250</v>
          </cell>
          <cell r="C9">
            <v>96783870.517336071</v>
          </cell>
          <cell r="D9">
            <v>118330120.51733607</v>
          </cell>
        </row>
        <row r="10">
          <cell r="A10">
            <v>2004</v>
          </cell>
          <cell r="B10">
            <v>34115625</v>
          </cell>
          <cell r="C10">
            <v>108203941.16999999</v>
          </cell>
          <cell r="D10">
            <v>142319566.16999999</v>
          </cell>
        </row>
        <row r="11">
          <cell r="A11">
            <v>2005</v>
          </cell>
          <cell r="B11">
            <v>36330000</v>
          </cell>
          <cell r="C11">
            <v>106464459.33999999</v>
          </cell>
          <cell r="D11">
            <v>142794459.33999997</v>
          </cell>
        </row>
        <row r="12">
          <cell r="A12">
            <v>2006</v>
          </cell>
          <cell r="B12">
            <v>37426041.666666664</v>
          </cell>
          <cell r="C12">
            <v>105245870.72</v>
          </cell>
          <cell r="D12">
            <v>142671912.38666666</v>
          </cell>
        </row>
        <row r="13">
          <cell r="A13">
            <v>2007</v>
          </cell>
          <cell r="B13">
            <v>39878958.333333336</v>
          </cell>
          <cell r="C13">
            <v>102683647.41</v>
          </cell>
          <cell r="D13">
            <v>142562605.74333334</v>
          </cell>
        </row>
        <row r="14">
          <cell r="A14">
            <v>2008</v>
          </cell>
          <cell r="B14">
            <v>41064791.666666664</v>
          </cell>
          <cell r="C14">
            <v>101747022.23999999</v>
          </cell>
          <cell r="D14">
            <v>142811813.90666667</v>
          </cell>
        </row>
        <row r="15">
          <cell r="A15">
            <v>2009</v>
          </cell>
          <cell r="B15">
            <v>44158541.666666664</v>
          </cell>
          <cell r="C15">
            <v>98509026.519999996</v>
          </cell>
          <cell r="D15">
            <v>142667568.18666667</v>
          </cell>
        </row>
        <row r="16">
          <cell r="A16">
            <v>2010</v>
          </cell>
          <cell r="B16">
            <v>46266666.666666664</v>
          </cell>
          <cell r="C16">
            <v>96335762.932500005</v>
          </cell>
          <cell r="D16">
            <v>142602429.59916666</v>
          </cell>
        </row>
        <row r="17">
          <cell r="A17">
            <v>2011</v>
          </cell>
          <cell r="B17">
            <v>48219583.333333336</v>
          </cell>
          <cell r="C17">
            <v>94431761.949999988</v>
          </cell>
          <cell r="D17">
            <v>142651345.28333333</v>
          </cell>
        </row>
        <row r="18">
          <cell r="A18">
            <v>2012</v>
          </cell>
          <cell r="B18">
            <v>51662291.666666664</v>
          </cell>
          <cell r="C18">
            <v>91410403.155000001</v>
          </cell>
          <cell r="D18">
            <v>143072694.82166666</v>
          </cell>
        </row>
        <row r="19">
          <cell r="A19">
            <v>2013</v>
          </cell>
          <cell r="B19">
            <v>53588333.333333328</v>
          </cell>
          <cell r="C19">
            <v>88999225.375</v>
          </cell>
          <cell r="D19">
            <v>142587558.70833331</v>
          </cell>
        </row>
        <row r="20">
          <cell r="A20">
            <v>2014</v>
          </cell>
          <cell r="B20">
            <v>57157291.666666664</v>
          </cell>
          <cell r="C20">
            <v>85410237.902500004</v>
          </cell>
          <cell r="D20">
            <v>142567529.56916666</v>
          </cell>
        </row>
        <row r="21">
          <cell r="A21">
            <v>2015</v>
          </cell>
          <cell r="B21">
            <v>59472708.333333328</v>
          </cell>
          <cell r="C21">
            <v>83374701.632499993</v>
          </cell>
          <cell r="D21">
            <v>142847409.96583331</v>
          </cell>
        </row>
        <row r="22">
          <cell r="A22">
            <v>2016</v>
          </cell>
          <cell r="B22">
            <v>63559583.333333328</v>
          </cell>
          <cell r="C22">
            <v>79072507.394999996</v>
          </cell>
          <cell r="D22">
            <v>142632090.72833332</v>
          </cell>
        </row>
        <row r="23">
          <cell r="A23">
            <v>2017</v>
          </cell>
          <cell r="B23">
            <v>69786250</v>
          </cell>
          <cell r="C23">
            <v>76553186.430000007</v>
          </cell>
          <cell r="D23">
            <v>146339436.43000001</v>
          </cell>
        </row>
        <row r="24">
          <cell r="A24">
            <v>2018</v>
          </cell>
          <cell r="B24">
            <v>72895833.333333328</v>
          </cell>
          <cell r="C24">
            <v>72295197.652500004</v>
          </cell>
          <cell r="D24">
            <v>145191030.98583335</v>
          </cell>
        </row>
        <row r="25">
          <cell r="A25">
            <v>2019</v>
          </cell>
          <cell r="B25">
            <v>74274375</v>
          </cell>
          <cell r="C25">
            <v>68605836.400000006</v>
          </cell>
          <cell r="D25">
            <v>142880211.40000001</v>
          </cell>
        </row>
        <row r="26">
          <cell r="A26">
            <v>2020</v>
          </cell>
          <cell r="B26">
            <v>77531458.333333328</v>
          </cell>
          <cell r="C26">
            <v>65027662.912500001</v>
          </cell>
          <cell r="D26">
            <v>142559121.24583334</v>
          </cell>
        </row>
        <row r="27">
          <cell r="A27">
            <v>2021</v>
          </cell>
          <cell r="B27">
            <v>82649375</v>
          </cell>
          <cell r="C27">
            <v>60387394.512500003</v>
          </cell>
          <cell r="D27">
            <v>143036769.51249999</v>
          </cell>
        </row>
        <row r="28">
          <cell r="A28">
            <v>2022</v>
          </cell>
          <cell r="B28">
            <v>85936875</v>
          </cell>
          <cell r="C28">
            <v>56939239.82</v>
          </cell>
          <cell r="D28">
            <v>142876114.81999999</v>
          </cell>
        </row>
        <row r="29">
          <cell r="A29">
            <v>2023</v>
          </cell>
          <cell r="B29">
            <v>90684375</v>
          </cell>
          <cell r="C29">
            <v>52032522.307499997</v>
          </cell>
          <cell r="D29">
            <v>142716897.3075</v>
          </cell>
        </row>
        <row r="30">
          <cell r="A30">
            <v>2024</v>
          </cell>
          <cell r="B30">
            <v>94879583.333333343</v>
          </cell>
          <cell r="C30">
            <v>48304205.039999999</v>
          </cell>
          <cell r="D30">
            <v>143183788.37333333</v>
          </cell>
        </row>
        <row r="31">
          <cell r="A31">
            <v>2025</v>
          </cell>
          <cell r="B31">
            <v>99226250</v>
          </cell>
          <cell r="C31">
            <v>43219651.259999998</v>
          </cell>
          <cell r="D31">
            <v>142445901.25999999</v>
          </cell>
        </row>
        <row r="32">
          <cell r="A32">
            <v>2026</v>
          </cell>
          <cell r="B32">
            <v>104062083.33333333</v>
          </cell>
          <cell r="C32">
            <v>38686413.942499995</v>
          </cell>
          <cell r="D32">
            <v>142748497.27583331</v>
          </cell>
        </row>
        <row r="33">
          <cell r="A33">
            <v>2027</v>
          </cell>
          <cell r="B33">
            <v>108998750</v>
          </cell>
          <cell r="C33">
            <v>33846900.619999997</v>
          </cell>
          <cell r="D33">
            <v>142845650.62</v>
          </cell>
        </row>
        <row r="34">
          <cell r="A34">
            <v>2028</v>
          </cell>
          <cell r="B34">
            <v>114342708.33333333</v>
          </cell>
          <cell r="C34">
            <v>28527913.27</v>
          </cell>
          <cell r="D34">
            <v>142870621.60333332</v>
          </cell>
        </row>
        <row r="35">
          <cell r="A35">
            <v>2029</v>
          </cell>
          <cell r="B35">
            <v>119630833.33333334</v>
          </cell>
          <cell r="C35">
            <v>23150885.2425</v>
          </cell>
          <cell r="D35">
            <v>142781718.57583335</v>
          </cell>
        </row>
        <row r="36">
          <cell r="A36">
            <v>2030</v>
          </cell>
          <cell r="B36">
            <v>125634791.66666666</v>
          </cell>
          <cell r="C36">
            <v>17175173.890000001</v>
          </cell>
          <cell r="D36">
            <v>142809965.55666667</v>
          </cell>
        </row>
        <row r="37">
          <cell r="A37">
            <v>2031</v>
          </cell>
          <cell r="B37">
            <v>129206041.66666667</v>
          </cell>
          <cell r="C37">
            <v>11251103.439999999</v>
          </cell>
          <cell r="D37">
            <v>140457145.10666668</v>
          </cell>
        </row>
        <row r="38">
          <cell r="A38">
            <v>2032</v>
          </cell>
          <cell r="B38">
            <v>103303750</v>
          </cell>
          <cell r="C38">
            <v>4973373.3</v>
          </cell>
          <cell r="D38">
            <v>108277123.3</v>
          </cell>
        </row>
      </sheetData>
      <sheetData sheetId="13" refreshError="1">
        <row r="8">
          <cell r="A8">
            <v>2003</v>
          </cell>
          <cell r="B8">
            <v>37173000</v>
          </cell>
          <cell r="C8">
            <v>104127340.02000001</v>
          </cell>
          <cell r="D8">
            <v>141300340.02000001</v>
          </cell>
        </row>
        <row r="9">
          <cell r="A9">
            <v>2004</v>
          </cell>
          <cell r="B9">
            <v>38513000</v>
          </cell>
          <cell r="C9">
            <v>102837314.15000001</v>
          </cell>
          <cell r="D9">
            <v>141350314.15000001</v>
          </cell>
        </row>
        <row r="10">
          <cell r="A10">
            <v>2005</v>
          </cell>
          <cell r="B10">
            <v>39907000</v>
          </cell>
          <cell r="C10">
            <v>101401615.06</v>
          </cell>
          <cell r="D10">
            <v>141308615.06</v>
          </cell>
        </row>
        <row r="11">
          <cell r="A11">
            <v>2006</v>
          </cell>
          <cell r="B11">
            <v>41483000</v>
          </cell>
          <cell r="C11">
            <v>99770261.549999997</v>
          </cell>
          <cell r="D11">
            <v>141253261.55000001</v>
          </cell>
        </row>
        <row r="12">
          <cell r="A12">
            <v>2007</v>
          </cell>
          <cell r="B12">
            <v>42975000</v>
          </cell>
          <cell r="C12">
            <v>98326242.519999996</v>
          </cell>
          <cell r="D12">
            <v>141301242.51999998</v>
          </cell>
        </row>
        <row r="13">
          <cell r="A13">
            <v>2008</v>
          </cell>
          <cell r="B13">
            <v>44704000</v>
          </cell>
          <cell r="C13">
            <v>96594201.689999998</v>
          </cell>
          <cell r="D13">
            <v>141298201.69</v>
          </cell>
        </row>
        <row r="14">
          <cell r="A14">
            <v>2009</v>
          </cell>
          <cell r="B14">
            <v>46556000</v>
          </cell>
          <cell r="C14">
            <v>94851374.530000001</v>
          </cell>
          <cell r="D14">
            <v>141407374.53</v>
          </cell>
        </row>
        <row r="15">
          <cell r="A15">
            <v>2010</v>
          </cell>
          <cell r="B15">
            <v>48525000</v>
          </cell>
          <cell r="C15">
            <v>92730833.049999997</v>
          </cell>
          <cell r="D15">
            <v>141255833.05000001</v>
          </cell>
        </row>
        <row r="16">
          <cell r="A16">
            <v>2011</v>
          </cell>
          <cell r="B16">
            <v>50871000</v>
          </cell>
          <cell r="C16">
            <v>90430780.50999999</v>
          </cell>
          <cell r="D16">
            <v>141301780.50999999</v>
          </cell>
        </row>
        <row r="17">
          <cell r="A17">
            <v>2012</v>
          </cell>
          <cell r="B17">
            <v>53356000</v>
          </cell>
          <cell r="C17">
            <v>87902055.219999999</v>
          </cell>
          <cell r="D17">
            <v>141258055.22</v>
          </cell>
        </row>
        <row r="18">
          <cell r="A18">
            <v>2013</v>
          </cell>
          <cell r="B18">
            <v>56081000</v>
          </cell>
          <cell r="C18">
            <v>85225737.707999989</v>
          </cell>
          <cell r="D18">
            <v>141306737.708</v>
          </cell>
        </row>
        <row r="19">
          <cell r="A19">
            <v>2014</v>
          </cell>
          <cell r="B19">
            <v>58856000</v>
          </cell>
          <cell r="C19">
            <v>82525802.860000014</v>
          </cell>
          <cell r="D19">
            <v>141381802.86000001</v>
          </cell>
        </row>
        <row r="20">
          <cell r="A20">
            <v>2015</v>
          </cell>
          <cell r="B20">
            <v>61536000</v>
          </cell>
          <cell r="C20">
            <v>80081139.810000002</v>
          </cell>
          <cell r="D20">
            <v>141617139.81</v>
          </cell>
        </row>
        <row r="21">
          <cell r="A21">
            <v>2016</v>
          </cell>
          <cell r="B21">
            <v>64348000</v>
          </cell>
          <cell r="C21">
            <v>77312325.480000004</v>
          </cell>
          <cell r="D21">
            <v>141660325.48000002</v>
          </cell>
        </row>
        <row r="22">
          <cell r="A22">
            <v>2017</v>
          </cell>
          <cell r="B22">
            <v>67310000</v>
          </cell>
          <cell r="C22">
            <v>74541468.780000001</v>
          </cell>
          <cell r="D22">
            <v>141851468.78</v>
          </cell>
        </row>
        <row r="23">
          <cell r="A23">
            <v>2018</v>
          </cell>
          <cell r="B23">
            <v>70392000</v>
          </cell>
          <cell r="C23">
            <v>71667620.050000012</v>
          </cell>
          <cell r="D23">
            <v>142059620.05000001</v>
          </cell>
        </row>
        <row r="24">
          <cell r="A24">
            <v>2019</v>
          </cell>
          <cell r="B24">
            <v>73634000</v>
          </cell>
          <cell r="C24">
            <v>68613999.600000009</v>
          </cell>
          <cell r="D24">
            <v>142247999.60000002</v>
          </cell>
        </row>
        <row r="25">
          <cell r="A25">
            <v>2020</v>
          </cell>
          <cell r="B25">
            <v>77029000</v>
          </cell>
          <cell r="C25">
            <v>65438430.468000002</v>
          </cell>
          <cell r="D25">
            <v>142467430.46799999</v>
          </cell>
        </row>
        <row r="26">
          <cell r="A26">
            <v>2021</v>
          </cell>
          <cell r="B26">
            <v>80552000</v>
          </cell>
          <cell r="C26">
            <v>62078546.299999997</v>
          </cell>
          <cell r="D26">
            <v>142630546.30000001</v>
          </cell>
        </row>
        <row r="27">
          <cell r="A27">
            <v>2022</v>
          </cell>
          <cell r="B27">
            <v>84233000</v>
          </cell>
          <cell r="C27">
            <v>58622281.380000003</v>
          </cell>
          <cell r="D27">
            <v>142855281.38</v>
          </cell>
        </row>
        <row r="28">
          <cell r="A28">
            <v>2023</v>
          </cell>
          <cell r="B28">
            <v>88210000</v>
          </cell>
          <cell r="C28">
            <v>54756497.5</v>
          </cell>
          <cell r="D28">
            <v>142966497.5</v>
          </cell>
        </row>
        <row r="29">
          <cell r="A29">
            <v>2024</v>
          </cell>
          <cell r="B29">
            <v>92701000</v>
          </cell>
          <cell r="C29">
            <v>50266035</v>
          </cell>
          <cell r="D29">
            <v>142967035</v>
          </cell>
        </row>
        <row r="30">
          <cell r="A30">
            <v>2025</v>
          </cell>
          <cell r="B30">
            <v>97506000</v>
          </cell>
          <cell r="C30">
            <v>45460705</v>
          </cell>
          <cell r="D30">
            <v>142966705</v>
          </cell>
        </row>
        <row r="31">
          <cell r="A31">
            <v>2026</v>
          </cell>
          <cell r="B31">
            <v>102563000</v>
          </cell>
          <cell r="C31">
            <v>40405860</v>
          </cell>
          <cell r="D31">
            <v>142968860</v>
          </cell>
        </row>
        <row r="32">
          <cell r="A32">
            <v>2027</v>
          </cell>
          <cell r="B32">
            <v>107819000</v>
          </cell>
          <cell r="C32">
            <v>35149840</v>
          </cell>
          <cell r="D32">
            <v>142968840</v>
          </cell>
        </row>
        <row r="33">
          <cell r="A33">
            <v>2028</v>
          </cell>
          <cell r="B33">
            <v>113115000</v>
          </cell>
          <cell r="C33">
            <v>29850050</v>
          </cell>
          <cell r="D33">
            <v>142965050</v>
          </cell>
        </row>
        <row r="34">
          <cell r="A34">
            <v>2029</v>
          </cell>
          <cell r="B34">
            <v>118771000</v>
          </cell>
          <cell r="C34">
            <v>24194300</v>
          </cell>
          <cell r="D34">
            <v>142965300</v>
          </cell>
        </row>
        <row r="35">
          <cell r="A35">
            <v>2030</v>
          </cell>
          <cell r="B35">
            <v>124715000</v>
          </cell>
          <cell r="C35">
            <v>18250750</v>
          </cell>
          <cell r="D35">
            <v>142965750</v>
          </cell>
        </row>
        <row r="36">
          <cell r="A36">
            <v>2031</v>
          </cell>
          <cell r="B36">
            <v>130972000</v>
          </cell>
          <cell r="C36">
            <v>11995000</v>
          </cell>
          <cell r="D36">
            <v>142967000</v>
          </cell>
        </row>
        <row r="37">
          <cell r="A37">
            <v>2032</v>
          </cell>
          <cell r="B37">
            <v>108928000</v>
          </cell>
          <cell r="C37">
            <v>5446400</v>
          </cell>
          <cell r="D37">
            <v>114374400</v>
          </cell>
        </row>
      </sheetData>
      <sheetData sheetId="14" refreshError="1">
        <row r="8">
          <cell r="A8">
            <v>2003</v>
          </cell>
          <cell r="B8">
            <v>28641041.666666664</v>
          </cell>
          <cell r="C8">
            <v>242664253.84903252</v>
          </cell>
          <cell r="D8">
            <v>271305295.51569921</v>
          </cell>
        </row>
        <row r="9">
          <cell r="A9">
            <v>2004</v>
          </cell>
          <cell r="B9">
            <v>110776666.66666667</v>
          </cell>
          <cell r="C9">
            <v>303348347.60250002</v>
          </cell>
          <cell r="D9">
            <v>414125014.26916671</v>
          </cell>
        </row>
        <row r="10">
          <cell r="A10">
            <v>2005</v>
          </cell>
          <cell r="B10">
            <v>114072708.33333334</v>
          </cell>
          <cell r="C10">
            <v>304258065.83500004</v>
          </cell>
          <cell r="D10">
            <v>418330774.16833341</v>
          </cell>
        </row>
        <row r="11">
          <cell r="A11">
            <v>2006</v>
          </cell>
          <cell r="B11">
            <v>117512500</v>
          </cell>
          <cell r="C11">
            <v>305599203.15500003</v>
          </cell>
          <cell r="D11">
            <v>423111703.15500003</v>
          </cell>
        </row>
        <row r="12">
          <cell r="A12">
            <v>2007</v>
          </cell>
          <cell r="B12">
            <v>120597500</v>
          </cell>
          <cell r="C12">
            <v>301272118.38</v>
          </cell>
          <cell r="D12">
            <v>421869618.38</v>
          </cell>
        </row>
        <row r="13">
          <cell r="A13">
            <v>2008</v>
          </cell>
          <cell r="B13">
            <v>125215208.33333333</v>
          </cell>
          <cell r="C13">
            <v>296402153.65000004</v>
          </cell>
          <cell r="D13">
            <v>421617361.98333335</v>
          </cell>
        </row>
        <row r="14">
          <cell r="A14">
            <v>2009</v>
          </cell>
          <cell r="B14">
            <v>136416575.85489601</v>
          </cell>
          <cell r="C14">
            <v>297189039.75</v>
          </cell>
          <cell r="D14">
            <v>433605615.60489601</v>
          </cell>
        </row>
        <row r="15">
          <cell r="A15">
            <v>2010</v>
          </cell>
          <cell r="B15">
            <v>142400945.86024863</v>
          </cell>
          <cell r="C15">
            <v>290958930.8204807</v>
          </cell>
          <cell r="D15">
            <v>433359876.68072933</v>
          </cell>
        </row>
        <row r="16">
          <cell r="A16">
            <v>2011</v>
          </cell>
          <cell r="B16">
            <v>148798630.17422897</v>
          </cell>
          <cell r="C16">
            <v>284725386.16900039</v>
          </cell>
          <cell r="D16">
            <v>433524016.34322935</v>
          </cell>
        </row>
        <row r="17">
          <cell r="A17">
            <v>2012</v>
          </cell>
          <cell r="B17">
            <v>155119779.83381152</v>
          </cell>
          <cell r="C17">
            <v>277682671.15275115</v>
          </cell>
          <cell r="D17">
            <v>432802450.98656267</v>
          </cell>
        </row>
        <row r="18">
          <cell r="A18">
            <v>2013</v>
          </cell>
          <cell r="B18">
            <v>163651891.6830045</v>
          </cell>
          <cell r="C18">
            <v>270282040.94855815</v>
          </cell>
          <cell r="D18">
            <v>433933932.63156265</v>
          </cell>
        </row>
        <row r="19">
          <cell r="A19">
            <v>2014</v>
          </cell>
          <cell r="B19">
            <v>171229811.35056975</v>
          </cell>
          <cell r="C19">
            <v>262209360.4326596</v>
          </cell>
          <cell r="D19">
            <v>433439171.78322935</v>
          </cell>
        </row>
        <row r="20">
          <cell r="A20">
            <v>2015</v>
          </cell>
          <cell r="B20">
            <v>179805944.72485107</v>
          </cell>
          <cell r="C20">
            <v>253781075.55171156</v>
          </cell>
          <cell r="D20">
            <v>433587020.27656263</v>
          </cell>
        </row>
        <row r="21">
          <cell r="A21">
            <v>2016</v>
          </cell>
          <cell r="B21">
            <v>188993177.93471789</v>
          </cell>
          <cell r="C21">
            <v>244416698.64351144</v>
          </cell>
          <cell r="D21">
            <v>433409876.57822931</v>
          </cell>
        </row>
        <row r="22">
          <cell r="A22">
            <v>2017</v>
          </cell>
          <cell r="B22">
            <v>198634047.51279402</v>
          </cell>
          <cell r="C22">
            <v>234638351.10543528</v>
          </cell>
          <cell r="D22">
            <v>433272398.61822927</v>
          </cell>
        </row>
        <row r="23">
          <cell r="A23">
            <v>2018</v>
          </cell>
          <cell r="B23">
            <v>209226160.75099772</v>
          </cell>
          <cell r="C23">
            <v>224520676.37306497</v>
          </cell>
          <cell r="D23">
            <v>433746837.12406266</v>
          </cell>
        </row>
        <row r="24">
          <cell r="A24">
            <v>2019</v>
          </cell>
          <cell r="B24">
            <v>221003032.92563596</v>
          </cell>
          <cell r="C24">
            <v>213767744.64592674</v>
          </cell>
          <cell r="D24">
            <v>434770777.57156271</v>
          </cell>
        </row>
        <row r="25">
          <cell r="A25">
            <v>2020</v>
          </cell>
          <cell r="B25">
            <v>231011383.06987926</v>
          </cell>
          <cell r="C25">
            <v>202718093.34918344</v>
          </cell>
          <cell r="D25">
            <v>433729476.41906273</v>
          </cell>
        </row>
        <row r="26">
          <cell r="A26">
            <v>2021</v>
          </cell>
          <cell r="B26">
            <v>242187179.97205591</v>
          </cell>
          <cell r="C26">
            <v>191513134.02200675</v>
          </cell>
          <cell r="D26">
            <v>433700313.99406266</v>
          </cell>
        </row>
        <row r="27">
          <cell r="A27">
            <v>2022</v>
          </cell>
          <cell r="B27">
            <v>251258355.07885233</v>
          </cell>
          <cell r="C27">
            <v>180001670.9877103</v>
          </cell>
          <cell r="D27">
            <v>431260026.06656265</v>
          </cell>
        </row>
        <row r="28">
          <cell r="A28">
            <v>2023</v>
          </cell>
          <cell r="B28">
            <v>265247932.31652254</v>
          </cell>
          <cell r="C28">
            <v>168047483.61504009</v>
          </cell>
          <cell r="D28">
            <v>433295415.93156266</v>
          </cell>
        </row>
        <row r="29">
          <cell r="A29">
            <v>2024</v>
          </cell>
          <cell r="B29">
            <v>278090908.17726463</v>
          </cell>
          <cell r="C29">
            <v>155259397.54429805</v>
          </cell>
          <cell r="D29">
            <v>433350305.72156268</v>
          </cell>
        </row>
        <row r="30">
          <cell r="A30">
            <v>2025</v>
          </cell>
          <cell r="B30">
            <v>290638423.75201416</v>
          </cell>
          <cell r="C30">
            <v>141865835.90871513</v>
          </cell>
          <cell r="D30">
            <v>432504259.66072929</v>
          </cell>
        </row>
        <row r="31">
          <cell r="A31">
            <v>2026</v>
          </cell>
          <cell r="B31">
            <v>304745062.058375</v>
          </cell>
          <cell r="C31">
            <v>127819934.45068769</v>
          </cell>
          <cell r="D31">
            <v>432564996.50906271</v>
          </cell>
        </row>
        <row r="32">
          <cell r="A32">
            <v>2027</v>
          </cell>
          <cell r="B32">
            <v>320670729.01325226</v>
          </cell>
          <cell r="C32">
            <v>112655177.68414374</v>
          </cell>
          <cell r="D32">
            <v>433325906.69739598</v>
          </cell>
        </row>
        <row r="33">
          <cell r="A33">
            <v>2028</v>
          </cell>
          <cell r="B33">
            <v>336708784.73398113</v>
          </cell>
          <cell r="C33">
            <v>96623934.243414864</v>
          </cell>
          <cell r="D33">
            <v>433332718.97739601</v>
          </cell>
        </row>
        <row r="34">
          <cell r="A34">
            <v>2029</v>
          </cell>
          <cell r="B34">
            <v>353506050.1860168</v>
          </cell>
          <cell r="C34">
            <v>79886279.740545899</v>
          </cell>
          <cell r="D34">
            <v>433392329.92656267</v>
          </cell>
        </row>
        <row r="35">
          <cell r="A35">
            <v>2030</v>
          </cell>
          <cell r="B35">
            <v>371184689.19624764</v>
          </cell>
          <cell r="C35">
            <v>62204974.406981647</v>
          </cell>
          <cell r="D35">
            <v>433389663.60322928</v>
          </cell>
        </row>
        <row r="36">
          <cell r="A36">
            <v>2031</v>
          </cell>
          <cell r="B36">
            <v>387110340.8520413</v>
          </cell>
          <cell r="C36">
            <v>43604519.184521362</v>
          </cell>
          <cell r="D36">
            <v>430714860.03656268</v>
          </cell>
        </row>
        <row r="37">
          <cell r="A37">
            <v>2032</v>
          </cell>
          <cell r="B37">
            <v>309990877.30723691</v>
          </cell>
          <cell r="C37">
            <v>23941230.701825753</v>
          </cell>
          <cell r="D37">
            <v>333932108.00906265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"/>
      <sheetName val="UnobligatedCashFlows"/>
      <sheetName val="New Prgm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E7">
            <v>0.58260422087085906</v>
          </cell>
        </row>
      </sheetData>
      <sheetData sheetId="11"/>
      <sheetData sheetId="12">
        <row r="5">
          <cell r="E5">
            <v>0.82703586635660109</v>
          </cell>
        </row>
      </sheetData>
      <sheetData sheetId="13">
        <row r="8">
          <cell r="S8">
            <v>39630</v>
          </cell>
        </row>
      </sheetData>
      <sheetData sheetId="14">
        <row r="8">
          <cell r="J8">
            <v>2008</v>
          </cell>
        </row>
      </sheetData>
      <sheetData sheetId="15"/>
      <sheetData sheetId="16">
        <row r="18">
          <cell r="A18">
            <v>2011</v>
          </cell>
        </row>
      </sheetData>
      <sheetData sheetId="17">
        <row r="36">
          <cell r="D36">
            <v>14923.124999999998</v>
          </cell>
        </row>
        <row r="79">
          <cell r="D79">
            <v>5375.375</v>
          </cell>
        </row>
      </sheetData>
      <sheetData sheetId="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-21Act 2022-25FFP 2026-38Pr"/>
      <sheetName val="Summary Analysis 2011 (SA11)"/>
      <sheetName val="Summary Analysis 2010 (SA10)"/>
      <sheetName val="Assumptions"/>
      <sheetName val="SV"/>
      <sheetName val="SV-Subsidies DS"/>
      <sheetName val="Revenue"/>
      <sheetName val="Expenses"/>
    </sheetNames>
    <sheetDataSet>
      <sheetData sheetId="0"/>
      <sheetData sheetId="1"/>
      <sheetData sheetId="2"/>
      <sheetData sheetId="3"/>
      <sheetData sheetId="4"/>
      <sheetData sheetId="5">
        <row r="12">
          <cell r="AF12">
            <v>1032066374.98</v>
          </cell>
          <cell r="AG12">
            <v>1120259244</v>
          </cell>
          <cell r="AH12">
            <v>1120259243.8</v>
          </cell>
          <cell r="AI12">
            <v>1135978151.48</v>
          </cell>
          <cell r="AJ12">
            <v>1230355714.1900001</v>
          </cell>
          <cell r="AK12">
            <v>1064633868.27</v>
          </cell>
          <cell r="AL12">
            <v>1527230635.3199999</v>
          </cell>
          <cell r="AM12">
            <v>1527230792.0306649</v>
          </cell>
          <cell r="AN12">
            <v>1778430473.4814997</v>
          </cell>
          <cell r="AO12">
            <v>1891387642.8708487</v>
          </cell>
          <cell r="AP12">
            <v>1891387642.7084322</v>
          </cell>
          <cell r="AQ12">
            <v>1891387642.7084303</v>
          </cell>
          <cell r="AU12">
            <v>3690401.39</v>
          </cell>
          <cell r="AV12">
            <v>4005643.77</v>
          </cell>
          <cell r="AW12">
            <v>4005643.7649980998</v>
          </cell>
          <cell r="AX12">
            <v>4061848.5</v>
          </cell>
          <cell r="AY12">
            <v>4693185.82</v>
          </cell>
          <cell r="AZ12">
            <v>3806761.21</v>
          </cell>
          <cell r="BA12">
            <v>5460983.6799999997</v>
          </cell>
          <cell r="BB12">
            <v>5460826.9693350997</v>
          </cell>
          <cell r="BC12">
            <v>6359026.5084999977</v>
          </cell>
          <cell r="BD12">
            <v>6762920.6416599173</v>
          </cell>
          <cell r="BE12">
            <v>6762920.6410791744</v>
          </cell>
          <cell r="BF12">
            <v>6762920.6410791678</v>
          </cell>
          <cell r="BJ12">
            <v>528119000</v>
          </cell>
          <cell r="BK12">
            <v>543738012.60000002</v>
          </cell>
          <cell r="BL12">
            <v>543738000.00006998</v>
          </cell>
          <cell r="BM12">
            <v>546516000</v>
          </cell>
          <cell r="BN12">
            <v>588643300</v>
          </cell>
          <cell r="BO12">
            <v>495553293.73000002</v>
          </cell>
          <cell r="BP12">
            <v>714759280</v>
          </cell>
          <cell r="BQ12">
            <v>714759280</v>
          </cell>
          <cell r="BR12">
            <v>816244699.99999976</v>
          </cell>
          <cell r="BS12">
            <v>865214181.18195164</v>
          </cell>
          <cell r="BT12">
            <v>865214181.11154056</v>
          </cell>
          <cell r="BU12">
            <v>865214181.11153972</v>
          </cell>
        </row>
        <row r="13">
          <cell r="AF13">
            <v>523510859.77999997</v>
          </cell>
          <cell r="AG13">
            <v>538996323.24000001</v>
          </cell>
          <cell r="AH13">
            <v>515111050</v>
          </cell>
          <cell r="AI13">
            <v>537915000</v>
          </cell>
          <cell r="AJ13">
            <v>551735000</v>
          </cell>
          <cell r="AK13">
            <v>392449095</v>
          </cell>
          <cell r="AL13">
            <v>444536494.39999998</v>
          </cell>
          <cell r="AM13">
            <v>508483812.5</v>
          </cell>
          <cell r="AN13">
            <v>525921420.83333331</v>
          </cell>
          <cell r="AO13">
            <v>526573229.16666663</v>
          </cell>
          <cell r="AP13">
            <v>527255000</v>
          </cell>
          <cell r="AQ13">
            <v>527255000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J13">
            <v>92384293.430000007</v>
          </cell>
          <cell r="BK13">
            <v>95116273.849999994</v>
          </cell>
          <cell r="BL13">
            <v>90901950</v>
          </cell>
          <cell r="BM13">
            <v>94885000</v>
          </cell>
          <cell r="BN13">
            <v>97365000</v>
          </cell>
          <cell r="BO13">
            <v>110961605</v>
          </cell>
          <cell r="BP13">
            <v>81116503.599999994</v>
          </cell>
          <cell r="BQ13">
            <v>89732437.499999985</v>
          </cell>
          <cell r="BR13">
            <v>92809662.500000015</v>
          </cell>
          <cell r="BS13">
            <v>92924687.499999985</v>
          </cell>
          <cell r="BT13">
            <v>93045000</v>
          </cell>
          <cell r="BU13">
            <v>93045000</v>
          </cell>
        </row>
        <row r="20">
          <cell r="AF20">
            <v>974986548.29999995</v>
          </cell>
          <cell r="AG20">
            <v>771476268.60899997</v>
          </cell>
          <cell r="AH20">
            <v>539132538.60000002</v>
          </cell>
          <cell r="AI20">
            <v>699707124.87100005</v>
          </cell>
          <cell r="AJ20">
            <v>641349911.70000005</v>
          </cell>
          <cell r="AK20">
            <v>352705335.30000001</v>
          </cell>
          <cell r="AL20">
            <v>512748420.29999995</v>
          </cell>
          <cell r="AM20">
            <v>392828487.99619758</v>
          </cell>
          <cell r="AN20">
            <v>465270886.32358921</v>
          </cell>
          <cell r="AO20">
            <v>503143494.60466087</v>
          </cell>
          <cell r="AP20">
            <v>540376113.20540583</v>
          </cell>
          <cell r="AQ20">
            <v>578124642.49092317</v>
          </cell>
        </row>
        <row r="21">
          <cell r="BJ21">
            <v>0</v>
          </cell>
          <cell r="BK21">
            <v>1144389.4250133417</v>
          </cell>
          <cell r="BL21">
            <v>1197031.4758906863</v>
          </cell>
          <cell r="BM21">
            <v>807000</v>
          </cell>
          <cell r="BN21">
            <v>439890</v>
          </cell>
          <cell r="BO21">
            <v>-697000</v>
          </cell>
          <cell r="BP21">
            <v>132262</v>
          </cell>
          <cell r="BQ21">
            <v>156000</v>
          </cell>
          <cell r="BR21">
            <v>92404.800000000003</v>
          </cell>
          <cell r="BS21">
            <v>95638.967999999964</v>
          </cell>
          <cell r="BT21">
            <v>98986.331879999969</v>
          </cell>
          <cell r="BU21">
            <v>102450.85349579994</v>
          </cell>
        </row>
        <row r="23">
          <cell r="AF23">
            <v>977483555.06000006</v>
          </cell>
          <cell r="AG23">
            <v>898967299.37</v>
          </cell>
          <cell r="AH23">
            <v>1034354000</v>
          </cell>
          <cell r="AI23">
            <v>1015619082</v>
          </cell>
          <cell r="AJ23">
            <v>1085535262.1483352</v>
          </cell>
          <cell r="AK23">
            <v>827634991.5999999</v>
          </cell>
          <cell r="AL23">
            <v>1189294630.9699998</v>
          </cell>
          <cell r="AM23">
            <v>828952178.00349247</v>
          </cell>
          <cell r="AN23">
            <v>697358134.44322443</v>
          </cell>
          <cell r="AO23">
            <v>597373010.22890782</v>
          </cell>
          <cell r="AP23">
            <v>621305153.99031258</v>
          </cell>
          <cell r="AQ23">
            <v>724473366.19938493</v>
          </cell>
          <cell r="BJ23">
            <v>159125229.88999999</v>
          </cell>
          <cell r="BK23">
            <v>330141207.25999999</v>
          </cell>
          <cell r="BL23">
            <v>416523000</v>
          </cell>
          <cell r="BM23">
            <v>75271022</v>
          </cell>
          <cell r="BN23">
            <v>366198702.10046476</v>
          </cell>
          <cell r="BO23">
            <v>81287681.400000006</v>
          </cell>
          <cell r="BP23">
            <v>386644326.81</v>
          </cell>
          <cell r="BQ23">
            <v>514568369.8141616</v>
          </cell>
          <cell r="BR23">
            <v>273622281.09822679</v>
          </cell>
          <cell r="BS23">
            <v>263395016.03571492</v>
          </cell>
          <cell r="BT23">
            <v>233309913.39502954</v>
          </cell>
          <cell r="BU23">
            <v>142121569.44483304</v>
          </cell>
        </row>
        <row r="24">
          <cell r="AF24">
            <v>265955000</v>
          </cell>
          <cell r="AG24">
            <v>236421625</v>
          </cell>
          <cell r="AH24">
            <v>205170000</v>
          </cell>
          <cell r="AI24">
            <v>175784962.53996739</v>
          </cell>
          <cell r="AJ24">
            <v>170975000</v>
          </cell>
          <cell r="AK24">
            <v>136780000</v>
          </cell>
          <cell r="AL24">
            <v>205170000</v>
          </cell>
          <cell r="AM24">
            <v>205170000.00000003</v>
          </cell>
          <cell r="AN24">
            <v>170975000</v>
          </cell>
          <cell r="AO24">
            <v>170975000</v>
          </cell>
          <cell r="AP24">
            <v>170975000</v>
          </cell>
          <cell r="AQ24">
            <v>170975000</v>
          </cell>
          <cell r="BJ24">
            <v>43295000</v>
          </cell>
          <cell r="BK24">
            <v>72828375</v>
          </cell>
          <cell r="BL24">
            <v>39080000</v>
          </cell>
          <cell r="BM24">
            <v>68465037.460032612</v>
          </cell>
          <cell r="BN24">
            <v>73275000</v>
          </cell>
          <cell r="BO24">
            <v>58620000</v>
          </cell>
          <cell r="BP24">
            <v>87930000</v>
          </cell>
          <cell r="BQ24">
            <v>87930000</v>
          </cell>
          <cell r="BR24">
            <v>73275000</v>
          </cell>
          <cell r="BS24">
            <v>73275000</v>
          </cell>
          <cell r="BT24">
            <v>73275000</v>
          </cell>
          <cell r="BU24">
            <v>73275000</v>
          </cell>
        </row>
        <row r="25">
          <cell r="AF25">
            <v>244913380</v>
          </cell>
          <cell r="AG25">
            <v>229587759.5</v>
          </cell>
          <cell r="AH25">
            <v>245203000</v>
          </cell>
          <cell r="AI25">
            <v>213079680</v>
          </cell>
          <cell r="AJ25">
            <v>198424291.74000001</v>
          </cell>
          <cell r="AK25">
            <v>153207534.81</v>
          </cell>
          <cell r="AL25">
            <v>232333318.03999999</v>
          </cell>
          <cell r="AM25">
            <v>175147587.83119041</v>
          </cell>
          <cell r="AN25">
            <v>213514975.09327382</v>
          </cell>
          <cell r="AO25">
            <v>217380079.08818564</v>
          </cell>
          <cell r="AP25">
            <v>217659732.4354195</v>
          </cell>
          <cell r="AQ25">
            <v>217812301.86621696</v>
          </cell>
          <cell r="BJ25">
            <v>39869620</v>
          </cell>
          <cell r="BK25">
            <v>70723240.5</v>
          </cell>
          <cell r="BL25">
            <v>46705000</v>
          </cell>
          <cell r="BM25">
            <v>82864320</v>
          </cell>
          <cell r="BN25">
            <v>85038982.170000002</v>
          </cell>
          <cell r="BO25">
            <v>65660372.049999997</v>
          </cell>
          <cell r="BP25">
            <v>99571422.019999996</v>
          </cell>
          <cell r="BQ25">
            <v>75063251.92765303</v>
          </cell>
          <cell r="BR25">
            <v>91506417.897117361</v>
          </cell>
          <cell r="BS25">
            <v>93162891.03779389</v>
          </cell>
          <cell r="BT25">
            <v>93282742.472322673</v>
          </cell>
          <cell r="BU25">
            <v>93348129.371235877</v>
          </cell>
        </row>
        <row r="40">
          <cell r="AF40">
            <v>158116648</v>
          </cell>
          <cell r="AG40">
            <v>158106651.66</v>
          </cell>
          <cell r="AH40">
            <v>158106667.53</v>
          </cell>
          <cell r="AI40">
            <v>158106334.31999999</v>
          </cell>
          <cell r="AJ40">
            <v>158069046.40000001</v>
          </cell>
          <cell r="AK40">
            <v>158106651.66</v>
          </cell>
          <cell r="AL40">
            <v>158106651.66</v>
          </cell>
          <cell r="AM40">
            <v>158106667.53120002</v>
          </cell>
          <cell r="AN40">
            <v>158106667.53119999</v>
          </cell>
          <cell r="AO40">
            <v>158106667.53119999</v>
          </cell>
          <cell r="AP40">
            <v>158106667.53119999</v>
          </cell>
          <cell r="AQ40">
            <v>158106667.53119999</v>
          </cell>
          <cell r="BJ40">
            <v>29252000</v>
          </cell>
          <cell r="BK40">
            <v>29252000</v>
          </cell>
          <cell r="BL40">
            <v>29252000</v>
          </cell>
          <cell r="BM40">
            <v>29252000</v>
          </cell>
          <cell r="BN40">
            <v>29252000</v>
          </cell>
          <cell r="BO40">
            <v>29252000</v>
          </cell>
          <cell r="BP40">
            <v>29252000</v>
          </cell>
          <cell r="BQ40">
            <v>29252000</v>
          </cell>
          <cell r="BR40">
            <v>29252000</v>
          </cell>
          <cell r="BS40">
            <v>29252000</v>
          </cell>
          <cell r="BT40">
            <v>29252000</v>
          </cell>
          <cell r="BU40">
            <v>29252000</v>
          </cell>
        </row>
        <row r="41">
          <cell r="AF41">
            <v>158116648</v>
          </cell>
          <cell r="AG41">
            <v>158106651.66</v>
          </cell>
          <cell r="AH41">
            <v>158672000</v>
          </cell>
          <cell r="AI41">
            <v>158106665.17000002</v>
          </cell>
          <cell r="AJ41">
            <v>158069046.40000001</v>
          </cell>
          <cell r="AK41">
            <v>158106651.66</v>
          </cell>
          <cell r="AL41">
            <v>158106651.66</v>
          </cell>
          <cell r="AM41">
            <v>158106667.53119999</v>
          </cell>
          <cell r="AN41">
            <v>158106667.53119999</v>
          </cell>
          <cell r="AO41">
            <v>158106667.53119999</v>
          </cell>
          <cell r="AP41">
            <v>158106667.53119999</v>
          </cell>
          <cell r="AQ41">
            <v>158106667.53119999</v>
          </cell>
          <cell r="BJ41">
            <v>29252000</v>
          </cell>
          <cell r="BK41">
            <v>29252000</v>
          </cell>
          <cell r="BL41">
            <v>28686667.5</v>
          </cell>
          <cell r="BM41">
            <v>29252000</v>
          </cell>
          <cell r="BN41">
            <v>29252000</v>
          </cell>
          <cell r="BO41">
            <v>29252000</v>
          </cell>
          <cell r="BP41">
            <v>29252000</v>
          </cell>
          <cell r="BQ41">
            <v>29251999.999999996</v>
          </cell>
          <cell r="BR41">
            <v>29252000</v>
          </cell>
          <cell r="BS41">
            <v>29252000</v>
          </cell>
          <cell r="BT41">
            <v>29252000</v>
          </cell>
          <cell r="BU41">
            <v>29252000</v>
          </cell>
        </row>
        <row r="42">
          <cell r="BJ42">
            <v>163371692.38</v>
          </cell>
          <cell r="BK42">
            <v>161796601</v>
          </cell>
          <cell r="BL42">
            <v>165157166</v>
          </cell>
          <cell r="BM42">
            <v>168466308</v>
          </cell>
          <cell r="BN42">
            <v>170953764</v>
          </cell>
          <cell r="BO42">
            <v>174084936</v>
          </cell>
          <cell r="BP42">
            <v>177623160</v>
          </cell>
          <cell r="BQ42">
            <v>180120712.93809927</v>
          </cell>
          <cell r="BR42">
            <v>183610139.76903656</v>
          </cell>
          <cell r="BS42">
            <v>187345429.66633913</v>
          </cell>
          <cell r="BT42">
            <v>191432202.37766382</v>
          </cell>
          <cell r="BU42">
            <v>195815336.20675281</v>
          </cell>
        </row>
        <row r="46">
          <cell r="B46">
            <v>128962000</v>
          </cell>
          <cell r="C46">
            <v>143211016.85999998</v>
          </cell>
          <cell r="D46">
            <v>110146958.60999998</v>
          </cell>
          <cell r="E46">
            <v>134762142.09</v>
          </cell>
          <cell r="F46">
            <v>135678628.43000001</v>
          </cell>
          <cell r="G46">
            <v>255775360.77999997</v>
          </cell>
          <cell r="H46">
            <v>289037109.44</v>
          </cell>
          <cell r="I46">
            <v>278448734.77532488</v>
          </cell>
          <cell r="J46">
            <v>218256612.94277394</v>
          </cell>
          <cell r="K46">
            <v>195378535.23618111</v>
          </cell>
          <cell r="L46">
            <v>194782127.54247835</v>
          </cell>
          <cell r="M46">
            <v>207289202.45142946</v>
          </cell>
        </row>
        <row r="48">
          <cell r="AF48">
            <v>318434619.80449992</v>
          </cell>
          <cell r="AG48">
            <v>312901030.21350008</v>
          </cell>
          <cell r="AH48">
            <v>310367553.11678356</v>
          </cell>
          <cell r="AI48">
            <v>290134583.31500006</v>
          </cell>
          <cell r="AJ48">
            <v>334064157.90950006</v>
          </cell>
          <cell r="AK48">
            <v>180670847.25000006</v>
          </cell>
          <cell r="AL48">
            <v>463826442.09650004</v>
          </cell>
          <cell r="AM48">
            <v>402585443.10285187</v>
          </cell>
          <cell r="AN48">
            <v>441202647.8597185</v>
          </cell>
          <cell r="AO48">
            <v>387196301.34463423</v>
          </cell>
          <cell r="AP48">
            <v>389663724.59244573</v>
          </cell>
          <cell r="AQ48">
            <v>355138116.56387585</v>
          </cell>
          <cell r="BJ48">
            <v>432281820.00449991</v>
          </cell>
          <cell r="BK48">
            <v>430007922.09450006</v>
          </cell>
          <cell r="BL48">
            <v>429776578.39321637</v>
          </cell>
          <cell r="BM48">
            <v>411821600.36500013</v>
          </cell>
          <cell r="BN48">
            <v>445011349.48950005</v>
          </cell>
          <cell r="BO48">
            <v>292083946.55000007</v>
          </cell>
          <cell r="BP48">
            <v>573208009.49650002</v>
          </cell>
          <cell r="BQ48">
            <v>518492292.65674019</v>
          </cell>
          <cell r="BR48">
            <v>552981494.29210353</v>
          </cell>
          <cell r="BS48">
            <v>509380642.88955569</v>
          </cell>
          <cell r="BT48">
            <v>503613434.8713091</v>
          </cell>
          <cell r="BU48">
            <v>473170765.62561429</v>
          </cell>
        </row>
      </sheetData>
      <sheetData sheetId="6">
        <row r="2">
          <cell r="L2">
            <v>2021</v>
          </cell>
          <cell r="M2">
            <v>2022</v>
          </cell>
        </row>
      </sheetData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Hyperion Setup"/>
      <sheetName val="Submissions"/>
      <sheetName val="Variance Check"/>
      <sheetName val="Cash Comparisions - Plans"/>
      <sheetName val="NR Pln-to-Pln Var"/>
      <sheetName val="NR Yr-to-Yr Var"/>
      <sheetName val="GASB 45 &amp; OPEB"/>
      <sheetName val="General Reserve"/>
      <sheetName val="Necessary Reconstruction Fund"/>
      <sheetName val="Fare Increases"/>
      <sheetName val="Toll Increases"/>
      <sheetName val="Top-Side Adjustments"/>
      <sheetName val="NYCT"/>
      <sheetName val="9AEC2D847A474694940304BD262DAE7"/>
      <sheetName val="LIRR"/>
      <sheetName val="MNR"/>
      <sheetName val="For Info Only-LIRR+MNR"/>
      <sheetName val="Headquarters"/>
      <sheetName val="98721B57C6A84E19B6B842F044CA8AB"/>
      <sheetName val="MTABus"/>
      <sheetName val="SIR"/>
      <sheetName val="CD"/>
      <sheetName val="BTSummary"/>
      <sheetName val="FMTAC"/>
      <sheetName val="A005660F2B7B42B98E35857A5415DC2"/>
      <sheetName val="INSPGEN"/>
      <sheetName val="MTA Summary"/>
      <sheetName val="0600F3B75AA546AAB54EEAF3AD7ACE6"/>
      <sheetName val="NYCT Summary"/>
      <sheetName val="CRR Summary"/>
      <sheetName val="MTA Bus Summary"/>
      <sheetName val="SIR Summary"/>
      <sheetName val="TBTA Summary"/>
      <sheetName val="PieChartData"/>
      <sheetName val="PieChart - VOL 2"/>
      <sheetName val="PieChart A - VOL 1"/>
      <sheetName val="PieChart B - VOL 1"/>
      <sheetName val="NREIMB Oper Stmt"/>
      <sheetName val="R Oper Stmt"/>
      <sheetName val="NRR Oper Stmt"/>
      <sheetName val="Cash Summary Stmt"/>
      <sheetName val="Major Categories - Accrued"/>
      <sheetName val="Major Categories - Cash"/>
      <sheetName val="CFA Detail"/>
      <sheetName val="Reconciliation VOL 2"/>
      <sheetName val="Reconciliation VOL 1"/>
      <sheetName val="FOR &amp; FRR"/>
      <sheetName val="NR Year to Year"/>
      <sheetName val="1965A711670E43C0973B878D6F28B0C"/>
      <sheetName val="Non-Recurring Savings"/>
      <sheetName val="MTA Reserves - VOL 2"/>
      <sheetName val="MTA Reserves - VOL 1-NOT USED"/>
      <sheetName val="Table A Format-NREIMB Stmt"/>
      <sheetName val="NR SOO by Category"/>
      <sheetName val="R SOO by Category"/>
      <sheetName val="NR - R SOO by Category"/>
      <sheetName val="CSOO"/>
      <sheetName val="11E7E02D305F43319A4FDA07A531B8F"/>
      <sheetName val="BC71735C734E4EDF9F1D29BBE8D7380"/>
      <sheetName val="Consolidated Subs Accrual"/>
      <sheetName val="Cons Subs Accrual Prior Plan"/>
      <sheetName val="Cons Subs Acc Variance"/>
      <sheetName val="Consolidated Subs Cash"/>
      <sheetName val="Cons Subs Cash Prior Plan"/>
      <sheetName val="Cons Subs Cash Variance"/>
      <sheetName val="MTA Subsidies(NYCT+CRR w-o SIR)"/>
      <sheetName val="MTA Subsidies (NYCT+CRR+SIR)"/>
      <sheetName val="NYCT Subsidies"/>
      <sheetName val="CRR Subsidies"/>
      <sheetName val="SIR Subsidies"/>
      <sheetName val="TBTA Subsidies"/>
      <sheetName val="MMTOA"/>
      <sheetName val="PBT"/>
      <sheetName val="MRT&amp;Urban"/>
      <sheetName val="New Funding Sources"/>
      <sheetName val="PMT &amp; MTA Aid"/>
      <sheetName val="Sub NYCT Cash"/>
      <sheetName val="Sub CRR Cash"/>
      <sheetName val="Sub SIR Cash"/>
      <sheetName val="Sub NYCT+SIR+CRR"/>
      <sheetName val="Headquarters Sub"/>
      <sheetName val="Sub MTA Bus Cash"/>
      <sheetName val="Sub B&amp;T Cash"/>
      <sheetName val="B&amp;T Book"/>
      <sheetName val="Paratransit"/>
      <sheetName val="HQ MRT-2 Adjustments"/>
      <sheetName val="Impact of Fuel Hedge"/>
      <sheetName val="CCDF-Subs by Sub&amp;Agency-Accrued"/>
      <sheetName val="CCDF-Subs by Sub&amp;Agency-Cash V1"/>
      <sheetName val="Subs by Main Sub&amp;Agcy - Cash V2"/>
      <sheetName val="Committed to Capital Detail"/>
      <sheetName val="Committed to Capital Summary"/>
      <sheetName val="Debt Service Table"/>
      <sheetName val="Debt Service-FOR PRINT"/>
      <sheetName val="Debt Service Schedule A"/>
      <sheetName val="Debt Service Schedule B"/>
      <sheetName val="Debt Affordability - VOL 2"/>
      <sheetName val="Debt Affordability - VOL 1"/>
      <sheetName val="BAB Subsidy"/>
      <sheetName val="Table 3-Pledged Revenues"/>
      <sheetName val="Pledged Rev data for chart"/>
      <sheetName val="Advertising SmartView Download"/>
      <sheetName val="7B3ECBB88D134D3382A9B2E174F4E2D"/>
      <sheetName val="Tax Adjustments "/>
      <sheetName val="Inflators"/>
      <sheetName val="CB Inflators"/>
      <sheetName val="2016 Actual Consolidated"/>
      <sheetName val="2017 Actual Consolidated"/>
      <sheetName val="2018 Actual Consolidated"/>
      <sheetName val="2019 Actual Consolidated"/>
      <sheetName val="2020 Actual Consolidated"/>
      <sheetName val="2021 Actual Consolidated"/>
      <sheetName val="2022 Consolidated"/>
      <sheetName val="2023 Consolidated"/>
      <sheetName val="2024 Consolidated"/>
      <sheetName val="Column References"/>
      <sheetName val="Summ Stmt of Ops-Rearranged"/>
      <sheetName val="Summ Stmt of Ops-Abbreviated"/>
      <sheetName val="1269-d"/>
      <sheetName val="CashDefeasance"/>
      <sheetName val="GASB 45 &amp; OPEB (Unreconciled)"/>
      <sheetName val="LIBus"/>
      <sheetName val="LI Bus Summary"/>
      <sheetName val="LI Bus Subsidies"/>
      <sheetName val="Sub LIB Cash"/>
      <sheetName val="BTL Categories"/>
      <sheetName val="BTL Hyperion SET-UP"/>
      <sheetName val="BTL Hyperion SET-UP B-U"/>
      <sheetName val="BTL Hyperion Formula Sheet"/>
      <sheetName val="BTL Hyperion Formula Sheet B-U"/>
      <sheetName val="BTL Hyperion Upload Ready"/>
      <sheetName val="BTL Hyperion Upload Ready B-U"/>
      <sheetName val="BTL Hyperion Upload Ready Abbre"/>
      <sheetName val="BTL Hyperion Upload Ready Abb2"/>
      <sheetName val="CHECK DATA Sheet"/>
      <sheetName val="Corrections to BTL"/>
      <sheetName val="Corrections to BTL (2)"/>
      <sheetName val="Hyperion Subs SET UP"/>
      <sheetName val="Hyperion Subs SET UP B-U"/>
      <sheetName val="Hyp Subs DATA Formulas by Sub"/>
      <sheetName val="Hyp Subs DATA Formulas B-U"/>
      <sheetName val="Hyp Subs DATA UPLOAD Sheet"/>
      <sheetName val="Hyp Subs DATA UPLOAD Sheet B-U"/>
      <sheetName val="Check-HypSubsDATAvsUPLOAD"/>
      <sheetName val="Check Sheet-DATA UPLOAD"/>
      <sheetName val="Corrections to Subsidies"/>
      <sheetName val="Corrections to Subsidies (2)"/>
      <sheetName val="Check Sheet-Corrections"/>
      <sheetName val="MTA Bus, SIRTOA &amp; B&amp;T"/>
      <sheetName val="Actuals with Subtotals"/>
      <sheetName val="11AAF7E8B9DA45029287B2E107F975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35">
          <cell r="E35">
            <v>4334.91636375904</v>
          </cell>
          <cell r="F35">
            <v>4654.1505341230441</v>
          </cell>
          <cell r="G35">
            <v>4549.1690330681704</v>
          </cell>
          <cell r="H35">
            <v>4285.7952717247472</v>
          </cell>
          <cell r="I35">
            <v>4893.3319367513413</v>
          </cell>
          <cell r="J35">
            <v>4865.908919813628</v>
          </cell>
          <cell r="K35">
            <v>4049.9164839791997</v>
          </cell>
        </row>
      </sheetData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 - 2045"/>
      <sheetName val="Revenue"/>
      <sheetName val="Subsidies"/>
      <sheetName val="B&amp;T Distributable Inc"/>
      <sheetName val="Expenses"/>
      <sheetName val="Cash Summary 2017-2020"/>
      <sheetName val="Pension Savings"/>
      <sheetName val="Financing Costs"/>
      <sheetName val="MTA Bonds Annualized"/>
      <sheetName val="Fare &amp; Toll Increases"/>
      <sheetName val="Regional"/>
      <sheetName val="National"/>
      <sheetName val="DEBT SERVICE PROJECTIONS"/>
      <sheetName val="Assumptions"/>
    </sheetNames>
    <sheetDataSet>
      <sheetData sheetId="0" refreshError="1"/>
      <sheetData sheetId="1" refreshError="1"/>
      <sheetData sheetId="2" refreshError="1">
        <row r="14">
          <cell r="G14">
            <v>318.43449725000011</v>
          </cell>
        </row>
        <row r="47">
          <cell r="G47">
            <v>1827.3115924673896</v>
          </cell>
        </row>
        <row r="52">
          <cell r="G52">
            <v>-153.11788759448768</v>
          </cell>
        </row>
        <row r="56">
          <cell r="G56">
            <v>-579.20432383999992</v>
          </cell>
        </row>
        <row r="62">
          <cell r="G62">
            <v>-880.22298470063765</v>
          </cell>
        </row>
        <row r="64">
          <cell r="G64">
            <v>6026.7386990395653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Agency Subm"/>
      <sheetName val="Variance Check"/>
      <sheetName val="Cash Comparisions - Plans"/>
      <sheetName val="NR Pln-to-Pln Var"/>
      <sheetName val="NR Yr-to-Yr Var"/>
      <sheetName val="General Reserve"/>
      <sheetName val="GASB 45 &amp; OPEB"/>
      <sheetName val="Necessary Reconstruction Fund"/>
      <sheetName val="Fare&amp;Toll Incr"/>
      <sheetName val="Top-Side Adjustments"/>
      <sheetName val="Hyperion Setup"/>
      <sheetName val="NYCT"/>
      <sheetName val="9AEC2D847A474694940304BD262DAE7"/>
      <sheetName val="LIRR"/>
      <sheetName val="MNR"/>
      <sheetName val="Headquarters"/>
      <sheetName val="98721B57C6A84E19B6B842F044CA8AB"/>
      <sheetName val="MTABus"/>
      <sheetName val="SIR"/>
      <sheetName val="Capital_Construction"/>
      <sheetName val="BTSummary"/>
      <sheetName val="FMTAC"/>
      <sheetName val="A005660F2B7B42B98E35857A5415DC2"/>
      <sheetName val="INSPGEN"/>
      <sheetName val="MTA Summary"/>
      <sheetName val="0600F3B75AA546AAB54EEAF3AD7ACE6"/>
      <sheetName val="NYCT Summary"/>
      <sheetName val="CRR Summary"/>
      <sheetName val="MTA Bus Summary"/>
      <sheetName val="SIR Summary"/>
      <sheetName val="PieChartData"/>
      <sheetName val="PieChart - Volume I"/>
      <sheetName val="PieChart - Volume II"/>
      <sheetName val="NR 2017-2020"/>
      <sheetName val="R 2017-2020"/>
      <sheetName val="NRR 2017-2020"/>
      <sheetName val="Cash Summary 2017-2020"/>
      <sheetName val="CFA Detail"/>
      <sheetName val="Major Categories - Accrued"/>
      <sheetName val="Major Categories - Cash"/>
      <sheetName val="Reconciliation VOL 1-DETAILS"/>
      <sheetName val="Reconciliation VOL 2-DETAILS"/>
      <sheetName val="Farebox Oper&amp;Recov Ratios"/>
      <sheetName val="NR Year to Year"/>
      <sheetName val="Non-Recurring Savings"/>
      <sheetName val="MTA Reserves"/>
      <sheetName val="1965A711670E43C0973B878D6F28B0C"/>
      <sheetName val="Table A Format"/>
      <sheetName val="NR SOO by Category"/>
      <sheetName val="R SOO by Category"/>
      <sheetName val="NR - R SOO by Category"/>
      <sheetName val="CSOO"/>
      <sheetName val="11E7E02D305F43319A4FDA07A531B8F"/>
      <sheetName val="BC71735C734E4EDF9F1D29BBE8D7380"/>
      <sheetName val="Consolidated Subs Accrual"/>
      <sheetName val="Cons Subs Accrual Prior Plan"/>
      <sheetName val="Cons Subs Acc Variance"/>
      <sheetName val="Consolidated Subs Cash"/>
      <sheetName val="Cons Subs Cash Prior Plan"/>
      <sheetName val="Cons Subs Cash Variance"/>
      <sheetName val="MMTOA"/>
      <sheetName val="PBT"/>
      <sheetName val="MRT"/>
      <sheetName val="Sub NYCT Cash"/>
      <sheetName val="Sub CRR Cash"/>
      <sheetName val="Sub NYCT+SIR+CRR"/>
      <sheetName val="Sub SIR Cash"/>
      <sheetName val="Headquarters Sub"/>
      <sheetName val="Sub MTA Bus Cash"/>
      <sheetName val="B&amp;T Book"/>
      <sheetName val="Paratransit"/>
      <sheetName val="HQ MRT-2 Adjustments"/>
      <sheetName val="MTA Subsidies"/>
      <sheetName val="NYCT Subsidies"/>
      <sheetName val="CRR Subsidies"/>
      <sheetName val="Impact of Fuel Hedge"/>
      <sheetName val="SIR Subsidies"/>
      <sheetName val="New State Revenues"/>
      <sheetName val="Committed to Capital Detail"/>
      <sheetName val="Committed to Capital Summary"/>
      <sheetName val="CCDF-Subs by Sub&amp;Agency-Accrued"/>
      <sheetName val="CCDF-Subs by Sub&amp;Agency-Cash V1"/>
      <sheetName val="Subs by Main Sub&amp;Agcy - Cash V2"/>
      <sheetName val="Debt Service 2017-2020"/>
      <sheetName val="Debt Service-FOR PRINT"/>
      <sheetName val="Debt Affordability"/>
      <sheetName val="Debt Service Schedule"/>
      <sheetName val="BAB Subsidy"/>
      <sheetName val="Table 3-Pledged Revenues"/>
      <sheetName val="Advertising SmartView Dowload"/>
      <sheetName val="7B3ECBB88D134D3382A9B2E174F4E2D"/>
      <sheetName val="MTABC OOR "/>
      <sheetName val="Tax Adjustments "/>
      <sheetName val="Inflators"/>
      <sheetName val="CB Inflators"/>
      <sheetName val="NR+R=TOTAL"/>
      <sheetName val="2010 Actual Consolidated"/>
      <sheetName val="2011 Actual Consolidated"/>
      <sheetName val="2012 Actual Consolidated"/>
      <sheetName val="2013 Actual Consolidated"/>
      <sheetName val="2014 Actual Consolidated"/>
      <sheetName val="2015 Actual Consolidated"/>
      <sheetName val="2015 vs 2016"/>
      <sheetName val="2016 Consolidated"/>
      <sheetName val="2016 Consolidated Plan-to-Plan"/>
      <sheetName val="2017 Consolidated"/>
      <sheetName val="2017 Consolidated Plan-to-Plan"/>
      <sheetName val="2018 Consolidated"/>
      <sheetName val="2018 Consolidated Plan-to-Plan"/>
      <sheetName val="2019 Consolidated"/>
      <sheetName val="2020 Consolidated"/>
      <sheetName val="Column References"/>
      <sheetName val="Summ Stmt of Ops-Rearranged"/>
      <sheetName val="1269-d"/>
      <sheetName val="MRT Wksht 2006-07"/>
      <sheetName val="CashDefeasance"/>
      <sheetName val="GASB 45 &amp; OPEB (Unreconciled)"/>
      <sheetName val="LIBus"/>
      <sheetName val="LI Bus Summary"/>
      <sheetName val="LI Bus Subsidies"/>
      <sheetName val="Sub LIB Cash"/>
      <sheetName val="Hyperion Subsidy CurrYear"/>
      <sheetName val="Hyperion Subsidy Plan Data"/>
      <sheetName val="11AAF7E8B9DA45029287B2E107F975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14">
          <cell r="M14">
            <v>6917.408330472319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>
        <row r="11">
          <cell r="M11">
            <v>430.0079231232142</v>
          </cell>
        </row>
        <row r="32">
          <cell r="M32">
            <v>1992.2788803669432</v>
          </cell>
        </row>
      </sheetData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 - 2045"/>
      <sheetName val="Revenue"/>
      <sheetName val="Subsidies"/>
      <sheetName val="B&amp;T Distributable Inc"/>
      <sheetName val="Expenses"/>
      <sheetName val="Cash Summary 2017-2020"/>
      <sheetName val="Pension Savings"/>
      <sheetName val="Financing Costs"/>
      <sheetName val="MTA Bonds Annualized"/>
      <sheetName val="Fare &amp; Toll Increases"/>
      <sheetName val="Regional 02.17"/>
      <sheetName val="National 02.17"/>
      <sheetName val="DEBT SERVICE PROJECTIONS"/>
      <sheetName val="Assumptions"/>
    </sheetNames>
    <sheetDataSet>
      <sheetData sheetId="0" refreshError="1"/>
      <sheetData sheetId="1" refreshError="1"/>
      <sheetData sheetId="2" refreshError="1">
        <row r="14">
          <cell r="M14">
            <v>313.21303207618729</v>
          </cell>
        </row>
        <row r="52">
          <cell r="M52">
            <v>-105.79501663890906</v>
          </cell>
        </row>
        <row r="56">
          <cell r="M56">
            <v>-556.88599384999998</v>
          </cell>
        </row>
        <row r="62">
          <cell r="M62">
            <v>-874.54252602730594</v>
          </cell>
        </row>
        <row r="64">
          <cell r="M64">
            <v>6043.4898044450138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Agency Subm"/>
      <sheetName val="Variance Check"/>
      <sheetName val="Cash Comparisions - Plans"/>
      <sheetName val="NR Pln-to-Pln Var"/>
      <sheetName val="NR Yr-to-Yr Var"/>
      <sheetName val="General Reserve"/>
      <sheetName val="GASB 45 &amp; OPEB"/>
      <sheetName val="Necessary Reconstruction Fund"/>
      <sheetName val="Fare&amp;Toll Incr"/>
      <sheetName val="Top-Side Adjustments"/>
      <sheetName val="Hyperion Setup"/>
      <sheetName val="NYCT"/>
      <sheetName val="9AEC2D847A474694940304BD262DAE7"/>
      <sheetName val="LIRR"/>
      <sheetName val="MNR"/>
      <sheetName val="Headquarters"/>
      <sheetName val="98721B57C6A84E19B6B842F044CA8AB"/>
      <sheetName val="MTABus"/>
      <sheetName val="SIR"/>
      <sheetName val="BTSummary"/>
      <sheetName val="Capital_Construction"/>
      <sheetName val="FMTAC"/>
      <sheetName val="A005660F2B7B42B98E35857A5415DC2"/>
      <sheetName val="INSPGEN"/>
      <sheetName val="MTA Summary"/>
      <sheetName val="0600F3B75AA546AAB54EEAF3AD7ACE6"/>
      <sheetName val="NYCT Summary"/>
      <sheetName val="CRR Summary"/>
      <sheetName val="SIR Summary"/>
      <sheetName val="MTA Bus Summary"/>
      <sheetName val="PieChartData"/>
      <sheetName val="PieChart - Volume I"/>
      <sheetName val="PieChart - Volume II"/>
      <sheetName val="NR 2017-2020"/>
      <sheetName val="R 2017-2020"/>
      <sheetName val="NRR 2017-2020"/>
      <sheetName val="Cash Summary 2017-2020"/>
      <sheetName val="CFA Detail"/>
      <sheetName val="Major Categories - Accrued"/>
      <sheetName val="Major Categories - Cash"/>
      <sheetName val="Reconciliation VOL 1-DETAIL"/>
      <sheetName val="Reconciliation VOL 2-DETAILS"/>
      <sheetName val="Farebox Oper&amp;Recov Ratios"/>
      <sheetName val="NR Year to Year"/>
      <sheetName val="Non-Recurring Savings"/>
      <sheetName val="MTA Reserves"/>
      <sheetName val="1965A711670E43C0973B878D6F28B0C"/>
      <sheetName val="Table A Format"/>
      <sheetName val="NR SOO by Category"/>
      <sheetName val="R SOO by Category"/>
      <sheetName val="NR - R SOO by Category"/>
      <sheetName val="CSOO"/>
      <sheetName val="11E7E02D305F43319A4FDA07A531B8F"/>
      <sheetName val="BC71735C734E4EDF9F1D29BBE8D7380"/>
      <sheetName val="Consolidated Subs Accrual"/>
      <sheetName val="Cons Subs Accrual Prior Plan"/>
      <sheetName val="Cons Subs Acc Variance"/>
      <sheetName val="Consolidated Subs Cash"/>
      <sheetName val="Cons Subs Cash Prior Plan"/>
      <sheetName val="Cons Subs Cash Variance"/>
      <sheetName val="MMTOA"/>
      <sheetName val="PBT"/>
      <sheetName val="MRT"/>
      <sheetName val="Sub NYCT Cash"/>
      <sheetName val="Sub CRR Cash"/>
      <sheetName val="Sub NYCT+SIR+CRR"/>
      <sheetName val="Sub SIR Cash"/>
      <sheetName val="Headquarters Sub"/>
      <sheetName val="Sub MTA Bus Cash"/>
      <sheetName val="B&amp;T Book"/>
      <sheetName val="Paratransit"/>
      <sheetName val="HQ MRT-2 Adjustments"/>
      <sheetName val="MTA Subsidies"/>
      <sheetName val="NYCT Subsidies"/>
      <sheetName val="CRR Subsidies"/>
      <sheetName val="Impact of Fuel Hedge"/>
      <sheetName val="SIR Subsidies"/>
      <sheetName val="New State Revenues"/>
      <sheetName val="Committed to Capital Detail"/>
      <sheetName val="Committed to Capital Summary"/>
      <sheetName val="CCDF-Subs by Sub&amp;Agency-Accrued"/>
      <sheetName val="CCDF-Subs by Sub&amp;Agency-Cash V1"/>
      <sheetName val="Subs by Main Sub&amp;Agcy - Cash V2"/>
      <sheetName val="Debt Service 2017-2020"/>
      <sheetName val="Debt Service-FOR PRINT"/>
      <sheetName val="Debt Affordability"/>
      <sheetName val="Debt Service Schedule"/>
      <sheetName val="BAB Subsidy"/>
      <sheetName val="Table 3-Pledged Revenues"/>
      <sheetName val="Advertising SmartView Dowload"/>
      <sheetName val="7B3ECBB88D134D3382A9B2E174F4E2D"/>
      <sheetName val="MTABC OOR "/>
      <sheetName val="Tax Adjustments "/>
      <sheetName val="Inflators"/>
      <sheetName val="CB Inflators"/>
      <sheetName val="NR+R=TOTAL"/>
      <sheetName val="2010 Actual Consolidated"/>
      <sheetName val="2011 Actual Consolidated"/>
      <sheetName val="2012 Actual Consolidated"/>
      <sheetName val="2013 Actual Consolidated"/>
      <sheetName val="2014 Actual Consolidated"/>
      <sheetName val="2015 Actual Consolidated"/>
      <sheetName val="2016 Consolidated"/>
      <sheetName val="2015 vs 2016"/>
      <sheetName val="2016 Consolidated Plan-to-Plan"/>
      <sheetName val="2017 Consolidated"/>
      <sheetName val="2017 Consolidated Plan-to-Plan"/>
      <sheetName val="2018 Consolidated"/>
      <sheetName val="2018 Consolidated Plan-to-Plan"/>
      <sheetName val="2019 Consolidated "/>
      <sheetName val="2019 Consolidated Plan-to-Plan"/>
      <sheetName val="2020 Consolidated"/>
      <sheetName val="2020 Consolidated Plan-to-Plan"/>
      <sheetName val="Column References"/>
      <sheetName val="Summ Stmt of Ops-Rearranged"/>
      <sheetName val="1269-d"/>
      <sheetName val="MRT Wksht 2006-07"/>
      <sheetName val="CashDefeasance"/>
      <sheetName val="GASB 45 &amp; OPEB (Unreconciled)"/>
      <sheetName val="LIBus"/>
      <sheetName val="LI Bus Summary"/>
      <sheetName val="LI Bus Subsidies"/>
      <sheetName val="Sub LIB Cash"/>
      <sheetName val="Hyperion Subsidy Data"/>
      <sheetName val="11AAF7E8B9DA45029287B2E107F975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14">
          <cell r="L14">
            <v>6906.9616837402027</v>
          </cell>
        </row>
        <row r="46">
          <cell r="K46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16">
          <cell r="L16">
            <v>430.63852605999995</v>
          </cell>
        </row>
        <row r="17">
          <cell r="L17">
            <v>-1.7068368400000002</v>
          </cell>
        </row>
        <row r="18">
          <cell r="L18">
            <v>-10</v>
          </cell>
        </row>
        <row r="19">
          <cell r="L19">
            <v>-24.908675009711235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4.8763385699457569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47">
          <cell r="K47">
            <v>622.76797767174241</v>
          </cell>
        </row>
        <row r="86">
          <cell r="L86">
            <v>5627.8393462593322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Page"/>
      <sheetName val="Agency Subm"/>
      <sheetName val="Variance Check"/>
      <sheetName val="Cash Comparisions - Plans"/>
      <sheetName val="NR Pln-to-Pln Var"/>
      <sheetName val="NR Yr-to-Yr Var"/>
      <sheetName val="General Reserve"/>
      <sheetName val="GASB 45 &amp; OPEB"/>
      <sheetName val="Necessary Reconstruction Fund"/>
      <sheetName val="Fare&amp;Toll Incr"/>
      <sheetName val="Top-Side Adjustments"/>
      <sheetName val="Hyperion Setup"/>
      <sheetName val="NYCT"/>
      <sheetName val="9AEC2D847A474694940304BD262DAE7"/>
      <sheetName val="LIRR"/>
      <sheetName val="MNR"/>
      <sheetName val="Headquarters"/>
      <sheetName val="98721B57C6A84E19B6B842F044CA8AB"/>
      <sheetName val="MTABus"/>
      <sheetName val="SIR"/>
      <sheetName val="Capital_Construction"/>
      <sheetName val="BTSummary"/>
      <sheetName val="FMTAC"/>
      <sheetName val="A005660F2B7B42B98E35857A5415DC2"/>
      <sheetName val="INSPGEN"/>
      <sheetName val="MTA Summary"/>
      <sheetName val="0600F3B75AA546AAB54EEAF3AD7ACE6"/>
      <sheetName val="NYCT Summary"/>
      <sheetName val="CRR Summary"/>
      <sheetName val="MTA Bus Summary"/>
      <sheetName val="SIR Summary"/>
      <sheetName val="PieChartData"/>
      <sheetName val="PieChart - Volume I"/>
      <sheetName val="PieChart - Volume II"/>
      <sheetName val="NR 2019-2022"/>
      <sheetName val="R 2019-2022"/>
      <sheetName val="NRR 2019-2022"/>
      <sheetName val="Cash Summary 2019-2022"/>
      <sheetName val="CFA Detail"/>
      <sheetName val="Major Categories - Accrued"/>
      <sheetName val="Major Categories - Cash"/>
      <sheetName val="Reconciliation VOL 2-DETAILS"/>
      <sheetName val="Reconciliation VOL 1-DETAILS"/>
      <sheetName val="Farebox Oper&amp;Recov Ratios"/>
      <sheetName val="NR Year to Year"/>
      <sheetName val="Non-Recurring Savings"/>
      <sheetName val="MTA Reserves - DO NOT USE"/>
      <sheetName val="1965A711670E43C0973B878D6F28B0C"/>
      <sheetName val="MTA Reserves - NO interest"/>
      <sheetName val="Table A Format"/>
      <sheetName val="NR SOO by Category"/>
      <sheetName val="R SOO by Category"/>
      <sheetName val="NR - R SOO by Category"/>
      <sheetName val="CSOO"/>
      <sheetName val="11E7E02D305F43319A4FDA07A531B8F"/>
      <sheetName val="BC71735C734E4EDF9F1D29BBE8D7380"/>
      <sheetName val="Consolidated Subs Accrual"/>
      <sheetName val="Cons Subs Accrual Prior Plan"/>
      <sheetName val="Cons Subs Acc Variance"/>
      <sheetName val="Consolidated Subs Cash"/>
      <sheetName val="Cons Subs Cash Prior Plan"/>
      <sheetName val="Cons Subs Cash Variance"/>
      <sheetName val="MMTOA"/>
      <sheetName val="PBT"/>
      <sheetName val="MRT"/>
      <sheetName val="New Funding Sources"/>
      <sheetName val="Sub NYCT Cash"/>
      <sheetName val="Sub CRR Cash"/>
      <sheetName val="Sub NYCT+SIR+CRR"/>
      <sheetName val="Sub SIR Cash"/>
      <sheetName val="Headquarters Sub"/>
      <sheetName val="Sub MTA Bus Cash"/>
      <sheetName val="B&amp;T Book"/>
      <sheetName val="Paratransit"/>
      <sheetName val="New State Revenues"/>
      <sheetName val="HQ MRT-2 Adjustments"/>
      <sheetName val="MTA Subsidies"/>
      <sheetName val="NYCT Subsidies"/>
      <sheetName val="CRR Subsidies"/>
      <sheetName val="Impact of Fuel Hedge"/>
      <sheetName val="SIR Subsidies"/>
      <sheetName val="CCDF-Subs by Sub&amp;Agency-Accrued"/>
      <sheetName val="CCDF-Subs by Sub&amp;Agency-Cash V1"/>
      <sheetName val="Subs by Main Sub&amp;Agcy - Cash V2"/>
      <sheetName val="Committed to Capital Detail"/>
      <sheetName val="Committed to Capital Summary"/>
      <sheetName val="Debt Service 2019-2022"/>
      <sheetName val="Debt Service-FOR PRINT"/>
      <sheetName val="Debt Affordability"/>
      <sheetName val="Debt Service Schedule"/>
      <sheetName val="BAB Subsidy"/>
      <sheetName val="Table 3-Pledged Revenues"/>
      <sheetName val="Pledged Rev data for chart"/>
      <sheetName val="Advertising SmartView Download"/>
      <sheetName val="7B3ECBB88D134D3382A9B2E174F4E2D"/>
      <sheetName val="Tax Adjustments "/>
      <sheetName val="Inflators"/>
      <sheetName val="CB Inflators"/>
      <sheetName val="NR+R=TOTAL"/>
      <sheetName val="2010 Actual Consolidated"/>
      <sheetName val="2011 Actual Consolidated"/>
      <sheetName val="2012 Actual Consolidated"/>
      <sheetName val="2013 Actual Consolidated"/>
      <sheetName val="2014 Actual Consolidated"/>
      <sheetName val="2015 Actual Consolidated"/>
      <sheetName val="2016 Consolidated"/>
      <sheetName val="2017 Consolidated"/>
      <sheetName val="2018 Consolidated"/>
      <sheetName val="2018 Consolidated Plan-to-Plan"/>
      <sheetName val="2019 Consolidated"/>
      <sheetName val="2020 Consolidated"/>
      <sheetName val="2021 Consolidated"/>
      <sheetName val="Column References"/>
      <sheetName val="Summ Stmt of Ops-Rearranged"/>
      <sheetName val="1269-d"/>
      <sheetName val="CashDefeasance"/>
      <sheetName val="GASB 45 &amp; OPEB (Unreconciled)"/>
      <sheetName val="LIBus"/>
      <sheetName val="LI Bus Summary"/>
      <sheetName val="LI Bus Subsidies"/>
      <sheetName val="Sub LIB Cash"/>
      <sheetName val="Hyperion Subsidy CurrYear"/>
      <sheetName val="Hyperion Subsidy Plan Data"/>
      <sheetName val="11AAF7E8B9DA45029287B2E107F975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7">
          <cell r="E67">
            <v>0</v>
          </cell>
        </row>
      </sheetData>
      <sheetData sheetId="13"/>
      <sheetData sheetId="14">
        <row r="57">
          <cell r="E57">
            <v>0</v>
          </cell>
        </row>
      </sheetData>
      <sheetData sheetId="15"/>
      <sheetData sheetId="16">
        <row r="65">
          <cell r="E6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4">
          <cell r="E14">
            <v>4115.5801551550985</v>
          </cell>
        </row>
        <row r="46">
          <cell r="E46">
            <v>0</v>
          </cell>
          <cell r="F46">
            <v>0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59">
          <cell r="F59">
            <v>-881.42825811999978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16">
          <cell r="E16">
            <v>395.52110402</v>
          </cell>
          <cell r="F16">
            <v>244.57887007000002</v>
          </cell>
        </row>
        <row r="17">
          <cell r="E17">
            <v>-6.9309606689008127</v>
          </cell>
          <cell r="F17">
            <v>-3.3857272471530591</v>
          </cell>
        </row>
        <row r="18">
          <cell r="E18">
            <v>-10.000000000000002</v>
          </cell>
          <cell r="F18">
            <v>-10.000000000000002</v>
          </cell>
        </row>
        <row r="19">
          <cell r="E19">
            <v>37.766627</v>
          </cell>
          <cell r="F19">
            <v>10</v>
          </cell>
        </row>
        <row r="20">
          <cell r="E20">
            <v>0</v>
          </cell>
          <cell r="F20">
            <v>0</v>
          </cell>
        </row>
        <row r="21">
          <cell r="E21">
            <v>14.125785879999999</v>
          </cell>
          <cell r="F21">
            <v>4.0508187433333331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1">
          <cell r="E11">
            <v>347.11495500000001</v>
          </cell>
          <cell r="F11">
            <v>314.45918700000027</v>
          </cell>
        </row>
        <row r="12">
          <cell r="E12">
            <v>187.38007238400002</v>
          </cell>
          <cell r="F12">
            <v>187.38451520000001</v>
          </cell>
        </row>
        <row r="13">
          <cell r="E13">
            <v>187.41624960000001</v>
          </cell>
          <cell r="F13">
            <v>187.38451520000001</v>
          </cell>
        </row>
        <row r="14">
          <cell r="E14">
            <v>1647.8000655999999</v>
          </cell>
          <cell r="F14">
            <v>1291.6806794866716</v>
          </cell>
        </row>
        <row r="15">
          <cell r="E15">
            <v>612.71217899999999</v>
          </cell>
          <cell r="F15">
            <v>633.125854</v>
          </cell>
        </row>
        <row r="16">
          <cell r="E16">
            <v>0</v>
          </cell>
          <cell r="F16">
            <v>825.64599999999996</v>
          </cell>
        </row>
        <row r="17">
          <cell r="E17">
            <v>0</v>
          </cell>
          <cell r="F17">
            <v>0</v>
          </cell>
        </row>
        <row r="18">
          <cell r="E18">
            <v>0</v>
          </cell>
          <cell r="F18">
            <v>56.137999999999998</v>
          </cell>
        </row>
        <row r="25">
          <cell r="E25">
            <v>459.79606999999999</v>
          </cell>
          <cell r="F25">
            <v>144.72736560000001</v>
          </cell>
        </row>
        <row r="30">
          <cell r="E30">
            <v>147.83359799999999</v>
          </cell>
          <cell r="F30">
            <v>146.16537</v>
          </cell>
        </row>
        <row r="31">
          <cell r="E31">
            <v>73.013999999999996</v>
          </cell>
          <cell r="F31">
            <v>89.203999999999994</v>
          </cell>
        </row>
        <row r="32">
          <cell r="E32">
            <v>2.4304093400000002</v>
          </cell>
          <cell r="F32">
            <v>0.94384555999999997</v>
          </cell>
        </row>
        <row r="33">
          <cell r="E33">
            <v>19.600000000000001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Table"/>
      <sheetName val="Centralized Electronics - 1NN"/>
      <sheetName val="2_Law_Smart Dial System"/>
      <sheetName val="3_Law_SIU-Create Sub Unit"/>
      <sheetName val="4 HR Monitor FMLA Activity"/>
      <sheetName val="5 HR IVR Call C'ter"/>
      <sheetName val="6 HR Medical Standards"/>
      <sheetName val="7 HR Upgrade EIS"/>
      <sheetName val="8 New TIS Functions"/>
      <sheetName val="9 TIS Outsourcing"/>
      <sheetName val="10 AirTrain"/>
      <sheetName val="11 RCC Support"/>
      <sheetName val="12 OP Svce Notice-GO"/>
      <sheetName val="Motor Leads R46 Cars - 13NN"/>
      <sheetName val="Rail Grinder Maintenance - 14NN"/>
      <sheetName val="Planer Mill Oper-15NN"/>
      <sheetName val="Rail Grinder Positions - 16NN"/>
      <sheetName val="17 Depot Material Requirement"/>
      <sheetName val="18 Supervisory Training Program"/>
      <sheetName val="19R Improve  AFC Maintenance"/>
      <sheetName val="20 CCTV Maintenance "/>
      <sheetName val="22 Quality Control"/>
      <sheetName val="25 MVM BHU"/>
      <sheetName val="26 Roos Isld AirTrain Mtce"/>
      <sheetName val="27 HR Expand Safety Training"/>
      <sheetName val="Summary_Table1"/>
      <sheetName val="Centralized_Electronics_-_1NN1"/>
      <sheetName val="2_Law_Smart_Dial_System1"/>
      <sheetName val="3_Law_SIU-Create_Sub_Unit1"/>
      <sheetName val="4_HR_Monitor_FMLA_Activity1"/>
      <sheetName val="5_HR_IVR_Call_C'ter1"/>
      <sheetName val="6_HR_Medical_Standards1"/>
      <sheetName val="7_HR_Upgrade_EIS1"/>
      <sheetName val="8_New_TIS_Functions1"/>
      <sheetName val="9_TIS_Outsourcing1"/>
      <sheetName val="10_AirTrain1"/>
      <sheetName val="11_RCC_Support1"/>
      <sheetName val="12_OP_Svce_Notice-GO1"/>
      <sheetName val="Motor_Leads_R46_Cars_-_13NN1"/>
      <sheetName val="Rail_Grinder_Maintenance_-_14N1"/>
      <sheetName val="Planer_Mill_Oper-15NN1"/>
      <sheetName val="Rail_Grinder_Positions_-_16NN1"/>
      <sheetName val="17_Depot_Material_Requirement1"/>
      <sheetName val="18_Supervisory_Training_Progra1"/>
      <sheetName val="19R_Improve__AFC_Maintenance1"/>
      <sheetName val="20_CCTV_Maintenance_1"/>
      <sheetName val="22_Quality_Control1"/>
      <sheetName val="25_MVM_BHU1"/>
      <sheetName val="26_Roos_Isld_AirTrain_Mtce1"/>
      <sheetName val="27_HR_Expand_Safety_Training1"/>
      <sheetName val="Summary_Table"/>
      <sheetName val="Centralized_Electronics_-_1NN"/>
      <sheetName val="2_Law_Smart_Dial_System"/>
      <sheetName val="3_Law_SIU-Create_Sub_Unit"/>
      <sheetName val="4_HR_Monitor_FMLA_Activity"/>
      <sheetName val="5_HR_IVR_Call_C'ter"/>
      <sheetName val="6_HR_Medical_Standards"/>
      <sheetName val="7_HR_Upgrade_EIS"/>
      <sheetName val="8_New_TIS_Functions"/>
      <sheetName val="9_TIS_Outsourcing"/>
      <sheetName val="10_AirTrain"/>
      <sheetName val="11_RCC_Support"/>
      <sheetName val="12_OP_Svce_Notice-GO"/>
      <sheetName val="Motor_Leads_R46_Cars_-_13NN"/>
      <sheetName val="Rail_Grinder_Maintenance_-_14NN"/>
      <sheetName val="Planer_Mill_Oper-15NN"/>
      <sheetName val="Rail_Grinder_Positions_-_16NN"/>
      <sheetName val="17_Depot_Material_Requirement"/>
      <sheetName val="18_Supervisory_Training_Program"/>
      <sheetName val="19R_Improve__AFC_Maintenance"/>
      <sheetName val="20_CCTV_Maintenance_"/>
      <sheetName val="22_Quality_Control"/>
      <sheetName val="25_MVM_BHU"/>
      <sheetName val="26_Roos_Isld_AirTrain_Mtce"/>
      <sheetName val="27_HR_Expand_Safety_Training"/>
      <sheetName val="Summary_Table2"/>
      <sheetName val="Centralized_Electronics_-_1NN2"/>
      <sheetName val="2_Law_Smart_Dial_System2"/>
      <sheetName val="3_Law_SIU-Create_Sub_Unit2"/>
      <sheetName val="4_HR_Monitor_FMLA_Activity2"/>
      <sheetName val="5_HR_IVR_Call_C'ter2"/>
      <sheetName val="6_HR_Medical_Standards2"/>
      <sheetName val="7_HR_Upgrade_EIS2"/>
      <sheetName val="8_New_TIS_Functions2"/>
      <sheetName val="9_TIS_Outsourcing2"/>
      <sheetName val="10_AirTrain2"/>
      <sheetName val="11_RCC_Support2"/>
      <sheetName val="12_OP_Svce_Notice-GO2"/>
      <sheetName val="Motor_Leads_R46_Cars_-_13NN2"/>
      <sheetName val="Rail_Grinder_Maintenance_-_14N2"/>
      <sheetName val="Planer_Mill_Oper-15NN2"/>
      <sheetName val="Rail_Grinder_Positions_-_16NN2"/>
      <sheetName val="17_Depot_Material_Requirement2"/>
      <sheetName val="18_Supervisory_Training_Progra2"/>
      <sheetName val="19R_Improve__AFC_Maintenance2"/>
      <sheetName val="20_CCTV_Maintenance_2"/>
      <sheetName val="22_Quality_Control2"/>
      <sheetName val="25_MVM_BHU2"/>
      <sheetName val="26_Roos_Isld_AirTrain_Mtce2"/>
      <sheetName val="27_HR_Expand_Safety_Training2"/>
    </sheetNames>
    <sheetDataSet>
      <sheetData sheetId="0" refreshError="1"/>
      <sheetData sheetId="1" refreshError="1">
        <row r="39">
          <cell r="B39">
            <v>0</v>
          </cell>
          <cell r="C39">
            <v>0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0</v>
          </cell>
          <cell r="D75">
            <v>-0.23</v>
          </cell>
          <cell r="E75">
            <v>-0.23</v>
          </cell>
          <cell r="F75">
            <v>-0.23</v>
          </cell>
          <cell r="G75">
            <v>-0.23</v>
          </cell>
          <cell r="H75">
            <v>-0.23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-1.6329999999999997E-2</v>
          </cell>
          <cell r="E77">
            <v>-1.6329999999999997E-2</v>
          </cell>
          <cell r="F77">
            <v>-1.6329999999999997E-2</v>
          </cell>
          <cell r="G77">
            <v>-1.6329999999999997E-2</v>
          </cell>
          <cell r="H77">
            <v>-1.6329999999999997E-2</v>
          </cell>
        </row>
        <row r="78">
          <cell r="C78">
            <v>0</v>
          </cell>
          <cell r="D78">
            <v>-2.9420000000000002E-2</v>
          </cell>
          <cell r="E78">
            <v>-2.9420000000000002E-2</v>
          </cell>
          <cell r="F78">
            <v>-2.9420000000000002E-2</v>
          </cell>
          <cell r="G78">
            <v>-2.9420000000000002E-2</v>
          </cell>
          <cell r="H78">
            <v>-2.9420000000000002E-2</v>
          </cell>
        </row>
        <row r="79">
          <cell r="C79">
            <v>0</v>
          </cell>
          <cell r="D79">
            <v>-1.7250000000000001E-2</v>
          </cell>
          <cell r="E79">
            <v>-1.7250000000000001E-2</v>
          </cell>
          <cell r="F79">
            <v>-1.7250000000000001E-2</v>
          </cell>
          <cell r="G79">
            <v>-1.7250000000000001E-2</v>
          </cell>
          <cell r="H79">
            <v>-1.7250000000000001E-2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-7.8E-2</v>
          </cell>
          <cell r="D88">
            <v>-2E-3</v>
          </cell>
          <cell r="E88">
            <v>-2E-3</v>
          </cell>
          <cell r="F88">
            <v>-2E-3</v>
          </cell>
          <cell r="G88">
            <v>-2E-3</v>
          </cell>
          <cell r="H88">
            <v>-2E-3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3" refreshError="1">
        <row r="39">
          <cell r="B39">
            <v>0</v>
          </cell>
          <cell r="C39">
            <v>-1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-3.6999999999999998E-2</v>
          </cell>
          <cell r="D75">
            <v>-3.9E-2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-2.7689999999999998E-3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-4.2249999999999996E-3</v>
          </cell>
          <cell r="D78">
            <v>-5.3059999999999991E-3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-2.7750000000000001E-3</v>
          </cell>
          <cell r="D79">
            <v>-2.9249999999999996E-3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4" refreshError="1">
        <row r="39">
          <cell r="B39">
            <v>0</v>
          </cell>
          <cell r="C39">
            <v>-2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-9.8000000000000004E-2</v>
          </cell>
          <cell r="D75">
            <v>-0.29199999999999998</v>
          </cell>
          <cell r="E75">
            <v>-0.29199999999999998</v>
          </cell>
          <cell r="F75">
            <v>-0.29199999999999998</v>
          </cell>
          <cell r="G75">
            <v>-0.29199999999999998</v>
          </cell>
          <cell r="H75">
            <v>-0.29199999999999998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-2.0732E-2</v>
          </cell>
          <cell r="E77">
            <v>-2.0732E-2</v>
          </cell>
          <cell r="F77">
            <v>-2.0732E-2</v>
          </cell>
          <cell r="G77">
            <v>-2.0732E-2</v>
          </cell>
          <cell r="H77">
            <v>-2.0732E-2</v>
          </cell>
        </row>
        <row r="78">
          <cell r="C78">
            <v>-8.6500000000000014E-3</v>
          </cell>
          <cell r="D78">
            <v>-3.9368E-2</v>
          </cell>
          <cell r="E78">
            <v>-3.9368E-2</v>
          </cell>
          <cell r="F78">
            <v>-3.9368E-2</v>
          </cell>
          <cell r="G78">
            <v>-3.9368E-2</v>
          </cell>
          <cell r="H78">
            <v>-3.9368E-2</v>
          </cell>
        </row>
        <row r="79">
          <cell r="C79">
            <v>-7.3499999999999998E-3</v>
          </cell>
          <cell r="D79">
            <v>-2.1899999999999999E-2</v>
          </cell>
          <cell r="E79">
            <v>-2.1899999999999999E-2</v>
          </cell>
          <cell r="F79">
            <v>-2.1899999999999999E-2</v>
          </cell>
          <cell r="G79">
            <v>-2.1899999999999999E-2</v>
          </cell>
          <cell r="H79">
            <v>-2.1899999999999999E-2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5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-0.4</v>
          </cell>
          <cell r="E90">
            <v>-0.08</v>
          </cell>
          <cell r="F90">
            <v>-0.08</v>
          </cell>
          <cell r="G90">
            <v>-0.08</v>
          </cell>
          <cell r="H90">
            <v>-0.08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6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-0.5</v>
          </cell>
          <cell r="E89">
            <v>-0.1</v>
          </cell>
          <cell r="F89">
            <v>-0.1</v>
          </cell>
          <cell r="G89">
            <v>-0.1</v>
          </cell>
          <cell r="H89">
            <v>-0.1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7" refreshError="1">
        <row r="39">
          <cell r="B39">
            <v>0</v>
          </cell>
          <cell r="C39">
            <v>0</v>
          </cell>
          <cell r="D39">
            <v>-5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-0.309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-2.1938999999999997E-2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-4.9886E-2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-2.3175000000000001E-2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-0.25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8" refreshError="1">
        <row r="39">
          <cell r="B39">
            <v>0</v>
          </cell>
          <cell r="C39">
            <v>0</v>
          </cell>
          <cell r="D39">
            <v>-7</v>
          </cell>
          <cell r="E39">
            <v>-7</v>
          </cell>
          <cell r="F39">
            <v>-7</v>
          </cell>
          <cell r="G39">
            <v>-7</v>
          </cell>
          <cell r="H39">
            <v>-7</v>
          </cell>
        </row>
        <row r="75">
          <cell r="C75">
            <v>0</v>
          </cell>
          <cell r="D75">
            <v>-0.53700000000000003</v>
          </cell>
          <cell r="E75">
            <v>-0.53700000000000003</v>
          </cell>
          <cell r="F75">
            <v>-0.53700000000000003</v>
          </cell>
          <cell r="G75">
            <v>-0.53700000000000003</v>
          </cell>
          <cell r="H75">
            <v>-0.53700000000000003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-3.8126999999999994E-2</v>
          </cell>
          <cell r="E77">
            <v>-3.8126999999999994E-2</v>
          </cell>
          <cell r="F77">
            <v>-3.8126999999999994E-2</v>
          </cell>
          <cell r="G77">
            <v>-3.8126999999999994E-2</v>
          </cell>
          <cell r="H77">
            <v>-3.8126999999999994E-2</v>
          </cell>
        </row>
        <row r="78">
          <cell r="C78">
            <v>0</v>
          </cell>
          <cell r="D78">
            <v>-6.9597999999999993E-2</v>
          </cell>
          <cell r="E78">
            <v>-6.9597999999999993E-2</v>
          </cell>
          <cell r="F78">
            <v>-6.9597999999999993E-2</v>
          </cell>
          <cell r="G78">
            <v>-6.9597999999999993E-2</v>
          </cell>
          <cell r="H78">
            <v>-6.9597999999999993E-2</v>
          </cell>
        </row>
        <row r="79">
          <cell r="C79">
            <v>0</v>
          </cell>
          <cell r="D79">
            <v>-4.0274999999999998E-2</v>
          </cell>
          <cell r="E79">
            <v>-4.0274999999999998E-2</v>
          </cell>
          <cell r="F79">
            <v>-4.0274999999999998E-2</v>
          </cell>
          <cell r="G79">
            <v>-4.0274999999999998E-2</v>
          </cell>
          <cell r="H79">
            <v>-4.0274999999999998E-2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-7.4999999999999997E-2</v>
          </cell>
          <cell r="D90">
            <v>-0.04</v>
          </cell>
          <cell r="E90">
            <v>-0.04</v>
          </cell>
          <cell r="F90">
            <v>-0.04</v>
          </cell>
          <cell r="G90">
            <v>-0.04</v>
          </cell>
          <cell r="H90">
            <v>-0.04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9" refreshError="1">
        <row r="39">
          <cell r="B39">
            <v>0</v>
          </cell>
          <cell r="C39">
            <v>0</v>
          </cell>
          <cell r="D39">
            <v>31</v>
          </cell>
          <cell r="E39">
            <v>31</v>
          </cell>
          <cell r="F39">
            <v>31</v>
          </cell>
          <cell r="G39">
            <v>31</v>
          </cell>
          <cell r="H39">
            <v>31</v>
          </cell>
        </row>
        <row r="75">
          <cell r="C75">
            <v>0</v>
          </cell>
          <cell r="D75">
            <v>2.3119999999999998</v>
          </cell>
          <cell r="E75">
            <v>2.3119999999999998</v>
          </cell>
          <cell r="F75">
            <v>2.3119999999999998</v>
          </cell>
          <cell r="G75">
            <v>2.3119999999999998</v>
          </cell>
          <cell r="H75">
            <v>2.3119999999999998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0.16415199999999999</v>
          </cell>
          <cell r="E77">
            <v>0.16415199999999999</v>
          </cell>
          <cell r="F77">
            <v>0.16415199999999999</v>
          </cell>
          <cell r="G77">
            <v>0.16415199999999999</v>
          </cell>
          <cell r="H77">
            <v>0.16415199999999999</v>
          </cell>
        </row>
        <row r="78">
          <cell r="C78">
            <v>0</v>
          </cell>
          <cell r="D78">
            <v>0.30844800000000006</v>
          </cell>
          <cell r="E78">
            <v>0.30844800000000006</v>
          </cell>
          <cell r="F78">
            <v>0.30844800000000006</v>
          </cell>
          <cell r="G78">
            <v>0.30844800000000006</v>
          </cell>
          <cell r="H78">
            <v>0.30844800000000006</v>
          </cell>
        </row>
        <row r="79">
          <cell r="C79">
            <v>0</v>
          </cell>
          <cell r="D79">
            <v>0.1734</v>
          </cell>
          <cell r="E79">
            <v>0.1734</v>
          </cell>
          <cell r="F79">
            <v>0.1734</v>
          </cell>
          <cell r="G79">
            <v>0.1734</v>
          </cell>
          <cell r="H79">
            <v>0.1734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-1.2</v>
          </cell>
          <cell r="D89">
            <v>-4</v>
          </cell>
          <cell r="E89">
            <v>-3.6</v>
          </cell>
          <cell r="F89">
            <v>-3.6</v>
          </cell>
          <cell r="G89">
            <v>-3.6</v>
          </cell>
          <cell r="H89">
            <v>-3.6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0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-8.3000000000000004E-2</v>
          </cell>
          <cell r="D75">
            <v>-0.14499999999999999</v>
          </cell>
          <cell r="E75">
            <v>-0.14499999999999999</v>
          </cell>
          <cell r="F75">
            <v>-0.14499999999999999</v>
          </cell>
          <cell r="G75">
            <v>-0.14499999999999999</v>
          </cell>
          <cell r="H75">
            <v>-0.14499999999999999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-1.0295E-2</v>
          </cell>
          <cell r="E77">
            <v>-1.0295E-2</v>
          </cell>
          <cell r="F77">
            <v>-1.0295E-2</v>
          </cell>
          <cell r="G77">
            <v>-1.0295E-2</v>
          </cell>
          <cell r="H77">
            <v>-1.0295E-2</v>
          </cell>
        </row>
        <row r="78">
          <cell r="C78">
            <v>-1.0775000000000002E-2</v>
          </cell>
          <cell r="D78">
            <v>-1.9830000000000004E-2</v>
          </cell>
          <cell r="E78">
            <v>-1.9830000000000004E-2</v>
          </cell>
          <cell r="F78">
            <v>-1.9830000000000004E-2</v>
          </cell>
          <cell r="G78">
            <v>-1.9830000000000004E-2</v>
          </cell>
          <cell r="H78">
            <v>-1.9830000000000004E-2</v>
          </cell>
        </row>
        <row r="79">
          <cell r="C79">
            <v>-6.2249999999999996E-3</v>
          </cell>
          <cell r="D79">
            <v>-1.0874999999999999E-2</v>
          </cell>
          <cell r="E79">
            <v>-1.0874999999999999E-2</v>
          </cell>
          <cell r="F79">
            <v>-1.0874999999999999E-2</v>
          </cell>
          <cell r="G79">
            <v>-1.0874999999999999E-2</v>
          </cell>
          <cell r="H79">
            <v>-1.0874999999999999E-2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1" refreshError="1">
        <row r="39">
          <cell r="B39">
            <v>0</v>
          </cell>
          <cell r="C39">
            <v>-4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-0.186</v>
          </cell>
          <cell r="D75">
            <v>-0.32900000000000001</v>
          </cell>
          <cell r="E75">
            <v>-0.32900000000000001</v>
          </cell>
          <cell r="F75">
            <v>-0.32900000000000001</v>
          </cell>
          <cell r="G75">
            <v>-0.32900000000000001</v>
          </cell>
          <cell r="H75">
            <v>-0.32900000000000001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-2.3358999999999998E-2</v>
          </cell>
          <cell r="E77">
            <v>-2.3358999999999998E-2</v>
          </cell>
          <cell r="F77">
            <v>-2.3358999999999998E-2</v>
          </cell>
          <cell r="G77">
            <v>-2.3358999999999998E-2</v>
          </cell>
          <cell r="H77">
            <v>-2.3358999999999998E-2</v>
          </cell>
        </row>
        <row r="78">
          <cell r="C78">
            <v>-2.1050000000000006E-2</v>
          </cell>
          <cell r="D78">
            <v>-3.9966000000000002E-2</v>
          </cell>
          <cell r="E78">
            <v>-3.9966000000000002E-2</v>
          </cell>
          <cell r="F78">
            <v>-3.9966000000000002E-2</v>
          </cell>
          <cell r="G78">
            <v>-3.9966000000000002E-2</v>
          </cell>
          <cell r="H78">
            <v>-3.9966000000000002E-2</v>
          </cell>
        </row>
        <row r="79">
          <cell r="C79">
            <v>-1.3949999999999999E-2</v>
          </cell>
          <cell r="D79">
            <v>-2.4674999999999999E-2</v>
          </cell>
          <cell r="E79">
            <v>-2.4674999999999999E-2</v>
          </cell>
          <cell r="F79">
            <v>-2.4674999999999999E-2</v>
          </cell>
          <cell r="G79">
            <v>-2.4674999999999999E-2</v>
          </cell>
          <cell r="H79">
            <v>-2.4674999999999999E-2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-3.5000000000000003E-2</v>
          </cell>
          <cell r="H90">
            <v>-3.5000000000000003E-2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2" refreshError="1">
        <row r="39">
          <cell r="B39">
            <v>0</v>
          </cell>
          <cell r="C39">
            <v>-3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-0.13200000000000001</v>
          </cell>
          <cell r="D75">
            <v>-0.24099999999999999</v>
          </cell>
          <cell r="E75">
            <v>-0.24099999999999999</v>
          </cell>
          <cell r="F75">
            <v>-0.24099999999999999</v>
          </cell>
          <cell r="G75">
            <v>-0.24099999999999999</v>
          </cell>
          <cell r="H75">
            <v>-0.24099999999999999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-1.7110999999999998E-2</v>
          </cell>
          <cell r="E77">
            <v>-1.7110999999999998E-2</v>
          </cell>
          <cell r="F77">
            <v>-1.7110999999999998E-2</v>
          </cell>
          <cell r="G77">
            <v>-1.7110999999999998E-2</v>
          </cell>
          <cell r="H77">
            <v>-1.7110999999999998E-2</v>
          </cell>
        </row>
        <row r="78">
          <cell r="C78">
            <v>-1.6099999999999996E-2</v>
          </cell>
          <cell r="D78">
            <v>-2.9814E-2</v>
          </cell>
          <cell r="E78">
            <v>-2.9814E-2</v>
          </cell>
          <cell r="F78">
            <v>-2.9814E-2</v>
          </cell>
          <cell r="G78">
            <v>-2.9814E-2</v>
          </cell>
          <cell r="H78">
            <v>-2.9814E-2</v>
          </cell>
        </row>
        <row r="79">
          <cell r="C79">
            <v>-9.9000000000000008E-3</v>
          </cell>
          <cell r="D79">
            <v>-1.8075000000000001E-2</v>
          </cell>
          <cell r="E79">
            <v>-1.8075000000000001E-2</v>
          </cell>
          <cell r="F79">
            <v>-1.8075000000000001E-2</v>
          </cell>
          <cell r="G79">
            <v>-1.8075000000000001E-2</v>
          </cell>
          <cell r="H79">
            <v>-1.8075000000000001E-2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-3.0000000000000001E-3</v>
          </cell>
          <cell r="D88">
            <v>-4.0000000000000001E-3</v>
          </cell>
          <cell r="E88">
            <v>-4.0000000000000001E-3</v>
          </cell>
          <cell r="F88">
            <v>-4.0000000000000001E-3</v>
          </cell>
          <cell r="G88">
            <v>-4.0000000000000001E-3</v>
          </cell>
          <cell r="H88">
            <v>-4.0000000000000001E-3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-0.05</v>
          </cell>
          <cell r="D90">
            <v>-1.4E-2</v>
          </cell>
          <cell r="E90">
            <v>-1.4E-2</v>
          </cell>
          <cell r="F90">
            <v>-1.4E-2</v>
          </cell>
          <cell r="G90">
            <v>-1.4E-2</v>
          </cell>
          <cell r="H90">
            <v>-1.4E-2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3" refreshError="1">
        <row r="39">
          <cell r="B39">
            <v>0</v>
          </cell>
          <cell r="C39">
            <v>0</v>
          </cell>
          <cell r="D39">
            <v>-11</v>
          </cell>
          <cell r="E39">
            <v>-11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-0.627</v>
          </cell>
          <cell r="E75">
            <v>-0.627</v>
          </cell>
          <cell r="F75">
            <v>-0.47099999999999997</v>
          </cell>
          <cell r="G75">
            <v>-2E-3</v>
          </cell>
          <cell r="H75">
            <v>-2E-3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-4.4516999999999994E-2</v>
          </cell>
          <cell r="E77">
            <v>-4.4516999999999994E-2</v>
          </cell>
          <cell r="F77">
            <v>-3.3440999999999999E-2</v>
          </cell>
          <cell r="G77">
            <v>-1.4199999999999998E-4</v>
          </cell>
          <cell r="H77">
            <v>-1.4199999999999998E-4</v>
          </cell>
        </row>
        <row r="78">
          <cell r="C78">
            <v>0</v>
          </cell>
          <cell r="D78">
            <v>-9.5458000000000001E-2</v>
          </cell>
          <cell r="E78">
            <v>-9.5458000000000001E-2</v>
          </cell>
          <cell r="F78">
            <v>-7.123400000000002E-2</v>
          </cell>
          <cell r="G78">
            <v>-7.0800000000000008E-4</v>
          </cell>
          <cell r="H78">
            <v>-7.0800000000000008E-4</v>
          </cell>
        </row>
        <row r="79">
          <cell r="C79">
            <v>0</v>
          </cell>
          <cell r="D79">
            <v>-4.7024999999999997E-2</v>
          </cell>
          <cell r="E79">
            <v>-4.7024999999999997E-2</v>
          </cell>
          <cell r="F79">
            <v>-3.5324999999999995E-2</v>
          </cell>
          <cell r="G79">
            <v>-1.4999999999999999E-4</v>
          </cell>
          <cell r="H79">
            <v>-1.4999999999999999E-4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-0.14000000000000001</v>
          </cell>
          <cell r="E90">
            <v>-0.14000000000000001</v>
          </cell>
          <cell r="F90">
            <v>-0.106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4" refreshError="1">
        <row r="39">
          <cell r="B39">
            <v>0</v>
          </cell>
          <cell r="C39">
            <v>0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</row>
        <row r="75">
          <cell r="C75">
            <v>0</v>
          </cell>
          <cell r="D75">
            <v>-5.6000000000000001E-2</v>
          </cell>
          <cell r="E75">
            <v>-5.6000000000000001E-2</v>
          </cell>
          <cell r="F75">
            <v>-5.6000000000000001E-2</v>
          </cell>
          <cell r="G75">
            <v>-5.6000000000000001E-2</v>
          </cell>
          <cell r="H75">
            <v>-5.6000000000000001E-2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-3.9759999999999995E-3</v>
          </cell>
          <cell r="E77">
            <v>-3.9759999999999995E-3</v>
          </cell>
          <cell r="F77">
            <v>-3.9759999999999995E-3</v>
          </cell>
          <cell r="G77">
            <v>-3.9759999999999995E-3</v>
          </cell>
          <cell r="H77">
            <v>-3.9759999999999995E-3</v>
          </cell>
        </row>
        <row r="78">
          <cell r="C78">
            <v>0</v>
          </cell>
          <cell r="D78">
            <v>-8.8240000000000002E-3</v>
          </cell>
          <cell r="E78">
            <v>-8.8240000000000002E-3</v>
          </cell>
          <cell r="F78">
            <v>-8.8240000000000002E-3</v>
          </cell>
          <cell r="G78">
            <v>-8.8240000000000002E-3</v>
          </cell>
          <cell r="H78">
            <v>-8.8240000000000002E-3</v>
          </cell>
        </row>
        <row r="79">
          <cell r="C79">
            <v>0</v>
          </cell>
          <cell r="D79">
            <v>-4.2000000000000006E-3</v>
          </cell>
          <cell r="E79">
            <v>-4.2000000000000006E-3</v>
          </cell>
          <cell r="F79">
            <v>-4.2000000000000006E-3</v>
          </cell>
          <cell r="G79">
            <v>-4.2000000000000006E-3</v>
          </cell>
          <cell r="H79">
            <v>-4.2000000000000006E-3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-0.05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5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-0.13200000000000001</v>
          </cell>
          <cell r="E75">
            <v>-0.26400000000000001</v>
          </cell>
          <cell r="F75">
            <v>-0.26400000000000001</v>
          </cell>
          <cell r="G75">
            <v>-0.26400000000000001</v>
          </cell>
          <cell r="H75">
            <v>-0.26400000000000001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-9.3720000000000001E-3</v>
          </cell>
          <cell r="E77">
            <v>-1.8744E-2</v>
          </cell>
          <cell r="F77">
            <v>-1.8744E-2</v>
          </cell>
          <cell r="G77">
            <v>-1.8744E-2</v>
          </cell>
          <cell r="H77">
            <v>-1.8744E-2</v>
          </cell>
        </row>
        <row r="78">
          <cell r="C78">
            <v>0</v>
          </cell>
          <cell r="D78">
            <v>-2.1728000000000004E-2</v>
          </cell>
          <cell r="E78">
            <v>-4.4456000000000009E-2</v>
          </cell>
          <cell r="F78">
            <v>-4.4456000000000009E-2</v>
          </cell>
          <cell r="G78">
            <v>-4.4456000000000009E-2</v>
          </cell>
          <cell r="H78">
            <v>-4.4456000000000009E-2</v>
          </cell>
        </row>
        <row r="79">
          <cell r="C79">
            <v>0</v>
          </cell>
          <cell r="D79">
            <v>-9.9000000000000008E-3</v>
          </cell>
          <cell r="E79">
            <v>-1.9800000000000002E-2</v>
          </cell>
          <cell r="F79">
            <v>-1.9800000000000002E-2</v>
          </cell>
          <cell r="G79">
            <v>-1.9800000000000002E-2</v>
          </cell>
          <cell r="H79">
            <v>-1.9800000000000002E-2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0.21</v>
          </cell>
          <cell r="F88">
            <v>0.21</v>
          </cell>
          <cell r="G88">
            <v>0.21</v>
          </cell>
          <cell r="H88">
            <v>0.21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6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-0.26800000000000002</v>
          </cell>
          <cell r="E75">
            <v>-0.26800000000000002</v>
          </cell>
          <cell r="F75">
            <v>-0.26800000000000002</v>
          </cell>
          <cell r="G75">
            <v>-0.26800000000000002</v>
          </cell>
          <cell r="H75">
            <v>-0.26800000000000002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-1.9028E-2</v>
          </cell>
          <cell r="E77">
            <v>-1.9028E-2</v>
          </cell>
          <cell r="F77">
            <v>-1.9028E-2</v>
          </cell>
          <cell r="G77">
            <v>-1.9028E-2</v>
          </cell>
          <cell r="H77">
            <v>-1.9028E-2</v>
          </cell>
        </row>
        <row r="78">
          <cell r="C78">
            <v>0</v>
          </cell>
          <cell r="D78">
            <v>-4.3872000000000008E-2</v>
          </cell>
          <cell r="E78">
            <v>-4.3872000000000008E-2</v>
          </cell>
          <cell r="F78">
            <v>-4.3872000000000008E-2</v>
          </cell>
          <cell r="G78">
            <v>-4.3872000000000008E-2</v>
          </cell>
          <cell r="H78">
            <v>-4.3872000000000008E-2</v>
          </cell>
        </row>
        <row r="79">
          <cell r="C79">
            <v>0</v>
          </cell>
          <cell r="D79">
            <v>-2.0099999999999996E-2</v>
          </cell>
          <cell r="E79">
            <v>-2.0099999999999996E-2</v>
          </cell>
          <cell r="F79">
            <v>-2.0099999999999996E-2</v>
          </cell>
          <cell r="G79">
            <v>-2.0099999999999996E-2</v>
          </cell>
          <cell r="H79">
            <v>-2.0099999999999996E-2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7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-5.0999999999999996</v>
          </cell>
          <cell r="D90">
            <v>-4.4189999999999996</v>
          </cell>
          <cell r="E90">
            <v>-4.4189999999999996</v>
          </cell>
          <cell r="F90">
            <v>-4.4189999999999996</v>
          </cell>
          <cell r="G90">
            <v>-4.4189999999999996</v>
          </cell>
          <cell r="H90">
            <v>-4.4189999999999996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8" refreshError="1">
        <row r="39">
          <cell r="B39">
            <v>0</v>
          </cell>
          <cell r="C39">
            <v>0</v>
          </cell>
          <cell r="D39">
            <v>-8</v>
          </cell>
          <cell r="E39">
            <v>-8</v>
          </cell>
          <cell r="F39">
            <v>-8</v>
          </cell>
          <cell r="G39">
            <v>-8</v>
          </cell>
          <cell r="H39">
            <v>-8</v>
          </cell>
        </row>
        <row r="75">
          <cell r="C75">
            <v>-0.26400000000000001</v>
          </cell>
          <cell r="D75">
            <v>-0.54400000000000004</v>
          </cell>
          <cell r="E75">
            <v>-0.54400000000000004</v>
          </cell>
          <cell r="F75">
            <v>-0.54400000000000004</v>
          </cell>
          <cell r="G75">
            <v>-0.54400000000000004</v>
          </cell>
          <cell r="H75">
            <v>-0.54400000000000004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-3.8623999999999999E-2</v>
          </cell>
          <cell r="E77">
            <v>-3.8623999999999999E-2</v>
          </cell>
          <cell r="F77">
            <v>-3.8623999999999999E-2</v>
          </cell>
          <cell r="G77">
            <v>-3.8623999999999999E-2</v>
          </cell>
          <cell r="H77">
            <v>-3.8623999999999999E-2</v>
          </cell>
        </row>
        <row r="78">
          <cell r="C78">
            <v>-3.6199999999999996E-2</v>
          </cell>
          <cell r="D78">
            <v>-7.9576000000000008E-2</v>
          </cell>
          <cell r="E78">
            <v>-7.9576000000000008E-2</v>
          </cell>
          <cell r="F78">
            <v>-7.9576000000000008E-2</v>
          </cell>
          <cell r="G78">
            <v>-7.9576000000000008E-2</v>
          </cell>
          <cell r="H78">
            <v>-7.9576000000000008E-2</v>
          </cell>
        </row>
        <row r="79">
          <cell r="C79">
            <v>-1.9800000000000002E-2</v>
          </cell>
          <cell r="D79">
            <v>-4.0799999999999996E-2</v>
          </cell>
          <cell r="E79">
            <v>-4.0799999999999996E-2</v>
          </cell>
          <cell r="F79">
            <v>-4.0799999999999996E-2</v>
          </cell>
          <cell r="G79">
            <v>-4.0799999999999996E-2</v>
          </cell>
          <cell r="H79">
            <v>-4.0799999999999996E-2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9" refreshError="1">
        <row r="39">
          <cell r="B39">
            <v>0</v>
          </cell>
          <cell r="C39">
            <v>0</v>
          </cell>
          <cell r="D39">
            <v>-58</v>
          </cell>
          <cell r="E39">
            <v>-58</v>
          </cell>
          <cell r="F39">
            <v>-58</v>
          </cell>
          <cell r="G39">
            <v>-58</v>
          </cell>
          <cell r="H39">
            <v>-58</v>
          </cell>
        </row>
        <row r="75">
          <cell r="C75">
            <v>0</v>
          </cell>
          <cell r="D75">
            <v>-3.0379999999999998</v>
          </cell>
          <cell r="E75">
            <v>-3.0379999999999998</v>
          </cell>
          <cell r="F75">
            <v>-3.0379999999999998</v>
          </cell>
          <cell r="G75">
            <v>-3.0379999999999998</v>
          </cell>
          <cell r="H75">
            <v>-3.0379999999999998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-0.21569799999999997</v>
          </cell>
          <cell r="E77">
            <v>-0.21569799999999997</v>
          </cell>
          <cell r="F77">
            <v>-0.21569799999999997</v>
          </cell>
          <cell r="G77">
            <v>-0.21569799999999997</v>
          </cell>
          <cell r="H77">
            <v>-0.21569799999999997</v>
          </cell>
        </row>
        <row r="78">
          <cell r="C78">
            <v>0</v>
          </cell>
          <cell r="D78">
            <v>-0.494452</v>
          </cell>
          <cell r="E78">
            <v>-0.494452</v>
          </cell>
          <cell r="F78">
            <v>-0.494452</v>
          </cell>
          <cell r="G78">
            <v>-0.494452</v>
          </cell>
          <cell r="H78">
            <v>-0.494452</v>
          </cell>
        </row>
        <row r="79">
          <cell r="C79">
            <v>0</v>
          </cell>
          <cell r="D79">
            <v>-0.22785</v>
          </cell>
          <cell r="E79">
            <v>-0.22785</v>
          </cell>
          <cell r="F79">
            <v>-0.22785</v>
          </cell>
          <cell r="G79">
            <v>-0.22785</v>
          </cell>
          <cell r="H79">
            <v>-0.22785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-1.74</v>
          </cell>
          <cell r="E90">
            <v>-1.64</v>
          </cell>
          <cell r="F90">
            <v>-1.64</v>
          </cell>
          <cell r="G90">
            <v>-1.64</v>
          </cell>
          <cell r="H90">
            <v>-1.64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0" refreshError="1">
        <row r="39">
          <cell r="B39">
            <v>0</v>
          </cell>
          <cell r="C39">
            <v>0</v>
          </cell>
          <cell r="D39">
            <v>-15</v>
          </cell>
          <cell r="E39">
            <v>-15</v>
          </cell>
          <cell r="F39">
            <v>-15</v>
          </cell>
          <cell r="G39">
            <v>-15</v>
          </cell>
          <cell r="H39">
            <v>-15</v>
          </cell>
        </row>
        <row r="75">
          <cell r="C75">
            <v>0</v>
          </cell>
          <cell r="D75">
            <v>-0.871</v>
          </cell>
          <cell r="E75">
            <v>-0.871</v>
          </cell>
          <cell r="F75">
            <v>-0.871</v>
          </cell>
          <cell r="G75">
            <v>-0.871</v>
          </cell>
          <cell r="H75">
            <v>-0.871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-6.1840999999999993E-2</v>
          </cell>
          <cell r="E77">
            <v>-6.1840999999999993E-2</v>
          </cell>
          <cell r="F77">
            <v>-6.1840999999999993E-2</v>
          </cell>
          <cell r="G77">
            <v>-6.1840999999999993E-2</v>
          </cell>
          <cell r="H77">
            <v>-6.1840999999999993E-2</v>
          </cell>
        </row>
        <row r="78">
          <cell r="C78">
            <v>0</v>
          </cell>
          <cell r="D78">
            <v>-0.127834</v>
          </cell>
          <cell r="E78">
            <v>-0.127834</v>
          </cell>
          <cell r="F78">
            <v>-0.127834</v>
          </cell>
          <cell r="G78">
            <v>-0.127834</v>
          </cell>
          <cell r="H78">
            <v>-0.127834</v>
          </cell>
        </row>
        <row r="79">
          <cell r="C79">
            <v>0</v>
          </cell>
          <cell r="D79">
            <v>-6.5325000000000008E-2</v>
          </cell>
          <cell r="E79">
            <v>-6.5325000000000008E-2</v>
          </cell>
          <cell r="F79">
            <v>-6.5325000000000008E-2</v>
          </cell>
          <cell r="G79">
            <v>-6.5325000000000008E-2</v>
          </cell>
          <cell r="H79">
            <v>-6.5325000000000008E-2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1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-0.23200000000000001</v>
          </cell>
          <cell r="E75">
            <v>-0.23200000000000001</v>
          </cell>
          <cell r="F75">
            <v>-0.23200000000000001</v>
          </cell>
          <cell r="G75">
            <v>-0.23200000000000001</v>
          </cell>
          <cell r="H75">
            <v>-0.23200000000000001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-1.6471999999999997E-2</v>
          </cell>
          <cell r="E77">
            <v>-1.6471999999999997E-2</v>
          </cell>
          <cell r="F77">
            <v>-1.6471999999999997E-2</v>
          </cell>
          <cell r="G77">
            <v>-1.6471999999999997E-2</v>
          </cell>
          <cell r="H77">
            <v>-1.6471999999999997E-2</v>
          </cell>
        </row>
        <row r="78">
          <cell r="C78">
            <v>0</v>
          </cell>
          <cell r="D78">
            <v>-3.4128000000000006E-2</v>
          </cell>
          <cell r="E78">
            <v>-3.4128000000000006E-2</v>
          </cell>
          <cell r="F78">
            <v>-3.4128000000000006E-2</v>
          </cell>
          <cell r="G78">
            <v>-3.4128000000000006E-2</v>
          </cell>
          <cell r="H78">
            <v>-3.4128000000000006E-2</v>
          </cell>
        </row>
        <row r="79">
          <cell r="C79">
            <v>0</v>
          </cell>
          <cell r="D79">
            <v>-1.7399999999999999E-2</v>
          </cell>
          <cell r="E79">
            <v>-1.7399999999999999E-2</v>
          </cell>
          <cell r="F79">
            <v>-1.7399999999999999E-2</v>
          </cell>
          <cell r="G79">
            <v>-1.7399999999999999E-2</v>
          </cell>
          <cell r="H79">
            <v>-1.7399999999999999E-2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2" refreshError="1">
        <row r="39">
          <cell r="B39">
            <v>0</v>
          </cell>
          <cell r="C39">
            <v>-6</v>
          </cell>
          <cell r="D39">
            <v>-6</v>
          </cell>
          <cell r="E39">
            <v>-6</v>
          </cell>
          <cell r="F39">
            <v>-6</v>
          </cell>
          <cell r="G39">
            <v>-6</v>
          </cell>
          <cell r="H39">
            <v>-6</v>
          </cell>
        </row>
        <row r="75">
          <cell r="C75">
            <v>0</v>
          </cell>
          <cell r="D75">
            <v>-0.34799999999999998</v>
          </cell>
          <cell r="E75">
            <v>-0.34799999999999998</v>
          </cell>
          <cell r="F75">
            <v>-0.34799999999999998</v>
          </cell>
          <cell r="G75">
            <v>-0.34799999999999998</v>
          </cell>
          <cell r="H75">
            <v>-0.34799999999999998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-2.4707999999999997E-2</v>
          </cell>
          <cell r="E77">
            <v>-2.4707999999999997E-2</v>
          </cell>
          <cell r="F77">
            <v>-2.4707999999999997E-2</v>
          </cell>
          <cell r="G77">
            <v>-2.4707999999999997E-2</v>
          </cell>
          <cell r="H77">
            <v>-2.4707999999999997E-2</v>
          </cell>
        </row>
        <row r="78">
          <cell r="C78">
            <v>0</v>
          </cell>
          <cell r="D78">
            <v>-5.1192000000000001E-2</v>
          </cell>
          <cell r="E78">
            <v>-5.1192000000000001E-2</v>
          </cell>
          <cell r="F78">
            <v>-5.1192000000000001E-2</v>
          </cell>
          <cell r="G78">
            <v>-5.1192000000000001E-2</v>
          </cell>
          <cell r="H78">
            <v>-5.1192000000000001E-2</v>
          </cell>
        </row>
        <row r="79">
          <cell r="C79">
            <v>0</v>
          </cell>
          <cell r="D79">
            <v>-2.6099999999999998E-2</v>
          </cell>
          <cell r="E79">
            <v>-2.6099999999999998E-2</v>
          </cell>
          <cell r="F79">
            <v>-2.6099999999999998E-2</v>
          </cell>
          <cell r="G79">
            <v>-2.6099999999999998E-2</v>
          </cell>
          <cell r="H79">
            <v>-2.6099999999999998E-2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3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-4.2999999999999997E-2</v>
          </cell>
          <cell r="D75">
            <v>-7.5999999999999998E-2</v>
          </cell>
          <cell r="E75">
            <v>-7.5999999999999998E-2</v>
          </cell>
          <cell r="F75">
            <v>-7.5999999999999998E-2</v>
          </cell>
          <cell r="G75">
            <v>-7.5999999999999998E-2</v>
          </cell>
          <cell r="H75">
            <v>-7.5999999999999998E-2</v>
          </cell>
        </row>
        <row r="76">
          <cell r="C76">
            <v>-0.11600000000000001</v>
          </cell>
          <cell r="D76">
            <v>-7.4999999999999997E-2</v>
          </cell>
          <cell r="E76">
            <v>-7.4999999999999997E-2</v>
          </cell>
          <cell r="F76">
            <v>-7.4999999999999997E-2</v>
          </cell>
          <cell r="G76">
            <v>-7.4999999999999997E-2</v>
          </cell>
          <cell r="H76">
            <v>-7.4999999999999997E-2</v>
          </cell>
        </row>
        <row r="77">
          <cell r="C77">
            <v>0</v>
          </cell>
          <cell r="D77">
            <v>-1.0720999999999998E-2</v>
          </cell>
          <cell r="E77">
            <v>-1.0720999999999998E-2</v>
          </cell>
          <cell r="F77">
            <v>-1.0720999999999998E-2</v>
          </cell>
          <cell r="G77">
            <v>-1.0720999999999998E-2</v>
          </cell>
          <cell r="H77">
            <v>-1.0720999999999998E-2</v>
          </cell>
        </row>
        <row r="78">
          <cell r="C78">
            <v>-1.0075000000000001E-2</v>
          </cell>
          <cell r="D78">
            <v>-1.7954000000000005E-2</v>
          </cell>
          <cell r="E78">
            <v>-1.7954000000000005E-2</v>
          </cell>
          <cell r="F78">
            <v>-1.7954000000000005E-2</v>
          </cell>
          <cell r="G78">
            <v>-1.7954000000000005E-2</v>
          </cell>
          <cell r="H78">
            <v>-1.7954000000000005E-2</v>
          </cell>
        </row>
        <row r="79">
          <cell r="C79">
            <v>-1.1924999999999998E-2</v>
          </cell>
          <cell r="D79">
            <v>-1.1325E-2</v>
          </cell>
          <cell r="E79">
            <v>-1.1325E-2</v>
          </cell>
          <cell r="F79">
            <v>-1.1325E-2</v>
          </cell>
          <cell r="G79">
            <v>-1.1325E-2</v>
          </cell>
          <cell r="H79">
            <v>-1.1325E-2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-5.7000000000000002E-2</v>
          </cell>
          <cell r="D90">
            <v>-5.7000000000000002E-2</v>
          </cell>
          <cell r="E90">
            <v>-5.7000000000000002E-2</v>
          </cell>
          <cell r="F90">
            <v>-5.7000000000000002E-2</v>
          </cell>
          <cell r="G90">
            <v>-5.7000000000000002E-2</v>
          </cell>
          <cell r="H90">
            <v>-5.7000000000000002E-2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4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-0.28399999999999997</v>
          </cell>
          <cell r="E75">
            <v>-0.28399999999999997</v>
          </cell>
          <cell r="F75">
            <v>-0.28399999999999997</v>
          </cell>
          <cell r="G75">
            <v>-0.28399999999999997</v>
          </cell>
          <cell r="H75">
            <v>-0.28399999999999997</v>
          </cell>
        </row>
        <row r="76">
          <cell r="C76">
            <v>-1.7999999999999999E-2</v>
          </cell>
          <cell r="D76">
            <v>-1.7999999999999999E-2</v>
          </cell>
          <cell r="E76">
            <v>-1.7999999999999999E-2</v>
          </cell>
          <cell r="F76">
            <v>-1.7999999999999999E-2</v>
          </cell>
          <cell r="G76">
            <v>-1.7999999999999999E-2</v>
          </cell>
          <cell r="H76">
            <v>-1.7999999999999999E-2</v>
          </cell>
        </row>
        <row r="77">
          <cell r="C77">
            <v>0</v>
          </cell>
          <cell r="D77">
            <v>-2.1441999999999996E-2</v>
          </cell>
          <cell r="E77">
            <v>-2.1441999999999996E-2</v>
          </cell>
          <cell r="F77">
            <v>-2.1441999999999996E-2</v>
          </cell>
          <cell r="G77">
            <v>-2.1441999999999996E-2</v>
          </cell>
          <cell r="H77">
            <v>-2.1441999999999996E-2</v>
          </cell>
        </row>
        <row r="78">
          <cell r="C78">
            <v>3.4999999999999983E-4</v>
          </cell>
          <cell r="D78">
            <v>-3.9907999999999999E-2</v>
          </cell>
          <cell r="E78">
            <v>-3.9907999999999999E-2</v>
          </cell>
          <cell r="F78">
            <v>-3.9907999999999999E-2</v>
          </cell>
          <cell r="G78">
            <v>-3.9907999999999999E-2</v>
          </cell>
          <cell r="H78">
            <v>-3.9907999999999999E-2</v>
          </cell>
        </row>
        <row r="79">
          <cell r="C79">
            <v>-1.3499999999999999E-3</v>
          </cell>
          <cell r="D79">
            <v>-2.265E-2</v>
          </cell>
          <cell r="E79">
            <v>-2.265E-2</v>
          </cell>
          <cell r="F79">
            <v>-2.265E-2</v>
          </cell>
          <cell r="G79">
            <v>-2.265E-2</v>
          </cell>
          <cell r="H79">
            <v>-2.265E-2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-2.5000000000000001E-2</v>
          </cell>
          <cell r="E90">
            <v>-2.5000000000000001E-2</v>
          </cell>
          <cell r="F90">
            <v>-2.5000000000000001E-2</v>
          </cell>
          <cell r="G90">
            <v>-2.5000000000000001E-2</v>
          </cell>
          <cell r="H90">
            <v>-2.5000000000000001E-2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9">
          <cell r="B39">
            <v>0</v>
          </cell>
        </row>
      </sheetData>
      <sheetData sheetId="52">
        <row r="39">
          <cell r="B39">
            <v>0</v>
          </cell>
        </row>
      </sheetData>
      <sheetData sheetId="53">
        <row r="39">
          <cell r="B39">
            <v>0</v>
          </cell>
        </row>
      </sheetData>
      <sheetData sheetId="54">
        <row r="39">
          <cell r="B39">
            <v>0</v>
          </cell>
        </row>
      </sheetData>
      <sheetData sheetId="55">
        <row r="39">
          <cell r="B39">
            <v>0</v>
          </cell>
        </row>
      </sheetData>
      <sheetData sheetId="56">
        <row r="39">
          <cell r="B39">
            <v>0</v>
          </cell>
        </row>
      </sheetData>
      <sheetData sheetId="57">
        <row r="39">
          <cell r="B39">
            <v>0</v>
          </cell>
        </row>
      </sheetData>
      <sheetData sheetId="58">
        <row r="39">
          <cell r="B39">
            <v>0</v>
          </cell>
        </row>
      </sheetData>
      <sheetData sheetId="59">
        <row r="39">
          <cell r="B39">
            <v>0</v>
          </cell>
        </row>
      </sheetData>
      <sheetData sheetId="60">
        <row r="39">
          <cell r="B39">
            <v>0</v>
          </cell>
        </row>
      </sheetData>
      <sheetData sheetId="61">
        <row r="39">
          <cell r="B39">
            <v>0</v>
          </cell>
        </row>
      </sheetData>
      <sheetData sheetId="62">
        <row r="39">
          <cell r="B39">
            <v>0</v>
          </cell>
        </row>
      </sheetData>
      <sheetData sheetId="63">
        <row r="39">
          <cell r="B39">
            <v>0</v>
          </cell>
        </row>
      </sheetData>
      <sheetData sheetId="64">
        <row r="39">
          <cell r="B39">
            <v>0</v>
          </cell>
        </row>
      </sheetData>
      <sheetData sheetId="65">
        <row r="39">
          <cell r="B39">
            <v>0</v>
          </cell>
        </row>
      </sheetData>
      <sheetData sheetId="66">
        <row r="39">
          <cell r="B39">
            <v>0</v>
          </cell>
        </row>
      </sheetData>
      <sheetData sheetId="67">
        <row r="39">
          <cell r="B39">
            <v>0</v>
          </cell>
        </row>
      </sheetData>
      <sheetData sheetId="68">
        <row r="39">
          <cell r="B39">
            <v>0</v>
          </cell>
        </row>
      </sheetData>
      <sheetData sheetId="69">
        <row r="39">
          <cell r="B39">
            <v>0</v>
          </cell>
        </row>
      </sheetData>
      <sheetData sheetId="70">
        <row r="39">
          <cell r="B39">
            <v>0</v>
          </cell>
        </row>
      </sheetData>
      <sheetData sheetId="71">
        <row r="39">
          <cell r="B39">
            <v>0</v>
          </cell>
        </row>
      </sheetData>
      <sheetData sheetId="72">
        <row r="39">
          <cell r="B39">
            <v>0</v>
          </cell>
        </row>
      </sheetData>
      <sheetData sheetId="73">
        <row r="39">
          <cell r="B39">
            <v>0</v>
          </cell>
        </row>
      </sheetData>
      <sheetData sheetId="74">
        <row r="39">
          <cell r="B39">
            <v>0</v>
          </cell>
        </row>
      </sheetData>
      <sheetData sheetId="75"/>
      <sheetData sheetId="76">
        <row r="39">
          <cell r="B39">
            <v>0</v>
          </cell>
        </row>
      </sheetData>
      <sheetData sheetId="77">
        <row r="39">
          <cell r="B39">
            <v>0</v>
          </cell>
        </row>
      </sheetData>
      <sheetData sheetId="78">
        <row r="39">
          <cell r="B39">
            <v>0</v>
          </cell>
        </row>
      </sheetData>
      <sheetData sheetId="79">
        <row r="39">
          <cell r="B39">
            <v>0</v>
          </cell>
        </row>
      </sheetData>
      <sheetData sheetId="80">
        <row r="39">
          <cell r="B39">
            <v>0</v>
          </cell>
        </row>
      </sheetData>
      <sheetData sheetId="81">
        <row r="39">
          <cell r="B39">
            <v>0</v>
          </cell>
        </row>
      </sheetData>
      <sheetData sheetId="82">
        <row r="39">
          <cell r="B39">
            <v>0</v>
          </cell>
        </row>
      </sheetData>
      <sheetData sheetId="83">
        <row r="39">
          <cell r="B39">
            <v>0</v>
          </cell>
        </row>
      </sheetData>
      <sheetData sheetId="84">
        <row r="39">
          <cell r="B39">
            <v>0</v>
          </cell>
        </row>
      </sheetData>
      <sheetData sheetId="85">
        <row r="39">
          <cell r="B39">
            <v>0</v>
          </cell>
        </row>
      </sheetData>
      <sheetData sheetId="86">
        <row r="39">
          <cell r="B39">
            <v>0</v>
          </cell>
        </row>
      </sheetData>
      <sheetData sheetId="87">
        <row r="39">
          <cell r="B39">
            <v>0</v>
          </cell>
        </row>
      </sheetData>
      <sheetData sheetId="88">
        <row r="39">
          <cell r="B39">
            <v>0</v>
          </cell>
        </row>
      </sheetData>
      <sheetData sheetId="89">
        <row r="39">
          <cell r="B39">
            <v>0</v>
          </cell>
        </row>
      </sheetData>
      <sheetData sheetId="90">
        <row r="39">
          <cell r="B39">
            <v>0</v>
          </cell>
        </row>
      </sheetData>
      <sheetData sheetId="91">
        <row r="39">
          <cell r="B39">
            <v>0</v>
          </cell>
        </row>
      </sheetData>
      <sheetData sheetId="92">
        <row r="39">
          <cell r="B39">
            <v>0</v>
          </cell>
        </row>
      </sheetData>
      <sheetData sheetId="93">
        <row r="39">
          <cell r="B39">
            <v>0</v>
          </cell>
        </row>
      </sheetData>
      <sheetData sheetId="94">
        <row r="39">
          <cell r="B39">
            <v>0</v>
          </cell>
        </row>
      </sheetData>
      <sheetData sheetId="95">
        <row r="39">
          <cell r="B39">
            <v>0</v>
          </cell>
        </row>
      </sheetData>
      <sheetData sheetId="96">
        <row r="39">
          <cell r="B39">
            <v>0</v>
          </cell>
        </row>
      </sheetData>
      <sheetData sheetId="97">
        <row r="39">
          <cell r="B39">
            <v>0</v>
          </cell>
        </row>
      </sheetData>
      <sheetData sheetId="98">
        <row r="39">
          <cell r="B39">
            <v>0</v>
          </cell>
        </row>
      </sheetData>
      <sheetData sheetId="99">
        <row r="39">
          <cell r="B39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 - 2050"/>
      <sheetName val="Smart View"/>
      <sheetName val="New Funding Sources"/>
      <sheetName val="Revenue"/>
      <sheetName val="Subsidies"/>
      <sheetName val="Fare &amp; Toll Increases"/>
      <sheetName val="Expenses"/>
      <sheetName val="Summary Analysis 2009A"/>
      <sheetName val="Cash Summary 2020-2023"/>
      <sheetName val="Debt Service Schedule"/>
      <sheetName val="MTA Bonds Annualized"/>
      <sheetName val="Financing Costs"/>
      <sheetName val="Regional 3.10.20"/>
      <sheetName val="National 3.10.20"/>
      <sheetName val="Assumptions"/>
      <sheetName val="B&amp;T Distributable Inc"/>
    </sheetNames>
    <sheetDataSet>
      <sheetData sheetId="0">
        <row r="21">
          <cell r="K21">
            <v>8526.2344908369687</v>
          </cell>
          <cell r="L21">
            <v>8963.2338879419931</v>
          </cell>
          <cell r="M21">
            <v>9422.6310355751539</v>
          </cell>
          <cell r="N21">
            <v>9905.5738969419926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G Summary"/>
      <sheetName val="Print Options"/>
      <sheetName val="Admin &amp; Fin Redu -1P"/>
      <sheetName val="Gap Measurements-Eng - 2P"/>
      <sheetName val="Admin Reductions - 3P"/>
      <sheetName val="DCE Ops Support Reduc - 4P"/>
      <sheetName val="E&amp;E Personnel Reduction-5P"/>
      <sheetName val="Electro-Mech Personnel-6P "/>
      <sheetName val="ICC Supt Reduction-7P"/>
      <sheetName val="Replace Hourlies w Cler- 8P"/>
      <sheetName val="Signals - Supt Reduction - 9P"/>
      <sheetName val="10 TWU Apprenticeship Program"/>
      <sheetName val="11 Admin Support Reductions"/>
      <sheetName val="12 Depot Supt Reductions"/>
      <sheetName val="14 Law Outside Counsel"/>
      <sheetName val="15 Law Reduce Law Staff"/>
      <sheetName val="16 Reduce Law OTPS"/>
      <sheetName val="17 EVP 2005 Savings"/>
      <sheetName val="18 HR Tuition Reimb"/>
      <sheetName val="19 HR TWU Apprentice Prog"/>
      <sheetName val="20 Reduce HR Pos and OTPS"/>
      <sheetName val="21 Token Scrap Revenue"/>
      <sheetName val="22R OMB Savings"/>
      <sheetName val="23 Corp Comm Mktg Admin Svgs"/>
      <sheetName val="24 Reduce TIS Staffing"/>
      <sheetName val="25 TIS Efficiency Productivity "/>
      <sheetName val="26 Span of Control"/>
      <sheetName val="27 Reduce AFC Staff"/>
      <sheetName val="28 FB - H&amp;W Mgmt Actions"/>
      <sheetName val="29 Reduce Normal Replacement"/>
      <sheetName val="30 OLR ERP "/>
      <sheetName val="31 Mat'l Cycle Count"/>
      <sheetName val="32 Mat'l Reduce Pos and OTPS"/>
      <sheetName val="33 Controller"/>
      <sheetName val="ParaTran Admin Redux"/>
      <sheetName val="WEP - 35P"/>
      <sheetName val="CleanerVacancies - 36P"/>
      <sheetName val="Sta Op Suppt Red - 38P"/>
      <sheetName val="Sta Agents - 39P"/>
      <sheetName val="Training Float - 40P"/>
      <sheetName val="41 Depot cleaner Reductions"/>
      <sheetName val="43 EVP-rev-time value mc"/>
      <sheetName val="44 Corp Comm Reduce Elim Cust "/>
      <sheetName val="Subway Svc Plan G Line - 48R"/>
      <sheetName val="Guideline Based Adj 50A"/>
      <sheetName val="Off Peak Guidelines 54A"/>
      <sheetName val="Avg Rate &amp; Avail 55A"/>
      <sheetName val="Subway Svc Plan Ev-wkend - 46R"/>
      <sheetName val="Subway Svc Plan 30 Night - 47R"/>
      <sheetName val="Subway Svc Plan 10% Cut - 49R"/>
      <sheetName val="Low Cost Recovery"/>
      <sheetName val="Discontinue Late Night 53A"/>
      <sheetName val="Training Float - RTO 70R"/>
      <sheetName val="Dispatcher Reductions 72R"/>
      <sheetName val="Training Pgm Reductions 74R"/>
      <sheetName val="Shop Mtce Redux 76R"/>
      <sheetName val=" AGS Redux 77R"/>
      <sheetName val="Mtce Support Reductions 84R"/>
      <sheetName val="Service LS Reductions 85R"/>
      <sheetName val="92R Uniform_ Footwear Savings"/>
      <sheetName val="82 Admin Support Reductions"/>
      <sheetName val="Shop Mgmt- Supv 86R "/>
      <sheetName val="88 Transportation Com Ctr"/>
      <sheetName val="89 HR Trng Emp Positions"/>
      <sheetName val="90 OLR Reduce Field Ops Pos"/>
      <sheetName val="OPTO G - 93P"/>
      <sheetName val="OPTO L - 94P"/>
      <sheetName val="Service Support - 95P"/>
      <sheetName val="96 Traffic Checker"/>
      <sheetName val="97 EVP-rev-truck reduction"/>
      <sheetName val="98 EVP Rev Joint coin+bill"/>
      <sheetName val="Worktrain TO - 100P"/>
      <sheetName val="Overtime &amp; NDiff Reduc - 101P"/>
      <sheetName val="Roof Repair - 102P"/>
      <sheetName val="Concrete Work Support-103P"/>
      <sheetName val="HVAC Maintenance-104P"/>
      <sheetName val="Close Work Train - 105P"/>
      <sheetName val="Emerg Generator - 106P"/>
      <sheetName val="Prod Equip Mtc - 107P"/>
      <sheetName val="Track Geometry Car- 108P"/>
      <sheetName val="Track Surfacing Support - 109P"/>
      <sheetName val="Emergency Alarm Mtc Cycle-110P"/>
      <sheetName val="111 4 Year Cycle Change Base"/>
      <sheetName val="112 Amsterdam Annex Quota"/>
      <sheetName val="113 CMF Mgmt-Supv Reductions"/>
      <sheetName val="115 OTPS Savings"/>
      <sheetName val="116 Sup Log Warehousing"/>
      <sheetName val="118 OSS 2005 Svgs Plan"/>
      <sheetName val="119 EVP-rev-contracted security"/>
      <sheetName val="PEG_Summary1"/>
      <sheetName val="Print_Options1"/>
      <sheetName val="Admin_&amp;_Fin_Redu_-1P1"/>
      <sheetName val="Gap_Measurements-Eng_-_2P1"/>
      <sheetName val="Admin_Reductions_-_3P1"/>
      <sheetName val="DCE_Ops_Support_Reduc_-_4P1"/>
      <sheetName val="E&amp;E_Personnel_Reduction-5P1"/>
      <sheetName val="Electro-Mech_Personnel-6P_1"/>
      <sheetName val="ICC_Supt_Reduction-7P1"/>
      <sheetName val="Replace_Hourlies_w_Cler-_8P1"/>
      <sheetName val="Signals_-_Supt_Reduction_-_9P1"/>
      <sheetName val="10_TWU_Apprenticeship_Program1"/>
      <sheetName val="11_Admin_Support_Reductions1"/>
      <sheetName val="12_Depot_Supt_Reductions1"/>
      <sheetName val="14_Law_Outside_Counsel1"/>
      <sheetName val="15_Law_Reduce_Law_Staff1"/>
      <sheetName val="16_Reduce_Law_OTPS1"/>
      <sheetName val="17_EVP_2005_Savings1"/>
      <sheetName val="18_HR_Tuition_Reimb1"/>
      <sheetName val="19_HR_TWU_Apprentice_Prog1"/>
      <sheetName val="20_Reduce_HR_Pos_and_OTPS1"/>
      <sheetName val="21_Token_Scrap_Revenue1"/>
      <sheetName val="22R_OMB_Savings1"/>
      <sheetName val="23_Corp_Comm_Mktg_Admin_Svgs1"/>
      <sheetName val="24_Reduce_TIS_Staffing1"/>
      <sheetName val="25_TIS_Efficiency_Productivity1"/>
      <sheetName val="26_Span_of_Control1"/>
      <sheetName val="27_Reduce_AFC_Staff1"/>
      <sheetName val="28_FB_-_H&amp;W_Mgmt_Actions1"/>
      <sheetName val="29_Reduce_Normal_Replacement1"/>
      <sheetName val="30_OLR_ERP_1"/>
      <sheetName val="31_Mat'l_Cycle_Count1"/>
      <sheetName val="32_Mat'l_Reduce_Pos_and_OTPS1"/>
      <sheetName val="33_Controller1"/>
      <sheetName val="ParaTran_Admin_Redux1"/>
      <sheetName val="WEP_-_35P1"/>
      <sheetName val="CleanerVacancies_-_36P1"/>
      <sheetName val="Sta_Op_Suppt_Red_-_38P1"/>
      <sheetName val="Sta_Agents_-_39P1"/>
      <sheetName val="Training_Float_-_40P1"/>
      <sheetName val="41_Depot_cleaner_Reductions1"/>
      <sheetName val="43_EVP-rev-time_value_mc1"/>
      <sheetName val="44_Corp_Comm_Reduce_Elim_Cust_1"/>
      <sheetName val="Subway_Svc_Plan_G_Line_-_48R1"/>
      <sheetName val="Guideline_Based_Adj_50A1"/>
      <sheetName val="Off_Peak_Guidelines_54A1"/>
      <sheetName val="Avg_Rate_&amp;_Avail_55A1"/>
      <sheetName val="Subway_Svc_Plan_Ev-wkend_-_46R1"/>
      <sheetName val="Subway_Svc_Plan_30_Night_-_47R1"/>
      <sheetName val="Subway_Svc_Plan_10%_Cut_-_49R1"/>
      <sheetName val="Low_Cost_Recovery1"/>
      <sheetName val="Discontinue_Late_Night_53A1"/>
      <sheetName val="Training_Float_-_RTO_70R1"/>
      <sheetName val="Dispatcher_Reductions_72R1"/>
      <sheetName val="Training_Pgm_Reductions_74R1"/>
      <sheetName val="Shop_Mtce_Redux_76R1"/>
      <sheetName val="_AGS_Redux_77R1"/>
      <sheetName val="Mtce_Support_Reductions_84R1"/>
      <sheetName val="Service_LS_Reductions_85R1"/>
      <sheetName val="92R_Uniform__Footwear_Savings1"/>
      <sheetName val="82_Admin_Support_Reductions1"/>
      <sheetName val="Shop_Mgmt-_Supv_86R_1"/>
      <sheetName val="88_Transportation_Com_Ctr1"/>
      <sheetName val="89_HR_Trng_Emp_Positions1"/>
      <sheetName val="90_OLR_Reduce_Field_Ops_Pos1"/>
      <sheetName val="OPTO_G_-_93P1"/>
      <sheetName val="OPTO_L_-_94P1"/>
      <sheetName val="Service_Support_-_95P1"/>
      <sheetName val="96_Traffic_Checker1"/>
      <sheetName val="97_EVP-rev-truck_reduction1"/>
      <sheetName val="98_EVP_Rev_Joint_coin+bill1"/>
      <sheetName val="Worktrain_TO_-_100P1"/>
      <sheetName val="Overtime_&amp;_NDiff_Reduc_-_101P1"/>
      <sheetName val="Roof_Repair_-_102P1"/>
      <sheetName val="Concrete_Work_Support-103P1"/>
      <sheetName val="HVAC_Maintenance-104P1"/>
      <sheetName val="Close_Work_Train_-_105P1"/>
      <sheetName val="Emerg_Generator_-_106P1"/>
      <sheetName val="Prod_Equip_Mtc_-_107P1"/>
      <sheetName val="Track_Geometry_Car-_108P1"/>
      <sheetName val="Track_Surfacing_Support_-_109P1"/>
      <sheetName val="Emergency_Alarm_Mtc_Cycle-110P1"/>
      <sheetName val="111_4_Year_Cycle_Change_Base1"/>
      <sheetName val="112_Amsterdam_Annex_Quota1"/>
      <sheetName val="113_CMF_Mgmt-Supv_Reductions1"/>
      <sheetName val="115_OTPS_Savings1"/>
      <sheetName val="116_Sup_Log_Warehousing1"/>
      <sheetName val="118_OSS_2005_Svgs_Plan1"/>
      <sheetName val="119_EVP-rev-contracted_securit1"/>
      <sheetName val="PEG_Summary"/>
      <sheetName val="Print_Options"/>
      <sheetName val="Admin_&amp;_Fin_Redu_-1P"/>
      <sheetName val="Gap_Measurements-Eng_-_2P"/>
      <sheetName val="Admin_Reductions_-_3P"/>
      <sheetName val="DCE_Ops_Support_Reduc_-_4P"/>
      <sheetName val="E&amp;E_Personnel_Reduction-5P"/>
      <sheetName val="Electro-Mech_Personnel-6P_"/>
      <sheetName val="ICC_Supt_Reduction-7P"/>
      <sheetName val="Replace_Hourlies_w_Cler-_8P"/>
      <sheetName val="Signals_-_Supt_Reduction_-_9P"/>
      <sheetName val="10_TWU_Apprenticeship_Program"/>
      <sheetName val="11_Admin_Support_Reductions"/>
      <sheetName val="12_Depot_Supt_Reductions"/>
      <sheetName val="14_Law_Outside_Counsel"/>
      <sheetName val="15_Law_Reduce_Law_Staff"/>
      <sheetName val="16_Reduce_Law_OTPS"/>
      <sheetName val="17_EVP_2005_Savings"/>
      <sheetName val="18_HR_Tuition_Reimb"/>
      <sheetName val="19_HR_TWU_Apprentice_Prog"/>
      <sheetName val="20_Reduce_HR_Pos_and_OTPS"/>
      <sheetName val="21_Token_Scrap_Revenue"/>
      <sheetName val="22R_OMB_Savings"/>
      <sheetName val="23_Corp_Comm_Mktg_Admin_Svgs"/>
      <sheetName val="24_Reduce_TIS_Staffing"/>
      <sheetName val="25_TIS_Efficiency_Productivity_"/>
      <sheetName val="26_Span_of_Control"/>
      <sheetName val="27_Reduce_AFC_Staff"/>
      <sheetName val="28_FB_-_H&amp;W_Mgmt_Actions"/>
      <sheetName val="29_Reduce_Normal_Replacement"/>
      <sheetName val="30_OLR_ERP_"/>
      <sheetName val="31_Mat'l_Cycle_Count"/>
      <sheetName val="32_Mat'l_Reduce_Pos_and_OTPS"/>
      <sheetName val="33_Controller"/>
      <sheetName val="ParaTran_Admin_Redux"/>
      <sheetName val="WEP_-_35P"/>
      <sheetName val="CleanerVacancies_-_36P"/>
      <sheetName val="Sta_Op_Suppt_Red_-_38P"/>
      <sheetName val="Sta_Agents_-_39P"/>
      <sheetName val="Training_Float_-_40P"/>
      <sheetName val="41_Depot_cleaner_Reductions"/>
      <sheetName val="43_EVP-rev-time_value_mc"/>
      <sheetName val="44_Corp_Comm_Reduce_Elim_Cust_"/>
      <sheetName val="Subway_Svc_Plan_G_Line_-_48R"/>
      <sheetName val="Guideline_Based_Adj_50A"/>
      <sheetName val="Off_Peak_Guidelines_54A"/>
      <sheetName val="Avg_Rate_&amp;_Avail_55A"/>
      <sheetName val="Subway_Svc_Plan_Ev-wkend_-_46R"/>
      <sheetName val="Subway_Svc_Plan_30_Night_-_47R"/>
      <sheetName val="Subway_Svc_Plan_10%_Cut_-_49R"/>
      <sheetName val="Low_Cost_Recovery"/>
      <sheetName val="Discontinue_Late_Night_53A"/>
      <sheetName val="Training_Float_-_RTO_70R"/>
      <sheetName val="Dispatcher_Reductions_72R"/>
      <sheetName val="Training_Pgm_Reductions_74R"/>
      <sheetName val="Shop_Mtce_Redux_76R"/>
      <sheetName val="_AGS_Redux_77R"/>
      <sheetName val="Mtce_Support_Reductions_84R"/>
      <sheetName val="Service_LS_Reductions_85R"/>
      <sheetName val="92R_Uniform__Footwear_Savings"/>
      <sheetName val="82_Admin_Support_Reductions"/>
      <sheetName val="Shop_Mgmt-_Supv_86R_"/>
      <sheetName val="88_Transportation_Com_Ctr"/>
      <sheetName val="89_HR_Trng_Emp_Positions"/>
      <sheetName val="90_OLR_Reduce_Field_Ops_Pos"/>
      <sheetName val="OPTO_G_-_93P"/>
      <sheetName val="OPTO_L_-_94P"/>
      <sheetName val="Service_Support_-_95P"/>
      <sheetName val="96_Traffic_Checker"/>
      <sheetName val="97_EVP-rev-truck_reduction"/>
      <sheetName val="98_EVP_Rev_Joint_coin+bill"/>
      <sheetName val="Worktrain_TO_-_100P"/>
      <sheetName val="Overtime_&amp;_NDiff_Reduc_-_101P"/>
      <sheetName val="Roof_Repair_-_102P"/>
      <sheetName val="Concrete_Work_Support-103P"/>
      <sheetName val="HVAC_Maintenance-104P"/>
      <sheetName val="Close_Work_Train_-_105P"/>
      <sheetName val="Emerg_Generator_-_106P"/>
      <sheetName val="Prod_Equip_Mtc_-_107P"/>
      <sheetName val="Track_Geometry_Car-_108P"/>
      <sheetName val="Track_Surfacing_Support_-_109P"/>
      <sheetName val="Emergency_Alarm_Mtc_Cycle-110P"/>
      <sheetName val="111_4_Year_Cycle_Change_Base"/>
      <sheetName val="112_Amsterdam_Annex_Quota"/>
      <sheetName val="113_CMF_Mgmt-Supv_Reductions"/>
      <sheetName val="115_OTPS_Savings"/>
      <sheetName val="116_Sup_Log_Warehousing"/>
      <sheetName val="118_OSS_2005_Svgs_Plan"/>
      <sheetName val="119_EVP-rev-contracted_security"/>
      <sheetName val="PEG_Summary2"/>
      <sheetName val="Print_Options2"/>
      <sheetName val="Admin_&amp;_Fin_Redu_-1P2"/>
      <sheetName val="Gap_Measurements-Eng_-_2P2"/>
      <sheetName val="Admin_Reductions_-_3P2"/>
      <sheetName val="DCE_Ops_Support_Reduc_-_4P2"/>
      <sheetName val="E&amp;E_Personnel_Reduction-5P2"/>
      <sheetName val="Electro-Mech_Personnel-6P_2"/>
      <sheetName val="ICC_Supt_Reduction-7P2"/>
      <sheetName val="Replace_Hourlies_w_Cler-_8P2"/>
      <sheetName val="Signals_-_Supt_Reduction_-_9P2"/>
      <sheetName val="10_TWU_Apprenticeship_Program2"/>
      <sheetName val="11_Admin_Support_Reductions2"/>
      <sheetName val="12_Depot_Supt_Reductions2"/>
      <sheetName val="14_Law_Outside_Counsel2"/>
      <sheetName val="15_Law_Reduce_Law_Staff2"/>
      <sheetName val="16_Reduce_Law_OTPS2"/>
      <sheetName val="17_EVP_2005_Savings2"/>
      <sheetName val="18_HR_Tuition_Reimb2"/>
      <sheetName val="19_HR_TWU_Apprentice_Prog2"/>
      <sheetName val="20_Reduce_HR_Pos_and_OTPS2"/>
      <sheetName val="21_Token_Scrap_Revenue2"/>
      <sheetName val="22R_OMB_Savings2"/>
      <sheetName val="23_Corp_Comm_Mktg_Admin_Svgs2"/>
      <sheetName val="24_Reduce_TIS_Staffing2"/>
      <sheetName val="25_TIS_Efficiency_Productivity2"/>
      <sheetName val="26_Span_of_Control2"/>
      <sheetName val="27_Reduce_AFC_Staff2"/>
      <sheetName val="28_FB_-_H&amp;W_Mgmt_Actions2"/>
      <sheetName val="29_Reduce_Normal_Replacement2"/>
      <sheetName val="30_OLR_ERP_2"/>
      <sheetName val="31_Mat'l_Cycle_Count2"/>
      <sheetName val="32_Mat'l_Reduce_Pos_and_OTPS2"/>
      <sheetName val="33_Controller2"/>
      <sheetName val="ParaTran_Admin_Redux2"/>
      <sheetName val="WEP_-_35P2"/>
      <sheetName val="CleanerVacancies_-_36P2"/>
      <sheetName val="Sta_Op_Suppt_Red_-_38P2"/>
      <sheetName val="Sta_Agents_-_39P2"/>
      <sheetName val="Training_Float_-_40P2"/>
      <sheetName val="41_Depot_cleaner_Reductions2"/>
      <sheetName val="43_EVP-rev-time_value_mc2"/>
      <sheetName val="44_Corp_Comm_Reduce_Elim_Cust_2"/>
      <sheetName val="Subway_Svc_Plan_G_Line_-_48R2"/>
      <sheetName val="Guideline_Based_Adj_50A2"/>
      <sheetName val="Off_Peak_Guidelines_54A2"/>
      <sheetName val="Avg_Rate_&amp;_Avail_55A2"/>
      <sheetName val="Subway_Svc_Plan_Ev-wkend_-_46R2"/>
      <sheetName val="Subway_Svc_Plan_30_Night_-_47R2"/>
      <sheetName val="Subway_Svc_Plan_10%_Cut_-_49R2"/>
      <sheetName val="Low_Cost_Recovery2"/>
      <sheetName val="Discontinue_Late_Night_53A2"/>
      <sheetName val="Training_Float_-_RTO_70R2"/>
      <sheetName val="Dispatcher_Reductions_72R2"/>
      <sheetName val="Training_Pgm_Reductions_74R2"/>
      <sheetName val="Shop_Mtce_Redux_76R2"/>
      <sheetName val="_AGS_Redux_77R2"/>
      <sheetName val="Mtce_Support_Reductions_84R2"/>
      <sheetName val="Service_LS_Reductions_85R2"/>
      <sheetName val="92R_Uniform__Footwear_Savings2"/>
      <sheetName val="82_Admin_Support_Reductions2"/>
      <sheetName val="Shop_Mgmt-_Supv_86R_2"/>
      <sheetName val="88_Transportation_Com_Ctr2"/>
      <sheetName val="89_HR_Trng_Emp_Positions2"/>
      <sheetName val="90_OLR_Reduce_Field_Ops_Pos2"/>
      <sheetName val="OPTO_G_-_93P2"/>
      <sheetName val="OPTO_L_-_94P2"/>
      <sheetName val="Service_Support_-_95P2"/>
      <sheetName val="96_Traffic_Checker2"/>
      <sheetName val="97_EVP-rev-truck_reduction2"/>
      <sheetName val="98_EVP_Rev_Joint_coin+bill2"/>
      <sheetName val="Worktrain_TO_-_100P2"/>
      <sheetName val="Overtime_&amp;_NDiff_Reduc_-_101P2"/>
      <sheetName val="Roof_Repair_-_102P2"/>
      <sheetName val="Concrete_Work_Support-103P2"/>
      <sheetName val="HVAC_Maintenance-104P2"/>
      <sheetName val="Close_Work_Train_-_105P2"/>
      <sheetName val="Emerg_Generator_-_106P2"/>
      <sheetName val="Prod_Equip_Mtc_-_107P2"/>
      <sheetName val="Track_Geometry_Car-_108P2"/>
      <sheetName val="Track_Surfacing_Support_-_109P2"/>
      <sheetName val="Emergency_Alarm_Mtc_Cycle-110P2"/>
      <sheetName val="111_4_Year_Cycle_Change_Base2"/>
      <sheetName val="112_Amsterdam_Annex_Quota2"/>
      <sheetName val="113_CMF_Mgmt-Supv_Reductions2"/>
      <sheetName val="115_OTPS_Savings2"/>
      <sheetName val="116_Sup_Log_Warehousing2"/>
      <sheetName val="118_OSS_2005_Svgs_Plan2"/>
      <sheetName val="119_EVP-rev-contracted_securit2"/>
    </sheetNames>
    <sheetDataSet>
      <sheetData sheetId="0" refreshError="1"/>
      <sheetData sheetId="1" refreshError="1"/>
      <sheetData sheetId="2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" refreshError="1">
        <row r="44">
          <cell r="C44">
            <v>0</v>
          </cell>
          <cell r="D44">
            <v>16</v>
          </cell>
          <cell r="E44">
            <v>16</v>
          </cell>
          <cell r="F44">
            <v>16</v>
          </cell>
          <cell r="G44">
            <v>16</v>
          </cell>
          <cell r="H44">
            <v>16</v>
          </cell>
        </row>
      </sheetData>
      <sheetData sheetId="5" refreshError="1">
        <row r="44">
          <cell r="C44">
            <v>0</v>
          </cell>
          <cell r="D44">
            <v>14</v>
          </cell>
          <cell r="E44">
            <v>14</v>
          </cell>
          <cell r="F44">
            <v>14</v>
          </cell>
          <cell r="G44">
            <v>14</v>
          </cell>
          <cell r="H44">
            <v>14</v>
          </cell>
        </row>
      </sheetData>
      <sheetData sheetId="6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0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1" refreshError="1">
        <row r="44">
          <cell r="C44">
            <v>45</v>
          </cell>
          <cell r="D44">
            <v>60</v>
          </cell>
          <cell r="E44">
            <v>74</v>
          </cell>
          <cell r="F44">
            <v>74</v>
          </cell>
          <cell r="G44">
            <v>74</v>
          </cell>
          <cell r="H44">
            <v>74</v>
          </cell>
        </row>
      </sheetData>
      <sheetData sheetId="12" refreshError="1">
        <row r="44">
          <cell r="C44">
            <v>0</v>
          </cell>
          <cell r="D44">
            <v>21</v>
          </cell>
          <cell r="E44">
            <v>21</v>
          </cell>
          <cell r="F44">
            <v>21</v>
          </cell>
          <cell r="G44">
            <v>21</v>
          </cell>
          <cell r="H44">
            <v>21</v>
          </cell>
        </row>
      </sheetData>
      <sheetData sheetId="1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4" refreshError="1">
        <row r="44">
          <cell r="C44">
            <v>0</v>
          </cell>
          <cell r="D44">
            <v>-4</v>
          </cell>
          <cell r="E44">
            <v>-4</v>
          </cell>
          <cell r="F44">
            <v>-4</v>
          </cell>
          <cell r="G44">
            <v>-4</v>
          </cell>
          <cell r="H44">
            <v>-4</v>
          </cell>
        </row>
      </sheetData>
      <sheetData sheetId="15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7" refreshError="1">
        <row r="44">
          <cell r="C44">
            <v>1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19" refreshError="1">
        <row r="44">
          <cell r="C44">
            <v>6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0" refreshError="1">
        <row r="44">
          <cell r="C44">
            <v>0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2" refreshError="1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2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2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25" refreshError="1">
        <row r="44">
          <cell r="C44">
            <v>0</v>
          </cell>
          <cell r="D44">
            <v>-1</v>
          </cell>
          <cell r="E44">
            <v>-1</v>
          </cell>
          <cell r="F44">
            <v>-1</v>
          </cell>
          <cell r="G44">
            <v>-1</v>
          </cell>
          <cell r="H44">
            <v>-1</v>
          </cell>
        </row>
      </sheetData>
      <sheetData sheetId="26" refreshError="1">
        <row r="44">
          <cell r="C44">
            <v>0</v>
          </cell>
          <cell r="D44">
            <v>28</v>
          </cell>
          <cell r="E44">
            <v>28</v>
          </cell>
          <cell r="F44">
            <v>28</v>
          </cell>
          <cell r="G44">
            <v>28</v>
          </cell>
          <cell r="H44">
            <v>28</v>
          </cell>
        </row>
      </sheetData>
      <sheetData sheetId="2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2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0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2" refreshError="1">
        <row r="44">
          <cell r="C44">
            <v>1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33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4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35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3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8" refreshError="1">
        <row r="44">
          <cell r="C44">
            <v>0</v>
          </cell>
          <cell r="D44">
            <v>620</v>
          </cell>
          <cell r="E44">
            <v>620</v>
          </cell>
          <cell r="F44">
            <v>620</v>
          </cell>
          <cell r="G44">
            <v>620</v>
          </cell>
          <cell r="H44">
            <v>620</v>
          </cell>
        </row>
      </sheetData>
      <sheetData sheetId="39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40" refreshError="1">
        <row r="44">
          <cell r="C44">
            <v>0</v>
          </cell>
          <cell r="D44">
            <v>20</v>
          </cell>
          <cell r="E44">
            <v>20</v>
          </cell>
          <cell r="F44">
            <v>20</v>
          </cell>
          <cell r="G44">
            <v>20</v>
          </cell>
          <cell r="H44">
            <v>20</v>
          </cell>
        </row>
      </sheetData>
      <sheetData sheetId="41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42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43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  <row r="85">
          <cell r="D85">
            <v>-3.6246E-2</v>
          </cell>
          <cell r="E85">
            <v>-4.2000000000000003E-2</v>
          </cell>
          <cell r="F85">
            <v>-4.2000000000000003E-2</v>
          </cell>
          <cell r="G85">
            <v>-4.2000000000000003E-2</v>
          </cell>
          <cell r="H85">
            <v>-4.2000000000000003E-2</v>
          </cell>
        </row>
      </sheetData>
      <sheetData sheetId="4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45" refreshError="1">
        <row r="44">
          <cell r="C44">
            <v>0</v>
          </cell>
          <cell r="D44">
            <v>647</v>
          </cell>
          <cell r="E44">
            <v>1094</v>
          </cell>
          <cell r="F44">
            <v>1094</v>
          </cell>
          <cell r="G44">
            <v>1094</v>
          </cell>
          <cell r="H44">
            <v>1094</v>
          </cell>
        </row>
        <row r="85">
          <cell r="D85">
            <v>-10.805999999999999</v>
          </cell>
          <cell r="E85">
            <v>-20.074000000000002</v>
          </cell>
          <cell r="F85">
            <v>-20.074000000000002</v>
          </cell>
          <cell r="G85">
            <v>-20.074000000000002</v>
          </cell>
          <cell r="H85">
            <v>-20.074000000000002</v>
          </cell>
        </row>
      </sheetData>
      <sheetData sheetId="46" refreshError="1">
        <row r="44">
          <cell r="C44">
            <v>0</v>
          </cell>
          <cell r="D44">
            <v>-28</v>
          </cell>
          <cell r="E44">
            <v>-86</v>
          </cell>
          <cell r="F44">
            <v>-86</v>
          </cell>
          <cell r="G44">
            <v>-86</v>
          </cell>
          <cell r="H44">
            <v>-86</v>
          </cell>
        </row>
      </sheetData>
      <sheetData sheetId="47" refreshError="1">
        <row r="44">
          <cell r="C44">
            <v>0</v>
          </cell>
          <cell r="D44">
            <v>0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</row>
        <row r="85">
          <cell r="E85">
            <v>-2.39</v>
          </cell>
          <cell r="F85">
            <v>-2.39</v>
          </cell>
          <cell r="G85">
            <v>-2.39</v>
          </cell>
          <cell r="H85">
            <v>-2.39</v>
          </cell>
        </row>
      </sheetData>
      <sheetData sheetId="48" refreshError="1">
        <row r="44">
          <cell r="C44">
            <v>0</v>
          </cell>
          <cell r="D44">
            <v>0</v>
          </cell>
          <cell r="E44">
            <v>24</v>
          </cell>
          <cell r="F44">
            <v>24</v>
          </cell>
          <cell r="G44">
            <v>24</v>
          </cell>
          <cell r="H44">
            <v>24</v>
          </cell>
        </row>
        <row r="85">
          <cell r="E85">
            <v>-1.7969999999999999</v>
          </cell>
          <cell r="F85">
            <v>-1.7969999999999999</v>
          </cell>
          <cell r="G85">
            <v>-1.7969999999999999</v>
          </cell>
          <cell r="H85">
            <v>-1.7969999999999999</v>
          </cell>
        </row>
      </sheetData>
      <sheetData sheetId="49" refreshError="1">
        <row r="44">
          <cell r="C44">
            <v>0</v>
          </cell>
          <cell r="D44">
            <v>0</v>
          </cell>
          <cell r="E44">
            <v>375</v>
          </cell>
          <cell r="F44">
            <v>375</v>
          </cell>
          <cell r="G44">
            <v>375</v>
          </cell>
          <cell r="H44">
            <v>375</v>
          </cell>
        </row>
        <row r="85">
          <cell r="E85">
            <v>-10.705</v>
          </cell>
          <cell r="F85">
            <v>-10.705</v>
          </cell>
          <cell r="G85">
            <v>-10.705</v>
          </cell>
          <cell r="H85">
            <v>-10.705</v>
          </cell>
        </row>
      </sheetData>
      <sheetData sheetId="50" refreshError="1">
        <row r="44">
          <cell r="C44">
            <v>0</v>
          </cell>
          <cell r="D44">
            <v>0</v>
          </cell>
          <cell r="E44">
            <v>690</v>
          </cell>
          <cell r="F44">
            <v>690</v>
          </cell>
          <cell r="G44">
            <v>690</v>
          </cell>
          <cell r="H44">
            <v>690</v>
          </cell>
        </row>
        <row r="85">
          <cell r="E85">
            <v>-13.544</v>
          </cell>
          <cell r="F85">
            <v>-13.544</v>
          </cell>
          <cell r="G85">
            <v>-13.544</v>
          </cell>
          <cell r="H85">
            <v>-13.544</v>
          </cell>
        </row>
      </sheetData>
      <sheetData sheetId="51" refreshError="1">
        <row r="44">
          <cell r="C44">
            <v>0</v>
          </cell>
          <cell r="D44">
            <v>0</v>
          </cell>
          <cell r="E44">
            <v>145</v>
          </cell>
          <cell r="F44">
            <v>145</v>
          </cell>
          <cell r="G44">
            <v>145</v>
          </cell>
          <cell r="H44">
            <v>145</v>
          </cell>
        </row>
        <row r="85">
          <cell r="E85">
            <v>-4.9989999999999997</v>
          </cell>
          <cell r="F85">
            <v>-4.9989999999999997</v>
          </cell>
          <cell r="G85">
            <v>-4.9989999999999997</v>
          </cell>
          <cell r="H85">
            <v>-4.9989999999999997</v>
          </cell>
        </row>
      </sheetData>
      <sheetData sheetId="52" refreshError="1">
        <row r="44">
          <cell r="C44">
            <v>0</v>
          </cell>
          <cell r="D44">
            <v>27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3" refreshError="1">
        <row r="44">
          <cell r="C44">
            <v>0</v>
          </cell>
          <cell r="D44">
            <v>24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54" refreshError="1">
        <row r="44">
          <cell r="C44">
            <v>0</v>
          </cell>
          <cell r="D44">
            <v>76</v>
          </cell>
          <cell r="E44">
            <v>73</v>
          </cell>
          <cell r="F44">
            <v>73</v>
          </cell>
          <cell r="G44">
            <v>39</v>
          </cell>
          <cell r="H44">
            <v>5</v>
          </cell>
        </row>
      </sheetData>
      <sheetData sheetId="55" refreshError="1">
        <row r="44">
          <cell r="C44">
            <v>0</v>
          </cell>
          <cell r="D44">
            <v>0</v>
          </cell>
          <cell r="E44">
            <v>7</v>
          </cell>
          <cell r="F44">
            <v>30</v>
          </cell>
          <cell r="G44">
            <v>8</v>
          </cell>
          <cell r="H44">
            <v>0</v>
          </cell>
        </row>
      </sheetData>
      <sheetData sheetId="56" refreshError="1">
        <row r="44">
          <cell r="C44">
            <v>0</v>
          </cell>
          <cell r="D44">
            <v>2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57" refreshError="1">
        <row r="44">
          <cell r="C44">
            <v>0</v>
          </cell>
          <cell r="D44">
            <v>1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8" refreshError="1">
        <row r="44">
          <cell r="C44">
            <v>0</v>
          </cell>
          <cell r="D44">
            <v>4</v>
          </cell>
          <cell r="E44">
            <v>18</v>
          </cell>
          <cell r="F44">
            <v>18</v>
          </cell>
          <cell r="G44">
            <v>18</v>
          </cell>
          <cell r="H44">
            <v>18</v>
          </cell>
        </row>
      </sheetData>
      <sheetData sheetId="5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60" refreshError="1">
        <row r="44">
          <cell r="C44">
            <v>0</v>
          </cell>
          <cell r="D44">
            <v>0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61" refreshError="1">
        <row r="44">
          <cell r="C44">
            <v>0</v>
          </cell>
          <cell r="D44">
            <v>0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62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3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4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5" refreshError="1">
        <row r="44">
          <cell r="C44">
            <v>0</v>
          </cell>
          <cell r="D44">
            <v>36</v>
          </cell>
          <cell r="E44">
            <v>36</v>
          </cell>
          <cell r="F44">
            <v>36</v>
          </cell>
          <cell r="G44">
            <v>36</v>
          </cell>
          <cell r="H44">
            <v>36</v>
          </cell>
        </row>
      </sheetData>
      <sheetData sheetId="66" refreshError="1">
        <row r="44">
          <cell r="C44">
            <v>0</v>
          </cell>
          <cell r="D44">
            <v>71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67" refreshError="1">
        <row r="44">
          <cell r="C44">
            <v>0</v>
          </cell>
          <cell r="D44">
            <v>89</v>
          </cell>
          <cell r="E44">
            <v>98</v>
          </cell>
          <cell r="F44">
            <v>98</v>
          </cell>
          <cell r="G44">
            <v>98</v>
          </cell>
          <cell r="H44">
            <v>98</v>
          </cell>
        </row>
      </sheetData>
      <sheetData sheetId="68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69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70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1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72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4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75" refreshError="1">
        <row r="44">
          <cell r="C44">
            <v>0</v>
          </cell>
          <cell r="D44">
            <v>27</v>
          </cell>
          <cell r="E44">
            <v>27</v>
          </cell>
          <cell r="F44">
            <v>27</v>
          </cell>
          <cell r="G44">
            <v>27</v>
          </cell>
          <cell r="H44">
            <v>27</v>
          </cell>
        </row>
      </sheetData>
      <sheetData sheetId="76" refreshError="1">
        <row r="44">
          <cell r="C44">
            <v>0</v>
          </cell>
          <cell r="D44">
            <v>15</v>
          </cell>
          <cell r="E44">
            <v>15</v>
          </cell>
          <cell r="F44">
            <v>15</v>
          </cell>
          <cell r="G44">
            <v>15</v>
          </cell>
          <cell r="H44">
            <v>15</v>
          </cell>
        </row>
      </sheetData>
      <sheetData sheetId="7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78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79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80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81" refreshError="1">
        <row r="44">
          <cell r="C44">
            <v>0</v>
          </cell>
          <cell r="D44">
            <v>7</v>
          </cell>
          <cell r="E44">
            <v>7</v>
          </cell>
          <cell r="F44">
            <v>7</v>
          </cell>
          <cell r="G44">
            <v>7</v>
          </cell>
          <cell r="H44">
            <v>7</v>
          </cell>
        </row>
      </sheetData>
      <sheetData sheetId="82" refreshError="1">
        <row r="44">
          <cell r="C44">
            <v>0</v>
          </cell>
          <cell r="D44">
            <v>49</v>
          </cell>
          <cell r="E44">
            <v>54</v>
          </cell>
          <cell r="F44">
            <v>-132</v>
          </cell>
          <cell r="G44">
            <v>117</v>
          </cell>
          <cell r="H44">
            <v>61</v>
          </cell>
        </row>
      </sheetData>
      <sheetData sheetId="83" refreshError="1">
        <row r="44">
          <cell r="C44">
            <v>0</v>
          </cell>
          <cell r="D44">
            <v>25</v>
          </cell>
          <cell r="E44">
            <v>25</v>
          </cell>
          <cell r="F44">
            <v>25</v>
          </cell>
          <cell r="G44">
            <v>25</v>
          </cell>
          <cell r="H44">
            <v>25</v>
          </cell>
        </row>
      </sheetData>
      <sheetData sheetId="84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85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6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</sheetData>
      <sheetData sheetId="87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8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">
          <cell r="C44">
            <v>0</v>
          </cell>
        </row>
      </sheetData>
      <sheetData sheetId="181">
        <row r="44">
          <cell r="C44">
            <v>0</v>
          </cell>
        </row>
      </sheetData>
      <sheetData sheetId="182">
        <row r="44">
          <cell r="C44">
            <v>0</v>
          </cell>
        </row>
      </sheetData>
      <sheetData sheetId="183">
        <row r="44">
          <cell r="C44">
            <v>0</v>
          </cell>
        </row>
      </sheetData>
      <sheetData sheetId="184">
        <row r="44">
          <cell r="C44">
            <v>0</v>
          </cell>
        </row>
      </sheetData>
      <sheetData sheetId="185">
        <row r="44">
          <cell r="C44">
            <v>0</v>
          </cell>
        </row>
      </sheetData>
      <sheetData sheetId="186">
        <row r="44">
          <cell r="C44">
            <v>0</v>
          </cell>
        </row>
      </sheetData>
      <sheetData sheetId="187">
        <row r="44">
          <cell r="C44">
            <v>0</v>
          </cell>
        </row>
      </sheetData>
      <sheetData sheetId="188">
        <row r="44">
          <cell r="C44">
            <v>0</v>
          </cell>
        </row>
      </sheetData>
      <sheetData sheetId="189">
        <row r="44">
          <cell r="C44">
            <v>45</v>
          </cell>
        </row>
      </sheetData>
      <sheetData sheetId="190">
        <row r="44">
          <cell r="C44">
            <v>0</v>
          </cell>
        </row>
      </sheetData>
      <sheetData sheetId="191">
        <row r="44">
          <cell r="C44">
            <v>0</v>
          </cell>
        </row>
      </sheetData>
      <sheetData sheetId="192">
        <row r="44">
          <cell r="C44">
            <v>0</v>
          </cell>
        </row>
      </sheetData>
      <sheetData sheetId="193">
        <row r="44">
          <cell r="C44">
            <v>0</v>
          </cell>
        </row>
      </sheetData>
      <sheetData sheetId="194">
        <row r="44">
          <cell r="C44">
            <v>0</v>
          </cell>
        </row>
      </sheetData>
      <sheetData sheetId="195">
        <row r="44">
          <cell r="C44">
            <v>1</v>
          </cell>
        </row>
      </sheetData>
      <sheetData sheetId="196">
        <row r="44">
          <cell r="C44">
            <v>0</v>
          </cell>
        </row>
      </sheetData>
      <sheetData sheetId="197">
        <row r="44">
          <cell r="C44">
            <v>6</v>
          </cell>
        </row>
      </sheetData>
      <sheetData sheetId="198">
        <row r="44">
          <cell r="C44">
            <v>0</v>
          </cell>
        </row>
      </sheetData>
      <sheetData sheetId="199">
        <row r="44">
          <cell r="C44">
            <v>0</v>
          </cell>
        </row>
      </sheetData>
      <sheetData sheetId="200">
        <row r="44">
          <cell r="C44">
            <v>1</v>
          </cell>
        </row>
      </sheetData>
      <sheetData sheetId="201">
        <row r="44">
          <cell r="C44">
            <v>0</v>
          </cell>
        </row>
      </sheetData>
      <sheetData sheetId="202">
        <row r="44">
          <cell r="C44">
            <v>0</v>
          </cell>
        </row>
      </sheetData>
      <sheetData sheetId="203">
        <row r="44">
          <cell r="C44">
            <v>0</v>
          </cell>
        </row>
      </sheetData>
      <sheetData sheetId="204">
        <row r="44">
          <cell r="C44">
            <v>0</v>
          </cell>
        </row>
      </sheetData>
      <sheetData sheetId="205">
        <row r="44">
          <cell r="C44">
            <v>0</v>
          </cell>
        </row>
      </sheetData>
      <sheetData sheetId="206">
        <row r="44">
          <cell r="C44">
            <v>0</v>
          </cell>
        </row>
      </sheetData>
      <sheetData sheetId="207">
        <row r="44">
          <cell r="C44">
            <v>0</v>
          </cell>
        </row>
      </sheetData>
      <sheetData sheetId="208">
        <row r="44">
          <cell r="C44">
            <v>0</v>
          </cell>
        </row>
      </sheetData>
      <sheetData sheetId="209">
        <row r="44">
          <cell r="C44">
            <v>0</v>
          </cell>
        </row>
      </sheetData>
      <sheetData sheetId="210">
        <row r="44">
          <cell r="C44">
            <v>1</v>
          </cell>
        </row>
      </sheetData>
      <sheetData sheetId="211">
        <row r="44">
          <cell r="C44">
            <v>0</v>
          </cell>
        </row>
      </sheetData>
      <sheetData sheetId="212">
        <row r="44">
          <cell r="C44">
            <v>0</v>
          </cell>
        </row>
      </sheetData>
      <sheetData sheetId="213">
        <row r="44">
          <cell r="C44">
            <v>0</v>
          </cell>
        </row>
      </sheetData>
      <sheetData sheetId="214">
        <row r="44">
          <cell r="C44">
            <v>0</v>
          </cell>
        </row>
      </sheetData>
      <sheetData sheetId="215">
        <row r="44">
          <cell r="C44">
            <v>0</v>
          </cell>
        </row>
      </sheetData>
      <sheetData sheetId="216">
        <row r="44">
          <cell r="C44">
            <v>0</v>
          </cell>
        </row>
      </sheetData>
      <sheetData sheetId="217">
        <row r="44">
          <cell r="C44">
            <v>0</v>
          </cell>
        </row>
      </sheetData>
      <sheetData sheetId="218">
        <row r="44">
          <cell r="C44">
            <v>0</v>
          </cell>
        </row>
      </sheetData>
      <sheetData sheetId="219">
        <row r="44">
          <cell r="C44">
            <v>0</v>
          </cell>
        </row>
      </sheetData>
      <sheetData sheetId="220">
        <row r="44">
          <cell r="C44">
            <v>0</v>
          </cell>
        </row>
      </sheetData>
      <sheetData sheetId="221">
        <row r="44">
          <cell r="C44">
            <v>0</v>
          </cell>
        </row>
      </sheetData>
      <sheetData sheetId="222">
        <row r="44">
          <cell r="C44">
            <v>0</v>
          </cell>
        </row>
      </sheetData>
      <sheetData sheetId="223">
        <row r="44">
          <cell r="C44">
            <v>0</v>
          </cell>
        </row>
      </sheetData>
      <sheetData sheetId="224">
        <row r="44">
          <cell r="C44">
            <v>0</v>
          </cell>
        </row>
      </sheetData>
      <sheetData sheetId="225">
        <row r="44">
          <cell r="C44">
            <v>0</v>
          </cell>
        </row>
      </sheetData>
      <sheetData sheetId="226">
        <row r="44">
          <cell r="C44">
            <v>0</v>
          </cell>
        </row>
      </sheetData>
      <sheetData sheetId="227">
        <row r="44">
          <cell r="C44">
            <v>0</v>
          </cell>
        </row>
      </sheetData>
      <sheetData sheetId="228">
        <row r="44">
          <cell r="C44">
            <v>0</v>
          </cell>
        </row>
      </sheetData>
      <sheetData sheetId="229">
        <row r="44">
          <cell r="C44">
            <v>0</v>
          </cell>
        </row>
      </sheetData>
      <sheetData sheetId="230">
        <row r="44">
          <cell r="C44">
            <v>0</v>
          </cell>
        </row>
      </sheetData>
      <sheetData sheetId="231">
        <row r="44">
          <cell r="C44">
            <v>0</v>
          </cell>
        </row>
      </sheetData>
      <sheetData sheetId="232">
        <row r="44">
          <cell r="C44">
            <v>0</v>
          </cell>
        </row>
      </sheetData>
      <sheetData sheetId="233">
        <row r="44">
          <cell r="C44">
            <v>0</v>
          </cell>
        </row>
      </sheetData>
      <sheetData sheetId="234">
        <row r="44">
          <cell r="C44">
            <v>0</v>
          </cell>
        </row>
      </sheetData>
      <sheetData sheetId="235">
        <row r="44">
          <cell r="C44">
            <v>0</v>
          </cell>
        </row>
      </sheetData>
      <sheetData sheetId="236">
        <row r="44">
          <cell r="C44">
            <v>0</v>
          </cell>
        </row>
      </sheetData>
      <sheetData sheetId="237">
        <row r="44">
          <cell r="C44">
            <v>0</v>
          </cell>
        </row>
      </sheetData>
      <sheetData sheetId="238">
        <row r="44">
          <cell r="C44">
            <v>0</v>
          </cell>
        </row>
      </sheetData>
      <sheetData sheetId="239">
        <row r="44">
          <cell r="C44">
            <v>0</v>
          </cell>
        </row>
      </sheetData>
      <sheetData sheetId="240">
        <row r="44">
          <cell r="C44">
            <v>0</v>
          </cell>
        </row>
      </sheetData>
      <sheetData sheetId="241">
        <row r="44">
          <cell r="C44">
            <v>0</v>
          </cell>
        </row>
      </sheetData>
      <sheetData sheetId="242">
        <row r="44">
          <cell r="C44">
            <v>0</v>
          </cell>
        </row>
      </sheetData>
      <sheetData sheetId="243">
        <row r="44">
          <cell r="C44">
            <v>0</v>
          </cell>
        </row>
      </sheetData>
      <sheetData sheetId="244">
        <row r="44">
          <cell r="C44">
            <v>0</v>
          </cell>
        </row>
      </sheetData>
      <sheetData sheetId="245">
        <row r="44">
          <cell r="C44">
            <v>0</v>
          </cell>
        </row>
      </sheetData>
      <sheetData sheetId="246">
        <row r="44">
          <cell r="C44">
            <v>0</v>
          </cell>
        </row>
      </sheetData>
      <sheetData sheetId="247">
        <row r="44">
          <cell r="C44">
            <v>0</v>
          </cell>
        </row>
      </sheetData>
      <sheetData sheetId="248">
        <row r="44">
          <cell r="C44">
            <v>0</v>
          </cell>
        </row>
      </sheetData>
      <sheetData sheetId="249">
        <row r="44">
          <cell r="C44">
            <v>0</v>
          </cell>
        </row>
      </sheetData>
      <sheetData sheetId="250">
        <row r="44">
          <cell r="C44">
            <v>0</v>
          </cell>
        </row>
      </sheetData>
      <sheetData sheetId="251">
        <row r="44">
          <cell r="C44">
            <v>0</v>
          </cell>
        </row>
      </sheetData>
      <sheetData sheetId="252">
        <row r="44">
          <cell r="C44">
            <v>0</v>
          </cell>
        </row>
      </sheetData>
      <sheetData sheetId="253">
        <row r="44">
          <cell r="C44">
            <v>0</v>
          </cell>
        </row>
      </sheetData>
      <sheetData sheetId="254">
        <row r="44">
          <cell r="C44">
            <v>0</v>
          </cell>
        </row>
      </sheetData>
      <sheetData sheetId="255">
        <row r="44">
          <cell r="C44">
            <v>0</v>
          </cell>
        </row>
      </sheetData>
      <sheetData sheetId="256">
        <row r="44">
          <cell r="C44">
            <v>0</v>
          </cell>
        </row>
      </sheetData>
      <sheetData sheetId="257">
        <row r="44">
          <cell r="C44">
            <v>0</v>
          </cell>
        </row>
      </sheetData>
      <sheetData sheetId="258">
        <row r="44">
          <cell r="C44">
            <v>0</v>
          </cell>
        </row>
      </sheetData>
      <sheetData sheetId="259">
        <row r="44">
          <cell r="C44">
            <v>0</v>
          </cell>
        </row>
      </sheetData>
      <sheetData sheetId="260">
        <row r="44">
          <cell r="C44">
            <v>0</v>
          </cell>
        </row>
      </sheetData>
      <sheetData sheetId="261">
        <row r="44">
          <cell r="C44">
            <v>0</v>
          </cell>
        </row>
      </sheetData>
      <sheetData sheetId="262">
        <row r="44">
          <cell r="C44">
            <v>0</v>
          </cell>
        </row>
      </sheetData>
      <sheetData sheetId="263">
        <row r="44">
          <cell r="C44">
            <v>0</v>
          </cell>
        </row>
      </sheetData>
      <sheetData sheetId="264">
        <row r="44">
          <cell r="C44">
            <v>0</v>
          </cell>
        </row>
      </sheetData>
      <sheetData sheetId="265">
        <row r="44">
          <cell r="C44">
            <v>0</v>
          </cell>
        </row>
      </sheetData>
      <sheetData sheetId="266">
        <row r="44">
          <cell r="C44">
            <v>0</v>
          </cell>
        </row>
      </sheetData>
      <sheetData sheetId="267"/>
      <sheetData sheetId="268"/>
      <sheetData sheetId="269">
        <row r="44">
          <cell r="C44">
            <v>0</v>
          </cell>
        </row>
      </sheetData>
      <sheetData sheetId="270">
        <row r="44">
          <cell r="C44">
            <v>0</v>
          </cell>
        </row>
      </sheetData>
      <sheetData sheetId="271">
        <row r="44">
          <cell r="C44">
            <v>0</v>
          </cell>
        </row>
      </sheetData>
      <sheetData sheetId="272">
        <row r="44">
          <cell r="C44">
            <v>0</v>
          </cell>
        </row>
      </sheetData>
      <sheetData sheetId="273">
        <row r="44">
          <cell r="C44">
            <v>0</v>
          </cell>
        </row>
      </sheetData>
      <sheetData sheetId="274">
        <row r="44">
          <cell r="C44">
            <v>0</v>
          </cell>
        </row>
      </sheetData>
      <sheetData sheetId="275">
        <row r="44">
          <cell r="C44">
            <v>0</v>
          </cell>
        </row>
      </sheetData>
      <sheetData sheetId="276">
        <row r="44">
          <cell r="C44">
            <v>0</v>
          </cell>
        </row>
      </sheetData>
      <sheetData sheetId="277">
        <row r="44">
          <cell r="C44">
            <v>0</v>
          </cell>
        </row>
      </sheetData>
      <sheetData sheetId="278">
        <row r="44">
          <cell r="C44">
            <v>45</v>
          </cell>
        </row>
      </sheetData>
      <sheetData sheetId="279">
        <row r="44">
          <cell r="C44">
            <v>0</v>
          </cell>
        </row>
      </sheetData>
      <sheetData sheetId="280">
        <row r="44">
          <cell r="C44">
            <v>0</v>
          </cell>
        </row>
      </sheetData>
      <sheetData sheetId="281">
        <row r="44">
          <cell r="C44">
            <v>0</v>
          </cell>
        </row>
      </sheetData>
      <sheetData sheetId="282">
        <row r="44">
          <cell r="C44">
            <v>0</v>
          </cell>
        </row>
      </sheetData>
      <sheetData sheetId="283">
        <row r="44">
          <cell r="C44">
            <v>0</v>
          </cell>
        </row>
      </sheetData>
      <sheetData sheetId="284">
        <row r="44">
          <cell r="C44">
            <v>1</v>
          </cell>
        </row>
      </sheetData>
      <sheetData sheetId="285">
        <row r="44">
          <cell r="C44">
            <v>0</v>
          </cell>
        </row>
      </sheetData>
      <sheetData sheetId="286">
        <row r="44">
          <cell r="C44">
            <v>6</v>
          </cell>
        </row>
      </sheetData>
      <sheetData sheetId="287">
        <row r="44">
          <cell r="C44">
            <v>0</v>
          </cell>
        </row>
      </sheetData>
      <sheetData sheetId="288">
        <row r="44">
          <cell r="C44">
            <v>0</v>
          </cell>
        </row>
      </sheetData>
      <sheetData sheetId="289">
        <row r="44">
          <cell r="C44">
            <v>1</v>
          </cell>
        </row>
      </sheetData>
      <sheetData sheetId="290">
        <row r="44">
          <cell r="C44">
            <v>0</v>
          </cell>
        </row>
      </sheetData>
      <sheetData sheetId="291">
        <row r="44">
          <cell r="C44">
            <v>0</v>
          </cell>
        </row>
      </sheetData>
      <sheetData sheetId="292">
        <row r="44">
          <cell r="C44">
            <v>0</v>
          </cell>
        </row>
      </sheetData>
      <sheetData sheetId="293">
        <row r="44">
          <cell r="C44">
            <v>0</v>
          </cell>
        </row>
      </sheetData>
      <sheetData sheetId="294">
        <row r="44">
          <cell r="C44">
            <v>0</v>
          </cell>
        </row>
      </sheetData>
      <sheetData sheetId="295">
        <row r="44">
          <cell r="C44">
            <v>0</v>
          </cell>
        </row>
      </sheetData>
      <sheetData sheetId="296">
        <row r="44">
          <cell r="C44">
            <v>0</v>
          </cell>
        </row>
      </sheetData>
      <sheetData sheetId="297">
        <row r="44">
          <cell r="C44">
            <v>0</v>
          </cell>
        </row>
      </sheetData>
      <sheetData sheetId="298">
        <row r="44">
          <cell r="C44">
            <v>0</v>
          </cell>
        </row>
      </sheetData>
      <sheetData sheetId="299">
        <row r="44">
          <cell r="C44">
            <v>1</v>
          </cell>
        </row>
      </sheetData>
      <sheetData sheetId="300">
        <row r="44">
          <cell r="C44">
            <v>0</v>
          </cell>
        </row>
      </sheetData>
      <sheetData sheetId="301">
        <row r="44">
          <cell r="C44">
            <v>0</v>
          </cell>
        </row>
      </sheetData>
      <sheetData sheetId="302">
        <row r="44">
          <cell r="C44">
            <v>0</v>
          </cell>
        </row>
      </sheetData>
      <sheetData sheetId="303">
        <row r="44">
          <cell r="C44">
            <v>0</v>
          </cell>
        </row>
      </sheetData>
      <sheetData sheetId="304">
        <row r="44">
          <cell r="C44">
            <v>0</v>
          </cell>
        </row>
      </sheetData>
      <sheetData sheetId="305">
        <row r="44">
          <cell r="C44">
            <v>0</v>
          </cell>
        </row>
      </sheetData>
      <sheetData sheetId="306">
        <row r="44">
          <cell r="C44">
            <v>0</v>
          </cell>
        </row>
      </sheetData>
      <sheetData sheetId="307">
        <row r="44">
          <cell r="C44">
            <v>0</v>
          </cell>
        </row>
      </sheetData>
      <sheetData sheetId="308">
        <row r="44">
          <cell r="C44">
            <v>0</v>
          </cell>
        </row>
      </sheetData>
      <sheetData sheetId="309">
        <row r="44">
          <cell r="C44">
            <v>0</v>
          </cell>
        </row>
      </sheetData>
      <sheetData sheetId="310">
        <row r="44">
          <cell r="C44">
            <v>0</v>
          </cell>
        </row>
      </sheetData>
      <sheetData sheetId="311">
        <row r="44">
          <cell r="C44">
            <v>0</v>
          </cell>
        </row>
      </sheetData>
      <sheetData sheetId="312">
        <row r="44">
          <cell r="C44">
            <v>0</v>
          </cell>
        </row>
      </sheetData>
      <sheetData sheetId="313">
        <row r="44">
          <cell r="C44">
            <v>0</v>
          </cell>
        </row>
      </sheetData>
      <sheetData sheetId="314">
        <row r="44">
          <cell r="C44">
            <v>0</v>
          </cell>
        </row>
      </sheetData>
      <sheetData sheetId="315">
        <row r="44">
          <cell r="C44">
            <v>0</v>
          </cell>
        </row>
      </sheetData>
      <sheetData sheetId="316">
        <row r="44">
          <cell r="C44">
            <v>0</v>
          </cell>
        </row>
      </sheetData>
      <sheetData sheetId="317">
        <row r="44">
          <cell r="C44">
            <v>0</v>
          </cell>
        </row>
      </sheetData>
      <sheetData sheetId="318">
        <row r="44">
          <cell r="C44">
            <v>0</v>
          </cell>
        </row>
      </sheetData>
      <sheetData sheetId="319">
        <row r="44">
          <cell r="C44">
            <v>0</v>
          </cell>
        </row>
      </sheetData>
      <sheetData sheetId="320">
        <row r="44">
          <cell r="C44">
            <v>0</v>
          </cell>
        </row>
      </sheetData>
      <sheetData sheetId="321">
        <row r="44">
          <cell r="C44">
            <v>0</v>
          </cell>
        </row>
      </sheetData>
      <sheetData sheetId="322">
        <row r="44">
          <cell r="C44">
            <v>0</v>
          </cell>
        </row>
      </sheetData>
      <sheetData sheetId="323">
        <row r="44">
          <cell r="C44">
            <v>0</v>
          </cell>
        </row>
      </sheetData>
      <sheetData sheetId="324">
        <row r="44">
          <cell r="C44">
            <v>0</v>
          </cell>
        </row>
      </sheetData>
      <sheetData sheetId="325">
        <row r="44">
          <cell r="C44">
            <v>0</v>
          </cell>
        </row>
      </sheetData>
      <sheetData sheetId="326">
        <row r="44">
          <cell r="C44">
            <v>0</v>
          </cell>
        </row>
      </sheetData>
      <sheetData sheetId="327">
        <row r="44">
          <cell r="C44">
            <v>0</v>
          </cell>
        </row>
      </sheetData>
      <sheetData sheetId="328">
        <row r="44">
          <cell r="C44">
            <v>0</v>
          </cell>
        </row>
      </sheetData>
      <sheetData sheetId="329">
        <row r="44">
          <cell r="C44">
            <v>0</v>
          </cell>
        </row>
      </sheetData>
      <sheetData sheetId="330">
        <row r="44">
          <cell r="C44">
            <v>0</v>
          </cell>
        </row>
      </sheetData>
      <sheetData sheetId="331">
        <row r="44">
          <cell r="C44">
            <v>0</v>
          </cell>
        </row>
      </sheetData>
      <sheetData sheetId="332">
        <row r="44">
          <cell r="C44">
            <v>0</v>
          </cell>
        </row>
      </sheetData>
      <sheetData sheetId="333">
        <row r="44">
          <cell r="C44">
            <v>0</v>
          </cell>
        </row>
      </sheetData>
      <sheetData sheetId="334">
        <row r="44">
          <cell r="C44">
            <v>0</v>
          </cell>
        </row>
      </sheetData>
      <sheetData sheetId="335">
        <row r="44">
          <cell r="C44">
            <v>0</v>
          </cell>
        </row>
      </sheetData>
      <sheetData sheetId="336">
        <row r="44">
          <cell r="C44">
            <v>0</v>
          </cell>
        </row>
      </sheetData>
      <sheetData sheetId="337">
        <row r="44">
          <cell r="C44">
            <v>0</v>
          </cell>
        </row>
      </sheetData>
      <sheetData sheetId="338">
        <row r="44">
          <cell r="C44">
            <v>0</v>
          </cell>
        </row>
      </sheetData>
      <sheetData sheetId="339">
        <row r="44">
          <cell r="C44">
            <v>0</v>
          </cell>
        </row>
      </sheetData>
      <sheetData sheetId="340">
        <row r="44">
          <cell r="C44">
            <v>0</v>
          </cell>
        </row>
      </sheetData>
      <sheetData sheetId="341">
        <row r="44">
          <cell r="C44">
            <v>0</v>
          </cell>
        </row>
      </sheetData>
      <sheetData sheetId="342">
        <row r="44">
          <cell r="C44">
            <v>0</v>
          </cell>
        </row>
      </sheetData>
      <sheetData sheetId="343">
        <row r="44">
          <cell r="C44">
            <v>0</v>
          </cell>
        </row>
      </sheetData>
      <sheetData sheetId="344">
        <row r="44">
          <cell r="C44">
            <v>0</v>
          </cell>
        </row>
      </sheetData>
      <sheetData sheetId="345">
        <row r="44">
          <cell r="C44">
            <v>0</v>
          </cell>
        </row>
      </sheetData>
      <sheetData sheetId="346">
        <row r="44">
          <cell r="C44">
            <v>0</v>
          </cell>
        </row>
      </sheetData>
      <sheetData sheetId="347">
        <row r="44">
          <cell r="C44">
            <v>0</v>
          </cell>
        </row>
      </sheetData>
      <sheetData sheetId="348">
        <row r="44">
          <cell r="C44">
            <v>0</v>
          </cell>
        </row>
      </sheetData>
      <sheetData sheetId="349">
        <row r="44">
          <cell r="C44">
            <v>0</v>
          </cell>
        </row>
      </sheetData>
      <sheetData sheetId="350">
        <row r="44">
          <cell r="C44">
            <v>0</v>
          </cell>
        </row>
      </sheetData>
      <sheetData sheetId="351">
        <row r="44">
          <cell r="C44">
            <v>0</v>
          </cell>
        </row>
      </sheetData>
      <sheetData sheetId="352">
        <row r="44">
          <cell r="C44">
            <v>0</v>
          </cell>
        </row>
      </sheetData>
      <sheetData sheetId="353">
        <row r="44">
          <cell r="C44">
            <v>0</v>
          </cell>
        </row>
      </sheetData>
      <sheetData sheetId="354">
        <row r="44">
          <cell r="C44">
            <v>0</v>
          </cell>
        </row>
      </sheetData>
      <sheetData sheetId="355">
        <row r="44">
          <cell r="C44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Summary"/>
      <sheetName val="RATES"/>
      <sheetName val="82to04CFreq"/>
      <sheetName val="05to07CFreq"/>
      <sheetName val="Incremental"/>
      <sheetName val="Incremental Summary"/>
      <sheetName val="funds"/>
      <sheetName val="affordability"/>
      <sheetName val="allocations"/>
      <sheetName val="TotalDS"/>
      <sheetName val="COPsDS"/>
      <sheetName val="TBTAsrDS"/>
      <sheetName val="TBTAjrDS"/>
      <sheetName val="DTFds"/>
      <sheetName val="TranspDS"/>
      <sheetName val="Budget_Summary"/>
      <sheetName val="Incremental_Summary"/>
      <sheetName val="Budget_Summary2"/>
      <sheetName val="Incremental_Summary2"/>
      <sheetName val="Budget_Summary1"/>
      <sheetName val="Incremental_Summary1"/>
      <sheetName val="Budget_Summary3"/>
      <sheetName val="Incremental_Summary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9">
          <cell r="A9">
            <v>2003</v>
          </cell>
          <cell r="B9">
            <v>5818750</v>
          </cell>
          <cell r="C9">
            <v>201584356.44120967</v>
          </cell>
          <cell r="D9">
            <v>207403106.44120967</v>
          </cell>
        </row>
        <row r="10">
          <cell r="A10">
            <v>2004</v>
          </cell>
          <cell r="B10">
            <v>48062500</v>
          </cell>
          <cell r="C10">
            <v>218571458.70999998</v>
          </cell>
          <cell r="D10">
            <v>266633958.70999998</v>
          </cell>
        </row>
        <row r="11">
          <cell r="A11">
            <v>2005</v>
          </cell>
          <cell r="B11">
            <v>78056875</v>
          </cell>
          <cell r="C11">
            <v>216578919.37</v>
          </cell>
          <cell r="D11">
            <v>294635794.37</v>
          </cell>
        </row>
        <row r="12">
          <cell r="A12">
            <v>2006</v>
          </cell>
          <cell r="B12">
            <v>81011875</v>
          </cell>
          <cell r="C12">
            <v>213007819.30999997</v>
          </cell>
          <cell r="D12">
            <v>294019694.30999994</v>
          </cell>
        </row>
        <row r="13">
          <cell r="A13">
            <v>2007</v>
          </cell>
          <cell r="B13">
            <v>85270625</v>
          </cell>
          <cell r="C13">
            <v>209408513.24999997</v>
          </cell>
          <cell r="D13">
            <v>294679138.25</v>
          </cell>
        </row>
        <row r="14">
          <cell r="A14">
            <v>2008</v>
          </cell>
          <cell r="B14">
            <v>89382708.333333328</v>
          </cell>
          <cell r="C14">
            <v>205243014.59750003</v>
          </cell>
          <cell r="D14">
            <v>294625722.93083334</v>
          </cell>
        </row>
        <row r="15">
          <cell r="A15">
            <v>2009</v>
          </cell>
          <cell r="B15">
            <v>93523958.333333328</v>
          </cell>
          <cell r="C15">
            <v>201253385.95500004</v>
          </cell>
          <cell r="D15">
            <v>294777344.28833336</v>
          </cell>
        </row>
        <row r="16">
          <cell r="A16">
            <v>2010</v>
          </cell>
          <cell r="B16">
            <v>98072916.666666672</v>
          </cell>
          <cell r="C16">
            <v>196467579.13749996</v>
          </cell>
          <cell r="D16">
            <v>294540495.80416662</v>
          </cell>
        </row>
        <row r="17">
          <cell r="A17">
            <v>2011</v>
          </cell>
          <cell r="B17">
            <v>101845833.33333333</v>
          </cell>
          <cell r="C17">
            <v>191682669.31000003</v>
          </cell>
          <cell r="D17">
            <v>293528502.64333338</v>
          </cell>
        </row>
        <row r="18">
          <cell r="A18">
            <v>2012</v>
          </cell>
          <cell r="B18">
            <v>106801250</v>
          </cell>
          <cell r="C18">
            <v>186661432.30000001</v>
          </cell>
          <cell r="D18">
            <v>293462682.30000001</v>
          </cell>
        </row>
        <row r="19">
          <cell r="A19">
            <v>2013</v>
          </cell>
          <cell r="B19">
            <v>114031041.66666667</v>
          </cell>
          <cell r="C19">
            <v>180403822.92750001</v>
          </cell>
          <cell r="D19">
            <v>294434864.5941667</v>
          </cell>
        </row>
        <row r="20">
          <cell r="A20">
            <v>2014</v>
          </cell>
          <cell r="B20">
            <v>119364166.66666667</v>
          </cell>
          <cell r="C20">
            <v>173760857.65000001</v>
          </cell>
          <cell r="D20">
            <v>293125024.31666666</v>
          </cell>
        </row>
        <row r="21">
          <cell r="A21">
            <v>2015</v>
          </cell>
          <cell r="B21">
            <v>125628333.33333333</v>
          </cell>
          <cell r="C21">
            <v>167699762.83000001</v>
          </cell>
          <cell r="D21">
            <v>293328096.16333336</v>
          </cell>
        </row>
        <row r="22">
          <cell r="A22">
            <v>2016</v>
          </cell>
          <cell r="B22">
            <v>132049583.33333333</v>
          </cell>
          <cell r="C22">
            <v>161024297.59</v>
          </cell>
          <cell r="D22">
            <v>293073880.92333335</v>
          </cell>
        </row>
        <row r="23">
          <cell r="A23">
            <v>2017</v>
          </cell>
          <cell r="B23">
            <v>139111875</v>
          </cell>
          <cell r="C23">
            <v>154178699.42499998</v>
          </cell>
          <cell r="D23">
            <v>293290574.42499995</v>
          </cell>
        </row>
        <row r="24">
          <cell r="A24">
            <v>2018</v>
          </cell>
          <cell r="B24">
            <v>146014166.66666666</v>
          </cell>
          <cell r="C24">
            <v>147117074.5275</v>
          </cell>
          <cell r="D24">
            <v>293131241.19416666</v>
          </cell>
        </row>
        <row r="25">
          <cell r="A25">
            <v>2019</v>
          </cell>
          <cell r="B25">
            <v>153383750</v>
          </cell>
          <cell r="C25">
            <v>139748710.10749999</v>
          </cell>
          <cell r="D25">
            <v>293132460.10749996</v>
          </cell>
        </row>
        <row r="26">
          <cell r="A26">
            <v>2020</v>
          </cell>
          <cell r="B26">
            <v>160956666.66666666</v>
          </cell>
          <cell r="C26">
            <v>132266194.45</v>
          </cell>
          <cell r="D26">
            <v>293222861.11666667</v>
          </cell>
        </row>
        <row r="27">
          <cell r="A27">
            <v>2021</v>
          </cell>
          <cell r="B27">
            <v>166096875</v>
          </cell>
          <cell r="C27">
            <v>124417438.74999999</v>
          </cell>
          <cell r="D27">
            <v>290514313.75</v>
          </cell>
        </row>
        <row r="28">
          <cell r="A28">
            <v>2022</v>
          </cell>
          <cell r="B28">
            <v>176809166.66666666</v>
          </cell>
          <cell r="C28">
            <v>116515338.67999999</v>
          </cell>
          <cell r="D28">
            <v>293324505.34666663</v>
          </cell>
        </row>
        <row r="29">
          <cell r="A29">
            <v>2023</v>
          </cell>
          <cell r="B29">
            <v>180968750</v>
          </cell>
          <cell r="C29">
            <v>108122582.45499998</v>
          </cell>
          <cell r="D29">
            <v>289091332.45499998</v>
          </cell>
        </row>
        <row r="30">
          <cell r="A30">
            <v>2024</v>
          </cell>
          <cell r="B30">
            <v>193608750</v>
          </cell>
          <cell r="C30">
            <v>99532198.320000008</v>
          </cell>
          <cell r="D30">
            <v>293140948.31999999</v>
          </cell>
        </row>
        <row r="31">
          <cell r="A31">
            <v>2025</v>
          </cell>
          <cell r="B31">
            <v>202886250</v>
          </cell>
          <cell r="C31">
            <v>90256894</v>
          </cell>
          <cell r="D31">
            <v>293143144</v>
          </cell>
        </row>
        <row r="32">
          <cell r="A32">
            <v>2026</v>
          </cell>
          <cell r="B32">
            <v>210920833.33333334</v>
          </cell>
          <cell r="C32">
            <v>80585604.980000004</v>
          </cell>
          <cell r="D32">
            <v>291506438.31333333</v>
          </cell>
        </row>
        <row r="33">
          <cell r="A33">
            <v>2027</v>
          </cell>
          <cell r="B33">
            <v>220877916.66666666</v>
          </cell>
          <cell r="C33">
            <v>70410492.299999997</v>
          </cell>
          <cell r="D33">
            <v>291288408.96666664</v>
          </cell>
        </row>
        <row r="34">
          <cell r="A34">
            <v>2028</v>
          </cell>
          <cell r="B34">
            <v>233316875</v>
          </cell>
          <cell r="C34">
            <v>59808116.227499999</v>
          </cell>
          <cell r="D34">
            <v>293124991.22750002</v>
          </cell>
        </row>
        <row r="35">
          <cell r="A35">
            <v>2029</v>
          </cell>
          <cell r="B35">
            <v>242685208.33333334</v>
          </cell>
          <cell r="C35">
            <v>48565184.332499996</v>
          </cell>
          <cell r="D35">
            <v>291250392.66583335</v>
          </cell>
        </row>
        <row r="36">
          <cell r="A36">
            <v>2030</v>
          </cell>
          <cell r="B36">
            <v>256282916.66666666</v>
          </cell>
          <cell r="C36">
            <v>36860681.510000005</v>
          </cell>
          <cell r="D36">
            <v>293143598.17666668</v>
          </cell>
        </row>
        <row r="37">
          <cell r="A37">
            <v>2031</v>
          </cell>
          <cell r="B37">
            <v>291078333.33333331</v>
          </cell>
          <cell r="C37">
            <v>24539216.090000004</v>
          </cell>
          <cell r="D37">
            <v>315617549.42333329</v>
          </cell>
        </row>
        <row r="38">
          <cell r="A38">
            <v>2032</v>
          </cell>
          <cell r="B38">
            <v>215861250</v>
          </cell>
          <cell r="C38">
            <v>10427626.405000001</v>
          </cell>
          <cell r="D38">
            <v>226288876.405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 VK Cash 6"/>
      <sheetName val="2000 VK Cash 6 (11_9_00)"/>
      <sheetName val="2000 VK Cash 6 (12_8_00)"/>
      <sheetName val="2000 VK Cash 6 (12_8_00) Act"/>
      <sheetName val="2000 VK Cash 6 (12_8_00) Alt 3"/>
      <sheetName val="2000 VK Cash 6 (12_8_00) Alt 2"/>
      <sheetName val="2000 VK Cash 6 (12_8_00) Alt"/>
      <sheetName val="2000 vkcsh006 Presentation"/>
      <sheetName val="99vk3 Presentation"/>
      <sheetName val="1998 Prepay Recap"/>
      <sheetName val="2000_VK_Cash_61"/>
      <sheetName val="2000_VK_Cash_6_(11_9_00)1"/>
      <sheetName val="2000_VK_Cash_6_(12_8_00)1"/>
      <sheetName val="2000_VK_Cash_6_(12_8_00)_Act1"/>
      <sheetName val="2000_VK_Cash_6_(12_8_00)_Alt_31"/>
      <sheetName val="2000_VK_Cash_6_(12_8_00)_Alt_21"/>
      <sheetName val="2000_VK_Cash_6_(12_8_00)_Alt1"/>
      <sheetName val="2000_vkcsh006_Presentation1"/>
      <sheetName val="99vk3_Presentation1"/>
      <sheetName val="1998_Prepay_Recap1"/>
      <sheetName val="2000_VK_Cash_6"/>
      <sheetName val="2000_VK_Cash_6_(11_9_00)"/>
      <sheetName val="2000_VK_Cash_6_(12_8_00)"/>
      <sheetName val="2000_VK_Cash_6_(12_8_00)_Act"/>
      <sheetName val="2000_VK_Cash_6_(12_8_00)_Alt_3"/>
      <sheetName val="2000_VK_Cash_6_(12_8_00)_Alt_2"/>
      <sheetName val="2000_VK_Cash_6_(12_8_00)_Alt"/>
      <sheetName val="2000_vkcsh006_Presentation"/>
      <sheetName val="99vk3_Presentation"/>
      <sheetName val="1998_Prepay_Recap"/>
      <sheetName val="2000_VK_Cash_62"/>
      <sheetName val="2000_VK_Cash_6_(11_9_00)2"/>
      <sheetName val="2000_VK_Cash_6_(12_8_00)2"/>
      <sheetName val="2000_VK_Cash_6_(12_8_00)_Act2"/>
      <sheetName val="2000_VK_Cash_6_(12_8_00)_Alt_32"/>
      <sheetName val="2000_VK_Cash_6_(12_8_00)_Alt_22"/>
      <sheetName val="2000_VK_Cash_6_(12_8_00)_Alt2"/>
      <sheetName val="2000_vkcsh006_Presentation2"/>
      <sheetName val="99vk3_Presentation2"/>
      <sheetName val="1998_Prepay_Reca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2296-D1D3-46EB-B874-122CD924C12A}">
  <dimension ref="C5:G11"/>
  <sheetViews>
    <sheetView workbookViewId="0">
      <selection activeCell="D8" sqref="D8:G10"/>
    </sheetView>
  </sheetViews>
  <sheetFormatPr defaultRowHeight="14.4" x14ac:dyDescent="0.3"/>
  <cols>
    <col min="3" max="3" width="29.33203125" customWidth="1"/>
    <col min="4" max="7" width="9.21875" bestFit="1" customWidth="1"/>
  </cols>
  <sheetData>
    <row r="5" spans="3:7" x14ac:dyDescent="0.3">
      <c r="C5" s="5"/>
      <c r="D5" s="5">
        <v>2019</v>
      </c>
      <c r="E5" s="5">
        <f>+D5+1</f>
        <v>2020</v>
      </c>
      <c r="F5" s="5">
        <f t="shared" ref="F5:G5" si="0">+E5+1</f>
        <v>2021</v>
      </c>
      <c r="G5" s="5">
        <f t="shared" si="0"/>
        <v>2022</v>
      </c>
    </row>
    <row r="6" spans="3:7" x14ac:dyDescent="0.3">
      <c r="C6" s="5"/>
      <c r="D6" s="5"/>
      <c r="E6" s="5"/>
      <c r="F6" s="5"/>
      <c r="G6" s="5"/>
    </row>
    <row r="7" spans="3:7" x14ac:dyDescent="0.3">
      <c r="C7" s="5" t="s">
        <v>139</v>
      </c>
      <c r="D7" s="252">
        <v>74.099999999999994</v>
      </c>
      <c r="E7" s="252">
        <v>74.099999999999994</v>
      </c>
      <c r="F7" s="252">
        <v>60.4</v>
      </c>
      <c r="G7" s="252">
        <v>66</v>
      </c>
    </row>
    <row r="8" spans="3:7" x14ac:dyDescent="0.3">
      <c r="C8" s="5" t="s">
        <v>302</v>
      </c>
      <c r="D8" s="252">
        <v>963.1</v>
      </c>
      <c r="E8" s="252">
        <v>1049.0999999999999</v>
      </c>
      <c r="F8" s="252">
        <v>873</v>
      </c>
      <c r="G8" s="252">
        <v>1089</v>
      </c>
    </row>
    <row r="9" spans="3:7" x14ac:dyDescent="0.3">
      <c r="C9" s="5" t="s">
        <v>304</v>
      </c>
      <c r="D9" s="252">
        <v>41.3</v>
      </c>
      <c r="E9" s="252">
        <v>39.299999999999997</v>
      </c>
      <c r="F9" s="252">
        <v>27.5</v>
      </c>
      <c r="G9" s="252">
        <v>25.3</v>
      </c>
    </row>
    <row r="10" spans="3:7" x14ac:dyDescent="0.3">
      <c r="C10" s="5" t="s">
        <v>303</v>
      </c>
      <c r="D10" s="252">
        <v>1169.0999999999999</v>
      </c>
      <c r="E10" s="252">
        <v>1392.4</v>
      </c>
      <c r="F10" s="252">
        <v>1379.1</v>
      </c>
      <c r="G10" s="252">
        <v>1733.6</v>
      </c>
    </row>
    <row r="11" spans="3:7" x14ac:dyDescent="0.3">
      <c r="C11" s="5" t="s">
        <v>305</v>
      </c>
      <c r="D11" s="252">
        <v>2247.6</v>
      </c>
      <c r="E11" s="252">
        <v>2554.9</v>
      </c>
      <c r="F11" s="252">
        <v>2340</v>
      </c>
      <c r="G11" s="252">
        <v>2913.9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F852-327A-42A8-B03A-E2305ACF0217}">
  <dimension ref="A1:K20"/>
  <sheetViews>
    <sheetView workbookViewId="0">
      <selection activeCell="A58" sqref="A58"/>
    </sheetView>
  </sheetViews>
  <sheetFormatPr defaultRowHeight="13.2" x14ac:dyDescent="0.3"/>
  <cols>
    <col min="1" max="1" width="31.33203125" style="170" customWidth="1"/>
    <col min="2" max="2" width="14" style="170" customWidth="1"/>
    <col min="3" max="3" width="2.21875" style="170" customWidth="1"/>
    <col min="4" max="4" width="12.6640625" style="170" customWidth="1"/>
    <col min="5" max="5" width="2.21875" style="170" customWidth="1"/>
    <col min="6" max="6" width="14" style="170" customWidth="1"/>
    <col min="7" max="7" width="2.21875" style="170" customWidth="1"/>
    <col min="8" max="8" width="12.6640625" style="170" customWidth="1"/>
    <col min="9" max="9" width="2.21875" style="170" customWidth="1"/>
    <col min="10" max="10" width="12.6640625" style="170" customWidth="1"/>
    <col min="11" max="11" width="3.33203125" style="170" customWidth="1"/>
    <col min="12" max="16384" width="8.88671875" style="170"/>
  </cols>
  <sheetData>
    <row r="1" spans="1:11" ht="29.25" customHeight="1" x14ac:dyDescent="0.3">
      <c r="A1" s="221" t="s">
        <v>211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2.75" customHeight="1" x14ac:dyDescent="0.25">
      <c r="A2" s="174"/>
      <c r="B2" s="195" t="s">
        <v>210</v>
      </c>
      <c r="C2" s="174"/>
      <c r="D2" s="195" t="s">
        <v>210</v>
      </c>
      <c r="E2" s="174"/>
      <c r="F2" s="195" t="s">
        <v>210</v>
      </c>
      <c r="G2" s="174"/>
      <c r="H2" s="195" t="s">
        <v>210</v>
      </c>
      <c r="I2" s="174"/>
      <c r="J2" s="194" t="s">
        <v>209</v>
      </c>
    </row>
    <row r="3" spans="1:11" ht="12.75" customHeight="1" x14ac:dyDescent="0.25">
      <c r="A3" s="177" t="s">
        <v>208</v>
      </c>
      <c r="B3" s="193">
        <v>2019</v>
      </c>
      <c r="C3" s="174"/>
      <c r="D3" s="193">
        <v>2020</v>
      </c>
      <c r="E3" s="174"/>
      <c r="F3" s="193">
        <v>2021</v>
      </c>
      <c r="G3" s="174"/>
      <c r="H3" s="193">
        <v>2022</v>
      </c>
      <c r="I3" s="174"/>
      <c r="J3" s="192">
        <v>2023</v>
      </c>
    </row>
    <row r="4" spans="1:11" ht="12.75" customHeight="1" x14ac:dyDescent="0.25">
      <c r="A4" s="172" t="s">
        <v>207</v>
      </c>
      <c r="B4" s="191"/>
      <c r="C4" s="174"/>
      <c r="D4" s="191"/>
      <c r="E4" s="174"/>
      <c r="F4" s="191"/>
      <c r="G4" s="174"/>
      <c r="H4" s="191"/>
      <c r="I4" s="174"/>
      <c r="J4" s="191"/>
    </row>
    <row r="5" spans="1:11" ht="12.75" customHeight="1" x14ac:dyDescent="0.25">
      <c r="A5" s="183" t="s">
        <v>202</v>
      </c>
      <c r="B5" s="188">
        <v>345.6</v>
      </c>
      <c r="C5" s="174"/>
      <c r="D5" s="188">
        <v>343.9</v>
      </c>
      <c r="E5" s="174"/>
      <c r="F5" s="188">
        <v>281.60000000000002</v>
      </c>
      <c r="G5" s="174"/>
      <c r="H5" s="188">
        <v>306.89999999999998</v>
      </c>
      <c r="I5" s="174"/>
      <c r="J5" s="187">
        <v>328.2</v>
      </c>
    </row>
    <row r="6" spans="1:11" ht="12.75" customHeight="1" x14ac:dyDescent="0.25">
      <c r="A6" s="183" t="s">
        <v>206</v>
      </c>
      <c r="B6" s="184">
        <v>102</v>
      </c>
      <c r="C6" s="174"/>
      <c r="D6" s="184">
        <v>99.4</v>
      </c>
      <c r="E6" s="174"/>
      <c r="F6" s="184">
        <v>83.4</v>
      </c>
      <c r="G6" s="174"/>
      <c r="H6" s="184">
        <v>97</v>
      </c>
      <c r="I6" s="174"/>
      <c r="J6" s="185" t="s">
        <v>205</v>
      </c>
    </row>
    <row r="7" spans="1:11" ht="12.75" customHeight="1" x14ac:dyDescent="0.25">
      <c r="A7" s="172" t="s">
        <v>204</v>
      </c>
      <c r="B7" s="190">
        <v>130.69999999999999</v>
      </c>
      <c r="C7" s="174"/>
      <c r="D7" s="190">
        <v>131.9</v>
      </c>
      <c r="E7" s="174"/>
      <c r="F7" s="190">
        <v>119.1</v>
      </c>
      <c r="G7" s="174"/>
      <c r="H7" s="190">
        <v>128.9</v>
      </c>
      <c r="I7" s="174"/>
      <c r="J7" s="189">
        <v>128.9</v>
      </c>
    </row>
    <row r="8" spans="1:11" ht="15.75" customHeight="1" x14ac:dyDescent="0.25">
      <c r="A8" s="177" t="s">
        <v>197</v>
      </c>
      <c r="B8" s="188">
        <v>578.29999999999995</v>
      </c>
      <c r="C8" s="174"/>
      <c r="D8" s="188">
        <v>575.20000000000005</v>
      </c>
      <c r="E8" s="174"/>
      <c r="F8" s="188">
        <v>484.1</v>
      </c>
      <c r="G8" s="174"/>
      <c r="H8" s="188">
        <v>532.79999999999995</v>
      </c>
      <c r="I8" s="174"/>
      <c r="J8" s="187">
        <v>496.3</v>
      </c>
    </row>
    <row r="9" spans="1:11" ht="15.75" customHeight="1" x14ac:dyDescent="0.25">
      <c r="A9" s="172" t="s">
        <v>203</v>
      </c>
      <c r="B9" s="174"/>
      <c r="C9" s="174"/>
      <c r="D9" s="174"/>
      <c r="E9" s="174"/>
      <c r="F9" s="174"/>
      <c r="G9" s="174"/>
      <c r="H9" s="174"/>
      <c r="I9" s="174"/>
      <c r="J9" s="174"/>
    </row>
    <row r="10" spans="1:11" ht="12.75" customHeight="1" x14ac:dyDescent="0.25">
      <c r="A10" s="183" t="s">
        <v>202</v>
      </c>
      <c r="B10" s="188">
        <v>74.099999999999994</v>
      </c>
      <c r="C10" s="174"/>
      <c r="D10" s="188">
        <v>74.099999999999994</v>
      </c>
      <c r="E10" s="174"/>
      <c r="F10" s="188">
        <v>60.4</v>
      </c>
      <c r="G10" s="174"/>
      <c r="H10" s="188">
        <v>66</v>
      </c>
      <c r="I10" s="174"/>
      <c r="J10" s="187">
        <v>70.3</v>
      </c>
    </row>
    <row r="11" spans="1:11" ht="12.75" customHeight="1" x14ac:dyDescent="0.25">
      <c r="A11" s="183" t="s">
        <v>201</v>
      </c>
      <c r="B11" s="184">
        <v>963.1</v>
      </c>
      <c r="C11" s="174"/>
      <c r="D11" s="186">
        <v>1049.0999999999999</v>
      </c>
      <c r="E11" s="174"/>
      <c r="F11" s="184">
        <v>873</v>
      </c>
      <c r="G11" s="174"/>
      <c r="H11" s="186">
        <v>1089</v>
      </c>
      <c r="I11" s="174"/>
      <c r="J11" s="185" t="s">
        <v>200</v>
      </c>
    </row>
    <row r="12" spans="1:11" ht="12.75" customHeight="1" x14ac:dyDescent="0.25">
      <c r="A12" s="172" t="s">
        <v>199</v>
      </c>
      <c r="B12" s="184">
        <v>41.3</v>
      </c>
      <c r="C12" s="174"/>
      <c r="D12" s="184">
        <v>39.299999999999997</v>
      </c>
      <c r="E12" s="174"/>
      <c r="F12" s="184">
        <v>27.5</v>
      </c>
      <c r="G12" s="174"/>
      <c r="H12" s="184">
        <v>25.3</v>
      </c>
      <c r="I12" s="174"/>
      <c r="J12" s="184">
        <v>32.4</v>
      </c>
    </row>
    <row r="13" spans="1:11" ht="12.75" customHeight="1" x14ac:dyDescent="0.25">
      <c r="A13" s="183" t="s">
        <v>198</v>
      </c>
      <c r="B13" s="182">
        <v>1169.0999999999999</v>
      </c>
      <c r="C13" s="174"/>
      <c r="D13" s="182">
        <v>1392.4</v>
      </c>
      <c r="E13" s="174"/>
      <c r="F13" s="182">
        <v>1379.1</v>
      </c>
      <c r="G13" s="174"/>
      <c r="H13" s="182">
        <v>1733.6</v>
      </c>
      <c r="I13" s="174"/>
      <c r="J13" s="181">
        <v>2069</v>
      </c>
    </row>
    <row r="14" spans="1:11" ht="15.75" customHeight="1" x14ac:dyDescent="0.25">
      <c r="A14" s="177" t="s">
        <v>197</v>
      </c>
      <c r="B14" s="176">
        <v>2247.6</v>
      </c>
      <c r="C14" s="174"/>
      <c r="D14" s="176">
        <v>2554.9</v>
      </c>
      <c r="E14" s="174"/>
      <c r="F14" s="176">
        <v>2340</v>
      </c>
      <c r="G14" s="174"/>
      <c r="H14" s="176">
        <v>2913.9</v>
      </c>
      <c r="I14" s="174"/>
      <c r="J14" s="173">
        <v>3305.7</v>
      </c>
    </row>
    <row r="15" spans="1:11" ht="15.3" customHeight="1" x14ac:dyDescent="0.25">
      <c r="A15" s="177" t="s">
        <v>196</v>
      </c>
      <c r="B15" s="174"/>
      <c r="C15" s="174"/>
      <c r="D15" s="174"/>
      <c r="E15" s="174"/>
      <c r="F15" s="174"/>
      <c r="G15" s="174"/>
      <c r="H15" s="174"/>
      <c r="I15" s="174"/>
      <c r="J15" s="174"/>
    </row>
    <row r="16" spans="1:11" ht="12.75" customHeight="1" x14ac:dyDescent="0.3">
      <c r="A16" s="222" t="s">
        <v>195</v>
      </c>
      <c r="B16" s="222"/>
      <c r="C16" s="222"/>
      <c r="D16" s="222"/>
      <c r="E16" s="222"/>
      <c r="F16" s="222"/>
      <c r="G16" s="222"/>
      <c r="H16" s="222"/>
      <c r="I16" s="222"/>
      <c r="J16" s="222"/>
      <c r="K16" s="222"/>
    </row>
    <row r="17" spans="1:11" ht="1.05" customHeight="1" x14ac:dyDescent="0.3">
      <c r="A17" s="223"/>
      <c r="B17" s="223"/>
      <c r="C17" s="223"/>
      <c r="D17" s="223"/>
      <c r="E17" s="223"/>
      <c r="F17" s="223"/>
      <c r="G17" s="223"/>
      <c r="H17" s="223"/>
      <c r="I17" s="223"/>
      <c r="J17" s="223"/>
      <c r="K17" s="223"/>
    </row>
    <row r="18" spans="1:11" ht="12.75" customHeight="1" x14ac:dyDescent="0.25">
      <c r="A18" s="172" t="s">
        <v>194</v>
      </c>
      <c r="B18" s="180">
        <v>1686.6</v>
      </c>
      <c r="C18" s="174"/>
      <c r="D18" s="179">
        <v>1829.7</v>
      </c>
      <c r="E18" s="174"/>
      <c r="F18" s="179">
        <v>1895.2</v>
      </c>
      <c r="G18" s="174"/>
      <c r="H18" s="179">
        <v>1922.8</v>
      </c>
      <c r="I18" s="174"/>
      <c r="J18" s="178">
        <v>2601</v>
      </c>
    </row>
    <row r="19" spans="1:11" ht="15.45" customHeight="1" x14ac:dyDescent="0.25">
      <c r="A19" s="177" t="s">
        <v>193</v>
      </c>
      <c r="B19" s="176">
        <v>2317.4</v>
      </c>
      <c r="C19" s="174"/>
      <c r="D19" s="175">
        <v>2472.1999999999998</v>
      </c>
      <c r="E19" s="174"/>
      <c r="F19" s="175">
        <v>2423.1</v>
      </c>
      <c r="G19" s="174"/>
      <c r="H19" s="175">
        <v>2547.1</v>
      </c>
      <c r="I19" s="174"/>
      <c r="J19" s="173">
        <v>3217.8</v>
      </c>
    </row>
    <row r="20" spans="1:11" ht="57" customHeight="1" x14ac:dyDescent="0.3">
      <c r="A20" s="172" t="s">
        <v>192</v>
      </c>
      <c r="B20" s="171" t="s">
        <v>191</v>
      </c>
      <c r="C20" s="172"/>
      <c r="D20" s="171" t="s">
        <v>190</v>
      </c>
      <c r="E20" s="172"/>
      <c r="F20" s="171" t="s">
        <v>189</v>
      </c>
      <c r="G20" s="172"/>
      <c r="H20" s="171" t="s">
        <v>188</v>
      </c>
      <c r="I20" s="172"/>
      <c r="J20" s="171" t="s">
        <v>187</v>
      </c>
    </row>
  </sheetData>
  <mergeCells count="3">
    <mergeCell ref="A1:K1"/>
    <mergeCell ref="A16:K16"/>
    <mergeCell ref="A17:K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4A64-9D09-4301-AB6B-07B135FA296D}">
  <dimension ref="A1:U30"/>
  <sheetViews>
    <sheetView topLeftCell="A19" workbookViewId="0">
      <selection activeCell="P24" sqref="P24:T30"/>
    </sheetView>
  </sheetViews>
  <sheetFormatPr defaultRowHeight="13.2" x14ac:dyDescent="0.3"/>
  <cols>
    <col min="1" max="1" width="31.33203125" style="5" customWidth="1"/>
    <col min="2" max="2" width="14" style="5" customWidth="1"/>
    <col min="3" max="3" width="2.21875" style="5" customWidth="1"/>
    <col min="4" max="4" width="12.6640625" style="5" customWidth="1"/>
    <col min="5" max="5" width="2.21875" style="5" customWidth="1"/>
    <col min="6" max="6" width="14" style="5" customWidth="1"/>
    <col min="7" max="7" width="2.21875" style="5" customWidth="1"/>
    <col min="8" max="8" width="12.6640625" style="5" customWidth="1"/>
    <col min="9" max="9" width="2.21875" style="5" customWidth="1"/>
    <col min="10" max="10" width="12.6640625" style="5" customWidth="1"/>
    <col min="11" max="11" width="3.33203125" style="5" customWidth="1"/>
    <col min="12" max="15" width="8.88671875" style="5"/>
    <col min="16" max="16" width="19.5546875" style="5" customWidth="1"/>
    <col min="17" max="21" width="9.21875" style="5" bestFit="1" customWidth="1"/>
    <col min="22" max="16384" width="8.88671875" style="5"/>
  </cols>
  <sheetData>
    <row r="1" spans="1:11" ht="34.049999999999997" customHeight="1" x14ac:dyDescent="0.3">
      <c r="A1" s="250" t="s">
        <v>211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</row>
    <row r="2" spans="1:11" ht="12.75" customHeight="1" x14ac:dyDescent="0.25">
      <c r="A2" s="25"/>
      <c r="B2" s="249" t="s">
        <v>210</v>
      </c>
      <c r="C2" s="25"/>
      <c r="D2" s="249" t="s">
        <v>210</v>
      </c>
      <c r="E2" s="25"/>
      <c r="F2" s="249" t="s">
        <v>210</v>
      </c>
      <c r="G2" s="25"/>
      <c r="H2" s="249" t="s">
        <v>210</v>
      </c>
      <c r="I2" s="25"/>
      <c r="J2" s="248" t="s">
        <v>209</v>
      </c>
    </row>
    <row r="3" spans="1:11" ht="12.75" customHeight="1" x14ac:dyDescent="0.25">
      <c r="A3" s="229" t="s">
        <v>208</v>
      </c>
      <c r="B3" s="247">
        <v>2019</v>
      </c>
      <c r="C3" s="25"/>
      <c r="D3" s="247">
        <v>2020</v>
      </c>
      <c r="E3" s="25"/>
      <c r="F3" s="247">
        <v>2021</v>
      </c>
      <c r="G3" s="25"/>
      <c r="H3" s="247">
        <v>2022</v>
      </c>
      <c r="I3" s="25"/>
      <c r="J3" s="246">
        <v>2023</v>
      </c>
    </row>
    <row r="4" spans="1:11" ht="12.75" customHeight="1" x14ac:dyDescent="0.25">
      <c r="A4" s="225" t="s">
        <v>207</v>
      </c>
      <c r="B4" s="245"/>
      <c r="C4" s="25"/>
      <c r="D4" s="245"/>
      <c r="E4" s="25"/>
      <c r="F4" s="245"/>
      <c r="G4" s="25"/>
      <c r="H4" s="245"/>
      <c r="I4" s="25"/>
      <c r="J4" s="245"/>
    </row>
    <row r="5" spans="1:11" ht="12.75" customHeight="1" x14ac:dyDescent="0.25">
      <c r="A5" s="237" t="s">
        <v>202</v>
      </c>
      <c r="B5" s="242">
        <v>345.6</v>
      </c>
      <c r="C5" s="25"/>
      <c r="D5" s="242">
        <v>343.9</v>
      </c>
      <c r="E5" s="25"/>
      <c r="F5" s="242">
        <v>281.60000000000002</v>
      </c>
      <c r="G5" s="25"/>
      <c r="H5" s="242">
        <v>306.89999999999998</v>
      </c>
      <c r="I5" s="25"/>
      <c r="J5" s="241">
        <v>328.2</v>
      </c>
    </row>
    <row r="6" spans="1:11" ht="12.75" customHeight="1" x14ac:dyDescent="0.25">
      <c r="A6" s="237" t="s">
        <v>206</v>
      </c>
      <c r="B6" s="238">
        <v>102</v>
      </c>
      <c r="C6" s="25"/>
      <c r="D6" s="238">
        <v>99.4</v>
      </c>
      <c r="E6" s="25"/>
      <c r="F6" s="238">
        <v>83.4</v>
      </c>
      <c r="G6" s="25"/>
      <c r="H6" s="238">
        <v>97</v>
      </c>
      <c r="I6" s="25"/>
      <c r="J6" s="239" t="s">
        <v>205</v>
      </c>
    </row>
    <row r="7" spans="1:11" ht="12.75" customHeight="1" x14ac:dyDescent="0.25">
      <c r="A7" s="225" t="s">
        <v>204</v>
      </c>
      <c r="B7" s="244">
        <v>130.69999999999999</v>
      </c>
      <c r="C7" s="25"/>
      <c r="D7" s="244">
        <v>131.9</v>
      </c>
      <c r="E7" s="25"/>
      <c r="F7" s="244">
        <v>119.1</v>
      </c>
      <c r="G7" s="25"/>
      <c r="H7" s="244">
        <v>128.9</v>
      </c>
      <c r="I7" s="25"/>
      <c r="J7" s="243">
        <v>128.9</v>
      </c>
    </row>
    <row r="8" spans="1:11" ht="15.75" customHeight="1" x14ac:dyDescent="0.25">
      <c r="A8" s="229" t="s">
        <v>197</v>
      </c>
      <c r="B8" s="242">
        <v>578.29999999999995</v>
      </c>
      <c r="C8" s="25"/>
      <c r="D8" s="242">
        <v>575.20000000000005</v>
      </c>
      <c r="E8" s="25"/>
      <c r="F8" s="242">
        <v>484.1</v>
      </c>
      <c r="G8" s="25"/>
      <c r="H8" s="242">
        <v>532.79999999999995</v>
      </c>
      <c r="I8" s="25"/>
      <c r="J8" s="241">
        <v>496.3</v>
      </c>
    </row>
    <row r="9" spans="1:11" ht="15.75" customHeight="1" x14ac:dyDescent="0.25">
      <c r="A9" s="225" t="s">
        <v>203</v>
      </c>
      <c r="B9" s="25"/>
      <c r="C9" s="25"/>
      <c r="D9" s="25"/>
      <c r="E9" s="25"/>
      <c r="F9" s="25"/>
      <c r="G9" s="25"/>
      <c r="H9" s="25"/>
      <c r="I9" s="25"/>
      <c r="J9" s="25"/>
    </row>
    <row r="10" spans="1:11" ht="12.75" customHeight="1" x14ac:dyDescent="0.25">
      <c r="A10" s="237" t="s">
        <v>202</v>
      </c>
      <c r="B10" s="242">
        <v>74.099999999999994</v>
      </c>
      <c r="C10" s="25"/>
      <c r="D10" s="242">
        <v>74.099999999999994</v>
      </c>
      <c r="E10" s="25"/>
      <c r="F10" s="242">
        <v>60.4</v>
      </c>
      <c r="G10" s="25"/>
      <c r="H10" s="242">
        <v>66</v>
      </c>
      <c r="I10" s="25"/>
      <c r="J10" s="241">
        <v>70.3</v>
      </c>
    </row>
    <row r="11" spans="1:11" ht="12.75" customHeight="1" x14ac:dyDescent="0.25">
      <c r="A11" s="237" t="s">
        <v>201</v>
      </c>
      <c r="B11" s="238">
        <v>963.1</v>
      </c>
      <c r="C11" s="25"/>
      <c r="D11" s="240">
        <v>1049.0999999999999</v>
      </c>
      <c r="E11" s="25"/>
      <c r="F11" s="238">
        <v>873</v>
      </c>
      <c r="G11" s="25"/>
      <c r="H11" s="240">
        <v>1089</v>
      </c>
      <c r="I11" s="25"/>
      <c r="J11" s="239" t="s">
        <v>200</v>
      </c>
    </row>
    <row r="12" spans="1:11" ht="12.75" customHeight="1" x14ac:dyDescent="0.25">
      <c r="A12" s="225" t="s">
        <v>199</v>
      </c>
      <c r="B12" s="238">
        <v>41.3</v>
      </c>
      <c r="C12" s="25"/>
      <c r="D12" s="238">
        <v>39.299999999999997</v>
      </c>
      <c r="E12" s="25"/>
      <c r="F12" s="238">
        <v>27.5</v>
      </c>
      <c r="G12" s="25"/>
      <c r="H12" s="238">
        <v>25.3</v>
      </c>
      <c r="I12" s="25"/>
      <c r="J12" s="238">
        <v>32.4</v>
      </c>
    </row>
    <row r="13" spans="1:11" ht="12.75" customHeight="1" x14ac:dyDescent="0.25">
      <c r="A13" s="237" t="s">
        <v>198</v>
      </c>
      <c r="B13" s="236">
        <v>1169.0999999999999</v>
      </c>
      <c r="C13" s="25"/>
      <c r="D13" s="236">
        <v>1392.4</v>
      </c>
      <c r="E13" s="25"/>
      <c r="F13" s="236">
        <v>1379.1</v>
      </c>
      <c r="G13" s="25"/>
      <c r="H13" s="236">
        <v>1733.6</v>
      </c>
      <c r="I13" s="25"/>
      <c r="J13" s="235">
        <v>2069</v>
      </c>
    </row>
    <row r="14" spans="1:11" ht="15.75" customHeight="1" x14ac:dyDescent="0.25">
      <c r="A14" s="229" t="s">
        <v>197</v>
      </c>
      <c r="B14" s="228">
        <v>2247.6</v>
      </c>
      <c r="C14" s="25"/>
      <c r="D14" s="228">
        <v>2554.9</v>
      </c>
      <c r="E14" s="25"/>
      <c r="F14" s="228">
        <v>2340</v>
      </c>
      <c r="G14" s="25"/>
      <c r="H14" s="228">
        <v>2913.9</v>
      </c>
      <c r="I14" s="25"/>
      <c r="J14" s="226">
        <v>3305.7</v>
      </c>
    </row>
    <row r="15" spans="1:11" ht="15.3" customHeight="1" x14ac:dyDescent="0.25">
      <c r="A15" s="229" t="s">
        <v>196</v>
      </c>
      <c r="B15" s="25"/>
      <c r="C15" s="25"/>
      <c r="D15" s="25"/>
      <c r="E15" s="25"/>
      <c r="F15" s="25"/>
      <c r="G15" s="25"/>
      <c r="H15" s="25"/>
      <c r="I15" s="25"/>
      <c r="J15" s="25"/>
    </row>
    <row r="16" spans="1:11" ht="12.75" customHeight="1" x14ac:dyDescent="0.3">
      <c r="A16" s="234" t="s">
        <v>195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</row>
    <row r="17" spans="1:21" ht="1.05" customHeight="1" x14ac:dyDescent="0.3">
      <c r="A17" s="233"/>
      <c r="B17" s="233"/>
      <c r="C17" s="233"/>
      <c r="D17" s="233"/>
      <c r="E17" s="233"/>
      <c r="F17" s="233"/>
      <c r="G17" s="233"/>
      <c r="H17" s="233"/>
      <c r="I17" s="233"/>
      <c r="J17" s="233"/>
      <c r="K17" s="233"/>
    </row>
    <row r="18" spans="1:21" ht="12.75" customHeight="1" x14ac:dyDescent="0.25">
      <c r="A18" s="225" t="s">
        <v>194</v>
      </c>
      <c r="B18" s="232">
        <v>1686.6</v>
      </c>
      <c r="C18" s="25"/>
      <c r="D18" s="231">
        <v>1829.7</v>
      </c>
      <c r="E18" s="25"/>
      <c r="F18" s="231">
        <v>1895.2</v>
      </c>
      <c r="G18" s="25"/>
      <c r="H18" s="231">
        <v>1922.8</v>
      </c>
      <c r="I18" s="25"/>
      <c r="J18" s="230">
        <v>2601</v>
      </c>
    </row>
    <row r="19" spans="1:21" ht="15.45" customHeight="1" x14ac:dyDescent="0.25">
      <c r="A19" s="229" t="s">
        <v>193</v>
      </c>
      <c r="B19" s="228">
        <v>2317.4</v>
      </c>
      <c r="C19" s="25"/>
      <c r="D19" s="227">
        <v>2472.1999999999998</v>
      </c>
      <c r="E19" s="25"/>
      <c r="F19" s="227">
        <v>2423.1</v>
      </c>
      <c r="G19" s="25"/>
      <c r="H19" s="227">
        <v>2547.1</v>
      </c>
      <c r="I19" s="25"/>
      <c r="J19" s="226">
        <v>3217.8</v>
      </c>
    </row>
    <row r="20" spans="1:21" ht="57" customHeight="1" x14ac:dyDescent="0.3">
      <c r="A20" s="225" t="s">
        <v>192</v>
      </c>
      <c r="B20" s="224" t="s">
        <v>191</v>
      </c>
      <c r="C20" s="225"/>
      <c r="D20" s="224" t="s">
        <v>190</v>
      </c>
      <c r="E20" s="225"/>
      <c r="F20" s="224" t="s">
        <v>189</v>
      </c>
      <c r="G20" s="225"/>
      <c r="H20" s="224" t="s">
        <v>188</v>
      </c>
      <c r="I20" s="225"/>
      <c r="J20" s="224" t="s">
        <v>187</v>
      </c>
    </row>
    <row r="24" spans="1:21" x14ac:dyDescent="0.3">
      <c r="Q24" s="5">
        <v>2019</v>
      </c>
      <c r="R24" s="5">
        <f>+Q24+1</f>
        <v>2020</v>
      </c>
      <c r="S24" s="5">
        <f t="shared" ref="S24:U24" si="0">+R24+1</f>
        <v>2021</v>
      </c>
      <c r="T24" s="5">
        <f t="shared" si="0"/>
        <v>2022</v>
      </c>
      <c r="U24" s="5">
        <f t="shared" si="0"/>
        <v>2023</v>
      </c>
    </row>
    <row r="26" spans="1:21" x14ac:dyDescent="0.3">
      <c r="P26" s="5" t="s">
        <v>139</v>
      </c>
      <c r="Q26" s="251">
        <v>74.099999999999994</v>
      </c>
      <c r="R26" s="251">
        <v>74.099999999999994</v>
      </c>
      <c r="S26" s="251">
        <v>60.4</v>
      </c>
      <c r="T26" s="251">
        <v>66</v>
      </c>
      <c r="U26" s="251">
        <v>70.3</v>
      </c>
    </row>
    <row r="27" spans="1:21" x14ac:dyDescent="0.3">
      <c r="P27" s="5" t="s">
        <v>302</v>
      </c>
      <c r="Q27" s="251">
        <v>963.1</v>
      </c>
      <c r="R27" s="251">
        <v>1049.0999999999999</v>
      </c>
      <c r="S27" s="251">
        <v>873</v>
      </c>
      <c r="T27" s="251">
        <v>1089</v>
      </c>
      <c r="U27" s="251">
        <v>1134</v>
      </c>
    </row>
    <row r="28" spans="1:21" x14ac:dyDescent="0.3">
      <c r="P28" s="5" t="s">
        <v>304</v>
      </c>
      <c r="Q28" s="251">
        <v>41.3</v>
      </c>
      <c r="R28" s="251">
        <v>39.299999999999997</v>
      </c>
      <c r="S28" s="251">
        <v>27.5</v>
      </c>
      <c r="T28" s="251">
        <v>25.3</v>
      </c>
      <c r="U28" s="251">
        <v>32.4</v>
      </c>
    </row>
    <row r="29" spans="1:21" x14ac:dyDescent="0.3">
      <c r="P29" s="5" t="s">
        <v>303</v>
      </c>
      <c r="Q29" s="251">
        <v>1169.0999999999999</v>
      </c>
      <c r="R29" s="251">
        <v>1392.4</v>
      </c>
      <c r="S29" s="251">
        <v>1379.1</v>
      </c>
      <c r="T29" s="251">
        <v>1733.6</v>
      </c>
      <c r="U29" s="251">
        <v>2069</v>
      </c>
    </row>
    <row r="30" spans="1:21" x14ac:dyDescent="0.3">
      <c r="P30" s="5" t="s">
        <v>305</v>
      </c>
      <c r="Q30" s="251">
        <v>2247.6</v>
      </c>
      <c r="R30" s="251">
        <v>2554.9</v>
      </c>
      <c r="S30" s="251">
        <v>2340</v>
      </c>
      <c r="T30" s="251">
        <v>2913.9</v>
      </c>
      <c r="U30" s="251">
        <v>3305.7</v>
      </c>
    </row>
  </sheetData>
  <mergeCells count="3">
    <mergeCell ref="A1:K1"/>
    <mergeCell ref="A16:K16"/>
    <mergeCell ref="A17:K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B3A5-8B5D-4E33-9965-A37F6CFBAA82}">
  <dimension ref="A1"/>
  <sheetViews>
    <sheetView workbookViewId="0">
      <selection activeCell="B1" sqref="B1:B104857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2D8C-A177-4096-8555-A960CF2D9260}">
  <dimension ref="A1"/>
  <sheetViews>
    <sheetView topLeftCell="A7" workbookViewId="0">
      <selection activeCell="C2" sqref="C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2DEE-3B91-45B0-B463-28AF96AD54AF}">
  <dimension ref="A1"/>
  <sheetViews>
    <sheetView workbookViewId="0">
      <selection activeCell="J2" sqref="J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4675-8BD6-4C13-9579-93BE1F01FACD}">
  <dimension ref="A1:AD58"/>
  <sheetViews>
    <sheetView tabSelected="1" topLeftCell="A4" workbookViewId="0">
      <pane xSplit="3" ySplit="4" topLeftCell="D8" activePane="bottomRight" state="frozen"/>
      <selection activeCell="A4" sqref="A4"/>
      <selection pane="topRight" activeCell="C4" sqref="C4"/>
      <selection pane="bottomLeft" activeCell="A7" sqref="A7"/>
      <selection pane="bottomRight" activeCell="F12" sqref="F12:F14"/>
    </sheetView>
  </sheetViews>
  <sheetFormatPr defaultRowHeight="14.4" x14ac:dyDescent="0.3"/>
  <cols>
    <col min="1" max="1" width="43.88671875" customWidth="1"/>
    <col min="2" max="2" width="25.109375" customWidth="1"/>
    <col min="3" max="3" width="15.33203125" customWidth="1"/>
    <col min="4" max="4" width="11.77734375" customWidth="1"/>
    <col min="5" max="5" width="15.33203125" customWidth="1"/>
    <col min="6" max="6" width="13.109375" customWidth="1"/>
    <col min="7" max="7" width="9.109375" bestFit="1" customWidth="1"/>
    <col min="10" max="13" width="9.109375" bestFit="1" customWidth="1"/>
    <col min="14" max="14" width="25.6640625" customWidth="1"/>
    <col min="15" max="17" width="20.21875" customWidth="1"/>
    <col min="18" max="18" width="25.77734375" customWidth="1"/>
    <col min="20" max="20" width="33.109375" customWidth="1"/>
    <col min="21" max="21" width="12.88671875" customWidth="1"/>
    <col min="22" max="22" width="4.77734375" customWidth="1"/>
    <col min="23" max="23" width="10.109375" hidden="1" customWidth="1"/>
    <col min="24" max="29" width="0" hidden="1" customWidth="1"/>
    <col min="30" max="30" width="12.5546875" customWidth="1"/>
  </cols>
  <sheetData>
    <row r="1" spans="1:30" x14ac:dyDescent="0.3">
      <c r="T1" t="s">
        <v>131</v>
      </c>
    </row>
    <row r="2" spans="1:30" x14ac:dyDescent="0.3">
      <c r="U2" s="157" t="s">
        <v>167</v>
      </c>
    </row>
    <row r="3" spans="1:30" x14ac:dyDescent="0.3">
      <c r="U3" s="157"/>
    </row>
    <row r="4" spans="1:30" s="157" customFormat="1" x14ac:dyDescent="0.3">
      <c r="G4" s="157" t="s">
        <v>156</v>
      </c>
    </row>
    <row r="5" spans="1:30" s="157" customFormat="1" ht="28.8" x14ac:dyDescent="0.3">
      <c r="G5" s="158" t="s">
        <v>153</v>
      </c>
      <c r="H5" s="158" t="s">
        <v>153</v>
      </c>
      <c r="I5" s="158" t="s">
        <v>153</v>
      </c>
      <c r="J5" s="158" t="s">
        <v>153</v>
      </c>
      <c r="K5" s="158" t="s">
        <v>153</v>
      </c>
      <c r="L5" s="158" t="s">
        <v>154</v>
      </c>
      <c r="M5" s="158" t="s">
        <v>154</v>
      </c>
      <c r="N5" s="209" t="s">
        <v>299</v>
      </c>
      <c r="O5" s="209"/>
      <c r="P5" s="209"/>
      <c r="Q5" s="209"/>
      <c r="R5" s="209"/>
      <c r="U5" s="158" t="s">
        <v>212</v>
      </c>
      <c r="W5" s="157" t="s">
        <v>155</v>
      </c>
    </row>
    <row r="6" spans="1:30" s="157" customFormat="1" ht="43.8" customHeight="1" x14ac:dyDescent="0.3">
      <c r="A6" s="158" t="s">
        <v>270</v>
      </c>
      <c r="B6" s="157" t="s">
        <v>164</v>
      </c>
      <c r="C6" s="157" t="s">
        <v>267</v>
      </c>
      <c r="D6" s="158" t="s">
        <v>298</v>
      </c>
      <c r="E6" s="158" t="s">
        <v>280</v>
      </c>
      <c r="F6" s="158" t="s">
        <v>293</v>
      </c>
      <c r="G6" s="157">
        <v>2016</v>
      </c>
      <c r="H6" s="157">
        <v>2017</v>
      </c>
      <c r="I6" s="157">
        <v>2018</v>
      </c>
      <c r="J6" s="157">
        <v>2019</v>
      </c>
      <c r="K6" s="157">
        <v>2020</v>
      </c>
      <c r="L6" s="157">
        <v>2021</v>
      </c>
      <c r="M6" s="157">
        <v>2022</v>
      </c>
      <c r="N6" s="157" t="s">
        <v>257</v>
      </c>
      <c r="O6" s="158" t="s">
        <v>301</v>
      </c>
      <c r="P6" s="158" t="s">
        <v>275</v>
      </c>
      <c r="Q6" s="158" t="s">
        <v>287</v>
      </c>
      <c r="R6" s="158" t="s">
        <v>259</v>
      </c>
      <c r="T6" s="157" t="s">
        <v>159</v>
      </c>
      <c r="U6" s="157">
        <v>2016</v>
      </c>
      <c r="W6" s="157">
        <v>2016</v>
      </c>
      <c r="X6" s="157">
        <v>2017</v>
      </c>
      <c r="Y6" s="157">
        <v>2018</v>
      </c>
      <c r="Z6" s="157">
        <v>2019</v>
      </c>
      <c r="AA6" s="157">
        <v>2020</v>
      </c>
      <c r="AB6" s="157">
        <v>2021</v>
      </c>
      <c r="AC6" s="157">
        <v>2022</v>
      </c>
      <c r="AD6" s="158" t="s">
        <v>162</v>
      </c>
    </row>
    <row r="7" spans="1:30" s="157" customFormat="1" x14ac:dyDescent="0.3">
      <c r="A7" s="157" t="s">
        <v>261</v>
      </c>
      <c r="B7" s="157" t="s">
        <v>296</v>
      </c>
      <c r="C7" s="157" t="s">
        <v>176</v>
      </c>
      <c r="D7" s="157" t="s">
        <v>297</v>
      </c>
      <c r="E7" s="157" t="s">
        <v>281</v>
      </c>
      <c r="F7" s="208" t="s">
        <v>292</v>
      </c>
      <c r="G7" s="208">
        <v>2016</v>
      </c>
      <c r="H7" s="208">
        <v>2017</v>
      </c>
      <c r="I7" s="208">
        <v>2018</v>
      </c>
      <c r="J7" s="208">
        <v>2019</v>
      </c>
      <c r="K7" s="208">
        <v>2020</v>
      </c>
      <c r="L7" s="208">
        <v>2021</v>
      </c>
      <c r="M7" s="208">
        <v>2022</v>
      </c>
      <c r="N7" s="157" t="s">
        <v>262</v>
      </c>
      <c r="O7" s="157" t="s">
        <v>263</v>
      </c>
      <c r="P7" s="157" t="s">
        <v>274</v>
      </c>
      <c r="Q7" s="157" t="s">
        <v>282</v>
      </c>
      <c r="R7" s="157" t="s">
        <v>264</v>
      </c>
      <c r="U7" s="158"/>
    </row>
    <row r="8" spans="1:30" ht="27.6" x14ac:dyDescent="0.3">
      <c r="A8" s="163" t="s">
        <v>97</v>
      </c>
      <c r="B8" s="163"/>
      <c r="C8" t="s">
        <v>177</v>
      </c>
      <c r="E8" t="s">
        <v>152</v>
      </c>
      <c r="F8" t="s">
        <v>294</v>
      </c>
      <c r="G8" s="155">
        <v>451.09271412999993</v>
      </c>
      <c r="H8" s="155">
        <v>443.16210134074259</v>
      </c>
      <c r="I8" s="155">
        <v>438.19378833799999</v>
      </c>
      <c r="J8" s="155">
        <v>457.09263545000005</v>
      </c>
      <c r="K8" s="155">
        <v>121.54193233999997</v>
      </c>
      <c r="L8" s="155">
        <v>980.20493620000002</v>
      </c>
      <c r="M8" s="155">
        <v>440.43532868030582</v>
      </c>
      <c r="N8" s="198" t="s">
        <v>283</v>
      </c>
      <c r="O8" s="198" t="s">
        <v>160</v>
      </c>
      <c r="P8" s="198" t="s">
        <v>278</v>
      </c>
      <c r="Q8" s="198" t="s">
        <v>214</v>
      </c>
      <c r="R8" s="198" t="s">
        <v>284</v>
      </c>
      <c r="T8" s="161" t="s">
        <v>132</v>
      </c>
      <c r="U8" s="155">
        <v>460.11900000000003</v>
      </c>
      <c r="V8" s="155"/>
      <c r="W8" s="155"/>
      <c r="AD8" s="159">
        <f>+G8-U8</f>
        <v>-9.0262858700000947</v>
      </c>
    </row>
    <row r="9" spans="1:30" x14ac:dyDescent="0.3">
      <c r="A9" s="163" t="s">
        <v>94</v>
      </c>
      <c r="B9" s="163"/>
      <c r="C9" t="s">
        <v>178</v>
      </c>
      <c r="E9" t="s">
        <v>152</v>
      </c>
      <c r="F9" t="s">
        <v>294</v>
      </c>
      <c r="G9" s="155">
        <v>771.47626860899993</v>
      </c>
      <c r="H9" s="155">
        <v>539.13253859999998</v>
      </c>
      <c r="I9" s="155">
        <v>699.70712487100002</v>
      </c>
      <c r="J9" s="155">
        <v>641.34991170000001</v>
      </c>
      <c r="K9" s="155">
        <v>352.7053353</v>
      </c>
      <c r="L9" s="155">
        <v>392.82848799619757</v>
      </c>
      <c r="M9" s="155">
        <v>465.2708863235892</v>
      </c>
      <c r="N9" s="161"/>
      <c r="O9" s="161"/>
      <c r="P9" s="198" t="s">
        <v>220</v>
      </c>
      <c r="Q9" s="198"/>
      <c r="R9" s="161"/>
      <c r="T9" s="161" t="s">
        <v>133</v>
      </c>
      <c r="U9" s="155">
        <v>771.476</v>
      </c>
      <c r="V9" s="155"/>
      <c r="W9" s="155"/>
      <c r="AD9" s="159">
        <f>+G9-U9</f>
        <v>2.6860899993152998E-4</v>
      </c>
    </row>
    <row r="10" spans="1:30" x14ac:dyDescent="0.3">
      <c r="A10" s="163"/>
      <c r="B10" s="163"/>
      <c r="G10" s="155"/>
      <c r="H10" s="155"/>
      <c r="I10" s="155"/>
      <c r="J10" s="155"/>
      <c r="K10" s="155"/>
      <c r="L10" s="155"/>
      <c r="M10" s="155"/>
      <c r="N10" s="161"/>
      <c r="O10" s="161"/>
      <c r="P10" s="161"/>
      <c r="Q10" s="161"/>
      <c r="R10" s="161"/>
      <c r="T10" s="161"/>
      <c r="U10" s="155"/>
      <c r="V10" s="155"/>
      <c r="W10" s="155"/>
      <c r="AD10" s="159"/>
    </row>
    <row r="11" spans="1:30" x14ac:dyDescent="0.3">
      <c r="A11" s="163" t="s">
        <v>59</v>
      </c>
      <c r="B11" s="163"/>
      <c r="F11" t="s">
        <v>294</v>
      </c>
      <c r="G11" s="160">
        <v>1663.9972565999999</v>
      </c>
      <c r="H11" s="160">
        <v>1663.99724380007</v>
      </c>
      <c r="I11" s="160">
        <v>1682.49415148</v>
      </c>
      <c r="J11" s="160">
        <v>1818.99901419</v>
      </c>
      <c r="K11" s="160">
        <v>1560.1871619999999</v>
      </c>
      <c r="L11" s="160">
        <v>2241.990072030665</v>
      </c>
      <c r="M11" s="160">
        <v>2594.6751734814993</v>
      </c>
      <c r="N11" s="161"/>
      <c r="O11" s="161"/>
      <c r="P11" s="161"/>
      <c r="Q11" s="161"/>
      <c r="R11" s="161"/>
      <c r="T11" s="161" t="s">
        <v>186</v>
      </c>
      <c r="U11" s="155"/>
      <c r="V11" s="155"/>
      <c r="W11" s="155"/>
      <c r="AD11" s="159"/>
    </row>
    <row r="12" spans="1:30" ht="41.4" x14ac:dyDescent="0.3">
      <c r="A12" s="162" t="s">
        <v>136</v>
      </c>
      <c r="B12" s="163"/>
      <c r="C12" t="s">
        <v>307</v>
      </c>
      <c r="E12" t="s">
        <v>152</v>
      </c>
      <c r="F12" s="164" t="s">
        <v>310</v>
      </c>
      <c r="J12" s="253">
        <v>963.1</v>
      </c>
      <c r="K12" s="253">
        <v>1049.0999999999999</v>
      </c>
      <c r="L12" s="253">
        <v>873</v>
      </c>
      <c r="M12" s="253">
        <v>1089</v>
      </c>
      <c r="N12" s="198" t="s">
        <v>241</v>
      </c>
      <c r="O12" s="198" t="s">
        <v>269</v>
      </c>
      <c r="P12" s="198" t="s">
        <v>269</v>
      </c>
      <c r="Q12" s="198" t="s">
        <v>286</v>
      </c>
      <c r="R12" s="198" t="s">
        <v>285</v>
      </c>
      <c r="T12" s="161" t="s">
        <v>136</v>
      </c>
      <c r="U12" s="155">
        <v>713.27</v>
      </c>
      <c r="V12" s="155"/>
      <c r="W12" s="155"/>
    </row>
    <row r="13" spans="1:30" ht="27.6" x14ac:dyDescent="0.3">
      <c r="A13" s="162" t="s">
        <v>137</v>
      </c>
      <c r="B13" s="163"/>
      <c r="C13" t="s">
        <v>308</v>
      </c>
      <c r="E13" t="s">
        <v>152</v>
      </c>
      <c r="F13" s="164" t="s">
        <v>310</v>
      </c>
      <c r="J13" s="253">
        <v>41.3</v>
      </c>
      <c r="K13" s="253">
        <v>39.299999999999997</v>
      </c>
      <c r="L13" s="253">
        <v>27.5</v>
      </c>
      <c r="M13" s="253">
        <v>25.3</v>
      </c>
      <c r="N13" s="198" t="s">
        <v>237</v>
      </c>
      <c r="O13" s="198" t="s">
        <v>268</v>
      </c>
      <c r="P13" s="198" t="s">
        <v>277</v>
      </c>
      <c r="Q13" s="198" t="s">
        <v>268</v>
      </c>
      <c r="R13" s="198"/>
      <c r="T13" s="161" t="s">
        <v>137</v>
      </c>
      <c r="U13" s="155">
        <v>43.529000000000003</v>
      </c>
      <c r="V13" s="155"/>
      <c r="W13" s="155"/>
    </row>
    <row r="14" spans="1:30" ht="27.6" x14ac:dyDescent="0.3">
      <c r="A14" s="162" t="s">
        <v>138</v>
      </c>
      <c r="B14" s="163"/>
      <c r="C14" t="s">
        <v>309</v>
      </c>
      <c r="E14" t="s">
        <v>152</v>
      </c>
      <c r="F14" s="164" t="s">
        <v>310</v>
      </c>
      <c r="J14" s="253">
        <v>1169.0999999999999</v>
      </c>
      <c r="K14" s="253">
        <v>1392.4</v>
      </c>
      <c r="L14" s="253">
        <v>1379.1</v>
      </c>
      <c r="M14" s="253">
        <v>1733.6</v>
      </c>
      <c r="N14" s="198" t="s">
        <v>239</v>
      </c>
      <c r="O14" s="198" t="s">
        <v>268</v>
      </c>
      <c r="P14" s="198" t="s">
        <v>277</v>
      </c>
      <c r="Q14" s="198" t="s">
        <v>268</v>
      </c>
      <c r="R14" s="198"/>
      <c r="T14" s="161" t="s">
        <v>138</v>
      </c>
      <c r="U14" s="155">
        <v>843.46</v>
      </c>
      <c r="V14" s="155"/>
      <c r="W14" s="155"/>
    </row>
    <row r="15" spans="1:30" x14ac:dyDescent="0.3">
      <c r="A15" s="162" t="s">
        <v>306</v>
      </c>
      <c r="B15" s="163"/>
      <c r="J15" s="254">
        <f>+SUM(J12:J14)</f>
        <v>2173.5</v>
      </c>
      <c r="K15" s="254">
        <f t="shared" ref="K15:M15" si="0">+SUM(K12:K14)</f>
        <v>2480.8000000000002</v>
      </c>
      <c r="L15" s="254">
        <f t="shared" si="0"/>
        <v>2279.6</v>
      </c>
      <c r="M15" s="254">
        <f t="shared" si="0"/>
        <v>2847.8999999999996</v>
      </c>
      <c r="N15" s="198"/>
      <c r="O15" s="198"/>
      <c r="P15" s="198"/>
      <c r="Q15" s="198"/>
      <c r="R15" s="198"/>
      <c r="T15" s="161"/>
      <c r="U15" s="155"/>
      <c r="V15" s="155"/>
      <c r="W15" s="155"/>
    </row>
    <row r="16" spans="1:30" ht="100.8" x14ac:dyDescent="0.3">
      <c r="A16" s="163" t="s">
        <v>265</v>
      </c>
      <c r="B16" s="163"/>
      <c r="N16" s="161"/>
      <c r="O16" s="163" t="s">
        <v>266</v>
      </c>
      <c r="P16" s="198" t="s">
        <v>300</v>
      </c>
      <c r="Q16" s="198" t="s">
        <v>268</v>
      </c>
      <c r="T16" s="161"/>
      <c r="U16" s="155"/>
      <c r="V16" s="155"/>
      <c r="W16" s="155"/>
    </row>
    <row r="17" spans="1:30" ht="96.6" x14ac:dyDescent="0.3">
      <c r="A17" s="163" t="s">
        <v>60</v>
      </c>
      <c r="B17" s="163"/>
      <c r="C17" t="s">
        <v>180</v>
      </c>
      <c r="E17" t="s">
        <v>152</v>
      </c>
      <c r="G17" s="165">
        <v>634.11259709000001</v>
      </c>
      <c r="H17" s="165">
        <v>606.01300000000003</v>
      </c>
      <c r="I17" s="165">
        <v>632.79999999999995</v>
      </c>
      <c r="J17" s="165">
        <v>649.1</v>
      </c>
      <c r="K17" s="165">
        <v>503.41070000000002</v>
      </c>
      <c r="L17" s="165">
        <v>598.21624999999995</v>
      </c>
      <c r="M17" s="165">
        <v>618.73108333333334</v>
      </c>
      <c r="N17" s="198" t="s">
        <v>256</v>
      </c>
      <c r="O17" s="198" t="s">
        <v>258</v>
      </c>
      <c r="P17" s="198" t="s">
        <v>300</v>
      </c>
      <c r="Q17" s="198" t="s">
        <v>288</v>
      </c>
      <c r="R17" s="198" t="s">
        <v>233</v>
      </c>
      <c r="T17" s="161" t="s">
        <v>139</v>
      </c>
      <c r="U17" s="155">
        <v>688.30700000000002</v>
      </c>
      <c r="V17" s="155"/>
      <c r="W17" s="155"/>
      <c r="AD17" s="159">
        <f>+G17-U17</f>
        <v>-54.194402910000008</v>
      </c>
    </row>
    <row r="18" spans="1:30" x14ac:dyDescent="0.3">
      <c r="A18" s="163" t="s">
        <v>279</v>
      </c>
      <c r="B18" s="163"/>
      <c r="G18" s="160">
        <f>+G19+G20</f>
        <v>1670.4489997599999</v>
      </c>
      <c r="H18" s="160">
        <f t="shared" ref="H18:M18" si="1">+H19+H20</f>
        <v>1695.127</v>
      </c>
      <c r="I18" s="160">
        <f t="shared" si="1"/>
        <v>1669.1209040000001</v>
      </c>
      <c r="J18" s="160">
        <f t="shared" si="1"/>
        <v>1890.9509797987998</v>
      </c>
      <c r="K18" s="160">
        <f t="shared" si="1"/>
        <v>1721.8695249999998</v>
      </c>
      <c r="L18" s="160">
        <f t="shared" si="1"/>
        <v>1967.4426679745638</v>
      </c>
      <c r="M18" s="160">
        <f t="shared" si="1"/>
        <v>1985.3684494215122</v>
      </c>
      <c r="N18" s="161"/>
      <c r="O18" s="161"/>
      <c r="P18" s="161"/>
      <c r="Q18" s="161"/>
      <c r="R18" s="161"/>
      <c r="T18" s="161" t="s">
        <v>140</v>
      </c>
      <c r="U18" s="155">
        <v>1682.027</v>
      </c>
      <c r="V18" s="155"/>
      <c r="W18" s="155"/>
      <c r="AD18" s="159">
        <f>+G18-U18</f>
        <v>-11.578000240000165</v>
      </c>
    </row>
    <row r="19" spans="1:30" ht="27.6" x14ac:dyDescent="0.3">
      <c r="A19" s="207" t="s">
        <v>61</v>
      </c>
      <c r="B19" s="163"/>
      <c r="C19" t="s">
        <v>179</v>
      </c>
      <c r="E19" t="s">
        <v>152</v>
      </c>
      <c r="G19" s="155">
        <v>1361.1989997599999</v>
      </c>
      <c r="H19" s="155">
        <v>1450.877</v>
      </c>
      <c r="I19" s="155">
        <v>1424.8709040000001</v>
      </c>
      <c r="J19" s="155">
        <v>1646.7009797987998</v>
      </c>
      <c r="K19" s="155">
        <v>1526.4695249999997</v>
      </c>
      <c r="L19" s="155">
        <v>1674.3426679745637</v>
      </c>
      <c r="M19" s="155">
        <v>1741.1184494215122</v>
      </c>
      <c r="N19" s="162" t="s">
        <v>291</v>
      </c>
      <c r="O19" s="162" t="s">
        <v>260</v>
      </c>
      <c r="P19" s="198" t="s">
        <v>276</v>
      </c>
      <c r="Q19" s="198" t="s">
        <v>289</v>
      </c>
      <c r="R19" s="198" t="s">
        <v>290</v>
      </c>
      <c r="T19" s="162"/>
    </row>
    <row r="20" spans="1:30" x14ac:dyDescent="0.3">
      <c r="A20" s="207" t="s">
        <v>62</v>
      </c>
      <c r="B20" s="163"/>
      <c r="G20" s="165">
        <v>309.25</v>
      </c>
      <c r="H20" s="165">
        <v>244.25</v>
      </c>
      <c r="I20" s="165">
        <v>244.25</v>
      </c>
      <c r="J20" s="165">
        <v>244.25</v>
      </c>
      <c r="K20" s="165">
        <v>195.4</v>
      </c>
      <c r="L20" s="165">
        <v>293.10000000000002</v>
      </c>
      <c r="M20" s="165">
        <v>244.25</v>
      </c>
      <c r="N20" s="162"/>
      <c r="O20" s="162"/>
      <c r="P20" s="162"/>
      <c r="Q20" s="162"/>
      <c r="R20" s="162"/>
      <c r="T20" s="162"/>
      <c r="AD20" s="164"/>
    </row>
    <row r="21" spans="1:30" ht="72" x14ac:dyDescent="0.3">
      <c r="A21" s="163" t="s">
        <v>63</v>
      </c>
      <c r="B21" s="163" t="s">
        <v>163</v>
      </c>
      <c r="G21" s="169">
        <v>300.31099999999998</v>
      </c>
      <c r="H21" s="169">
        <v>291.90800000000002</v>
      </c>
      <c r="I21" s="169">
        <v>295.94400000000002</v>
      </c>
      <c r="J21" s="169">
        <v>283.46327390999994</v>
      </c>
      <c r="K21" s="169">
        <v>218.86790686000001</v>
      </c>
      <c r="L21" s="169">
        <v>250.21083975884343</v>
      </c>
      <c r="M21" s="169">
        <v>305.02139299039118</v>
      </c>
      <c r="N21" s="161"/>
      <c r="O21" s="161"/>
      <c r="P21" s="161"/>
      <c r="Q21" s="161"/>
      <c r="R21" s="161"/>
      <c r="T21" s="161" t="s">
        <v>63</v>
      </c>
      <c r="U21" s="165">
        <v>300.31099999999998</v>
      </c>
      <c r="V21" s="155"/>
      <c r="W21" s="155"/>
      <c r="AD21" s="166">
        <f>+G21-U21</f>
        <v>0</v>
      </c>
    </row>
    <row r="22" spans="1:30" x14ac:dyDescent="0.3">
      <c r="A22" s="163" t="s">
        <v>175</v>
      </c>
      <c r="B22" s="163"/>
      <c r="C22" t="s">
        <v>183</v>
      </c>
      <c r="E22" t="s">
        <v>152</v>
      </c>
      <c r="G22" s="165">
        <v>179.1</v>
      </c>
      <c r="H22" s="165">
        <v>189.3</v>
      </c>
      <c r="I22" s="165">
        <v>192.5</v>
      </c>
      <c r="J22" s="165">
        <v>195.3</v>
      </c>
      <c r="K22" s="165">
        <v>184.6</v>
      </c>
      <c r="L22" s="165">
        <v>196.1</v>
      </c>
      <c r="M22" s="155"/>
      <c r="N22" s="198" t="s">
        <v>223</v>
      </c>
      <c r="U22" s="155"/>
      <c r="V22" s="155"/>
      <c r="W22" s="155"/>
    </row>
    <row r="23" spans="1:30" x14ac:dyDescent="0.3">
      <c r="A23" s="163" t="s">
        <v>172</v>
      </c>
      <c r="B23" s="163"/>
      <c r="C23" t="s">
        <v>184</v>
      </c>
      <c r="E23" t="s">
        <v>152</v>
      </c>
      <c r="G23" s="165">
        <v>66.7</v>
      </c>
      <c r="H23" s="165">
        <v>56.9</v>
      </c>
      <c r="I23" s="165">
        <v>53.1</v>
      </c>
      <c r="J23" s="165">
        <v>47.5</v>
      </c>
      <c r="K23" s="165">
        <v>18.600000000000001</v>
      </c>
      <c r="L23" s="165">
        <v>14.9</v>
      </c>
      <c r="M23" s="155"/>
      <c r="N23" t="s">
        <v>220</v>
      </c>
      <c r="U23" s="155"/>
      <c r="V23" s="155"/>
      <c r="W23" s="155"/>
    </row>
    <row r="24" spans="1:30" x14ac:dyDescent="0.3">
      <c r="A24" s="163" t="s">
        <v>171</v>
      </c>
      <c r="B24" s="163"/>
      <c r="C24" t="s">
        <v>185</v>
      </c>
      <c r="E24" t="s">
        <v>152</v>
      </c>
      <c r="G24" s="169">
        <v>56.8</v>
      </c>
      <c r="H24" s="169">
        <v>45.2</v>
      </c>
      <c r="I24" s="169">
        <v>50.8</v>
      </c>
      <c r="J24" s="169">
        <v>53.1</v>
      </c>
      <c r="K24" s="169">
        <v>43.5</v>
      </c>
      <c r="L24" s="169">
        <v>57.4</v>
      </c>
      <c r="M24" s="160"/>
      <c r="N24" t="s">
        <v>220</v>
      </c>
      <c r="U24" s="155"/>
      <c r="V24" s="155"/>
      <c r="W24" s="155"/>
    </row>
    <row r="25" spans="1:30" x14ac:dyDescent="0.3">
      <c r="A25" s="163" t="s">
        <v>170</v>
      </c>
      <c r="B25" s="163"/>
      <c r="G25" s="165">
        <v>302.60000000000002</v>
      </c>
      <c r="H25" s="165">
        <v>291.39999999999998</v>
      </c>
      <c r="I25" s="165">
        <v>296.39999999999998</v>
      </c>
      <c r="J25" s="165">
        <v>295.89999999999998</v>
      </c>
      <c r="K25" s="165">
        <v>246.7</v>
      </c>
      <c r="L25" s="165">
        <v>268.39999999999998</v>
      </c>
      <c r="M25" s="155"/>
      <c r="U25" s="155"/>
      <c r="V25" s="155"/>
      <c r="W25" s="155"/>
    </row>
    <row r="26" spans="1:30" ht="43.2" x14ac:dyDescent="0.3">
      <c r="A26" s="163"/>
      <c r="B26" s="163"/>
      <c r="C26" t="s">
        <v>231</v>
      </c>
      <c r="N26" s="161"/>
      <c r="O26" s="163" t="s">
        <v>271</v>
      </c>
      <c r="P26" s="163"/>
      <c r="Q26" s="163"/>
      <c r="R26" s="161"/>
      <c r="T26" s="161"/>
      <c r="U26" s="155"/>
      <c r="V26" s="155"/>
      <c r="W26" s="155"/>
    </row>
    <row r="27" spans="1:30" x14ac:dyDescent="0.3">
      <c r="A27" s="163"/>
      <c r="B27" s="163"/>
      <c r="N27" s="161"/>
      <c r="O27" s="161"/>
      <c r="P27" s="161"/>
      <c r="Q27" s="161"/>
      <c r="R27" s="161"/>
      <c r="T27" s="161"/>
      <c r="U27" s="155"/>
      <c r="V27" s="155"/>
      <c r="W27" s="155"/>
    </row>
    <row r="28" spans="1:30" x14ac:dyDescent="0.3">
      <c r="A28" s="163" t="s">
        <v>166</v>
      </c>
      <c r="B28" s="163"/>
      <c r="G28" s="155">
        <f>+SUM(G8:G18,G21)</f>
        <v>5491.4388361889996</v>
      </c>
      <c r="H28" s="155">
        <f t="shared" ref="H28:M28" si="2">+SUM(H8:H18,H21)</f>
        <v>5239.3398837408122</v>
      </c>
      <c r="I28" s="155">
        <f t="shared" si="2"/>
        <v>5418.2599686890007</v>
      </c>
      <c r="J28" s="155">
        <f t="shared" si="2"/>
        <v>10087.955815048799</v>
      </c>
      <c r="K28" s="155">
        <f t="shared" si="2"/>
        <v>9440.1825614999998</v>
      </c>
      <c r="L28" s="155">
        <f t="shared" si="2"/>
        <v>10990.093253960271</v>
      </c>
      <c r="M28" s="155">
        <f t="shared" si="2"/>
        <v>12105.302314230632</v>
      </c>
      <c r="N28" s="161"/>
      <c r="O28" s="161"/>
      <c r="P28" s="161"/>
      <c r="Q28" s="161"/>
      <c r="R28" s="161"/>
      <c r="T28" s="161" t="s">
        <v>165</v>
      </c>
      <c r="U28" s="159">
        <f>+SUM(U8:U21)</f>
        <v>5502.4989999999998</v>
      </c>
      <c r="V28" s="155"/>
      <c r="W28" s="155"/>
    </row>
    <row r="29" spans="1:30" x14ac:dyDescent="0.3">
      <c r="A29" s="163"/>
      <c r="B29" s="163"/>
      <c r="G29" s="155"/>
      <c r="H29" s="155"/>
      <c r="I29" s="155"/>
      <c r="J29" s="155"/>
      <c r="K29" s="155"/>
      <c r="L29" s="155"/>
      <c r="M29" s="155"/>
      <c r="N29" s="161"/>
      <c r="O29" s="161"/>
      <c r="P29" s="161"/>
      <c r="Q29" s="161"/>
      <c r="R29" s="161"/>
      <c r="T29" s="161"/>
      <c r="U29" s="159"/>
      <c r="V29" s="155"/>
      <c r="W29" s="155"/>
    </row>
    <row r="30" spans="1:30" x14ac:dyDescent="0.3">
      <c r="A30" s="163" t="s">
        <v>91</v>
      </c>
      <c r="B30" s="163"/>
      <c r="C30" t="s">
        <v>181</v>
      </c>
      <c r="G30" s="155">
        <v>0</v>
      </c>
      <c r="H30" s="155">
        <v>0</v>
      </c>
      <c r="I30" s="155">
        <v>0</v>
      </c>
      <c r="J30" s="155">
        <v>73.834414530000004</v>
      </c>
      <c r="K30" s="155">
        <v>176.45413214999999</v>
      </c>
      <c r="L30" s="155">
        <v>305.81136561333341</v>
      </c>
      <c r="M30" s="155">
        <v>307.2792601682774</v>
      </c>
      <c r="R30" t="s">
        <v>295</v>
      </c>
      <c r="U30" s="155"/>
      <c r="V30" s="155"/>
      <c r="W30" s="155"/>
    </row>
    <row r="31" spans="1:30" ht="41.4" x14ac:dyDescent="0.3">
      <c r="A31" s="163" t="s">
        <v>92</v>
      </c>
      <c r="B31" s="163"/>
      <c r="C31" t="s">
        <v>182</v>
      </c>
      <c r="G31" s="165">
        <v>0</v>
      </c>
      <c r="H31" s="165">
        <v>0</v>
      </c>
      <c r="I31" s="165">
        <v>0</v>
      </c>
      <c r="J31" s="165">
        <v>85.13202566999999</v>
      </c>
      <c r="K31" s="165">
        <v>260.00000004000003</v>
      </c>
      <c r="L31" s="165">
        <v>343.49512899999996</v>
      </c>
      <c r="M31" s="165">
        <v>319.07220000000007</v>
      </c>
      <c r="P31" s="198" t="s">
        <v>269</v>
      </c>
      <c r="Q31" s="198"/>
      <c r="R31" t="s">
        <v>295</v>
      </c>
      <c r="U31" s="155"/>
      <c r="V31" s="155"/>
      <c r="W31" s="155"/>
    </row>
    <row r="32" spans="1:30" x14ac:dyDescent="0.3">
      <c r="A32" s="163"/>
      <c r="B32" s="163"/>
      <c r="G32" s="155"/>
      <c r="H32" s="155"/>
      <c r="I32" s="155"/>
      <c r="J32" s="155"/>
      <c r="K32" s="155"/>
      <c r="L32" s="155"/>
      <c r="M32" s="155"/>
      <c r="U32" s="155"/>
      <c r="V32" s="155"/>
      <c r="W32" s="155"/>
    </row>
    <row r="33" spans="1:23" ht="72" x14ac:dyDescent="0.3">
      <c r="A33" s="163"/>
      <c r="B33" s="163"/>
      <c r="G33" s="155"/>
      <c r="H33" s="155"/>
      <c r="I33" s="155"/>
      <c r="J33" s="155"/>
      <c r="K33" s="155"/>
      <c r="L33" s="155"/>
      <c r="M33" s="155"/>
      <c r="O33" s="156" t="s">
        <v>272</v>
      </c>
      <c r="P33" s="156"/>
      <c r="Q33" s="156"/>
      <c r="U33" s="155"/>
      <c r="V33" s="155"/>
      <c r="W33" s="155"/>
    </row>
    <row r="34" spans="1:23" x14ac:dyDescent="0.3">
      <c r="A34" s="163"/>
      <c r="B34" s="163"/>
      <c r="G34" s="155"/>
      <c r="H34" s="155"/>
      <c r="I34" s="155"/>
      <c r="J34" s="155"/>
      <c r="K34" s="155"/>
      <c r="L34" s="155"/>
      <c r="M34" s="155"/>
      <c r="O34" t="s">
        <v>273</v>
      </c>
      <c r="U34" s="155"/>
      <c r="V34" s="155"/>
      <c r="W34" s="155"/>
    </row>
    <row r="35" spans="1:23" x14ac:dyDescent="0.3">
      <c r="A35" s="163"/>
      <c r="B35" s="163"/>
      <c r="G35" s="168" t="s">
        <v>169</v>
      </c>
      <c r="H35" s="155"/>
      <c r="I35" s="155"/>
      <c r="J35" s="155"/>
      <c r="K35" s="155"/>
      <c r="L35" s="155"/>
      <c r="M35" s="155"/>
      <c r="U35" s="155"/>
      <c r="V35" s="155"/>
      <c r="W35" s="155"/>
    </row>
    <row r="36" spans="1:23" x14ac:dyDescent="0.3">
      <c r="A36" s="163"/>
      <c r="G36" s="155"/>
      <c r="H36" s="155"/>
      <c r="I36" s="155"/>
      <c r="J36" s="155"/>
      <c r="K36" s="155"/>
      <c r="L36" s="155"/>
      <c r="M36" s="155"/>
      <c r="U36" s="155"/>
      <c r="V36" s="155"/>
      <c r="W36" s="155"/>
    </row>
    <row r="37" spans="1:23" x14ac:dyDescent="0.3">
      <c r="A37" s="163"/>
      <c r="G37" s="155"/>
      <c r="H37" s="155"/>
      <c r="I37" s="155"/>
      <c r="J37" s="155"/>
      <c r="K37" s="155"/>
      <c r="L37" s="155"/>
      <c r="M37" s="155"/>
      <c r="U37" s="155"/>
      <c r="V37" s="155"/>
      <c r="W37" s="155"/>
    </row>
    <row r="38" spans="1:23" x14ac:dyDescent="0.3">
      <c r="A38" s="163"/>
      <c r="G38" s="155"/>
      <c r="H38" s="155"/>
      <c r="I38" s="155"/>
      <c r="J38" s="155"/>
      <c r="K38" s="155"/>
      <c r="L38" s="155"/>
      <c r="M38" s="155"/>
      <c r="U38" s="155"/>
      <c r="V38" s="155"/>
      <c r="W38" s="155"/>
    </row>
    <row r="39" spans="1:23" x14ac:dyDescent="0.3">
      <c r="A39" s="163"/>
      <c r="G39" s="155"/>
      <c r="H39" s="155"/>
      <c r="I39" s="155"/>
      <c r="J39" s="155"/>
      <c r="K39" s="155"/>
      <c r="L39" s="155"/>
      <c r="M39" s="155"/>
      <c r="U39" s="155"/>
      <c r="V39" s="155"/>
      <c r="W39" s="155"/>
    </row>
    <row r="40" spans="1:23" x14ac:dyDescent="0.3">
      <c r="A40" s="163"/>
      <c r="G40" s="155"/>
      <c r="H40" s="155"/>
      <c r="I40" s="155"/>
      <c r="J40" s="155"/>
      <c r="K40" s="155"/>
      <c r="L40" s="155"/>
      <c r="M40" s="155"/>
      <c r="U40" s="155"/>
      <c r="V40" s="155"/>
      <c r="W40" s="155"/>
    </row>
    <row r="41" spans="1:23" x14ac:dyDescent="0.3">
      <c r="A41" s="163"/>
      <c r="B41" s="157"/>
      <c r="N41" s="157"/>
      <c r="O41" s="157"/>
      <c r="P41" s="157"/>
      <c r="Q41" s="157"/>
      <c r="R41" s="157"/>
      <c r="T41" s="157" t="s">
        <v>161</v>
      </c>
      <c r="U41" s="155"/>
      <c r="V41" s="155"/>
      <c r="W41" s="155"/>
    </row>
    <row r="42" spans="1:23" x14ac:dyDescent="0.3">
      <c r="A42" s="163"/>
      <c r="T42" t="s">
        <v>134</v>
      </c>
      <c r="U42" s="155">
        <v>486.25099999999998</v>
      </c>
      <c r="V42" s="155"/>
      <c r="W42" s="155"/>
    </row>
    <row r="43" spans="1:23" x14ac:dyDescent="0.3">
      <c r="A43" s="163"/>
      <c r="T43" t="s">
        <v>135</v>
      </c>
      <c r="U43" s="155">
        <v>133.84299999999999</v>
      </c>
      <c r="V43" s="155"/>
      <c r="W43" s="155"/>
    </row>
    <row r="44" spans="1:23" x14ac:dyDescent="0.3">
      <c r="A44" s="163"/>
      <c r="T44" t="s">
        <v>58</v>
      </c>
      <c r="U44" s="155">
        <v>187.92400000000001</v>
      </c>
      <c r="V44" s="155"/>
      <c r="W44" s="155"/>
    </row>
    <row r="45" spans="1:23" x14ac:dyDescent="0.3">
      <c r="A45" s="163"/>
      <c r="T45" t="s">
        <v>141</v>
      </c>
      <c r="U45" s="155">
        <v>162.233</v>
      </c>
      <c r="V45" s="155"/>
      <c r="W45" s="155"/>
    </row>
    <row r="46" spans="1:23" x14ac:dyDescent="0.3">
      <c r="A46" s="163"/>
      <c r="T46" t="s">
        <v>142</v>
      </c>
      <c r="U46" s="155">
        <v>671.36199999999997</v>
      </c>
      <c r="V46" s="155"/>
      <c r="W46" s="155"/>
    </row>
    <row r="47" spans="1:23" x14ac:dyDescent="0.3">
      <c r="A47" s="163"/>
      <c r="T47" t="s">
        <v>143</v>
      </c>
      <c r="U47" s="155">
        <v>14.61</v>
      </c>
      <c r="V47" s="155"/>
      <c r="W47" s="155"/>
    </row>
    <row r="48" spans="1:23" x14ac:dyDescent="0.3">
      <c r="A48" s="163"/>
      <c r="T48" t="s">
        <v>144</v>
      </c>
      <c r="U48" s="155">
        <v>454.84</v>
      </c>
      <c r="V48" s="155"/>
      <c r="W48" s="155"/>
    </row>
    <row r="49" spans="20:23" x14ac:dyDescent="0.3">
      <c r="T49" t="s">
        <v>145</v>
      </c>
      <c r="U49" s="155">
        <v>4263.915</v>
      </c>
      <c r="V49" s="155"/>
      <c r="W49" s="155"/>
    </row>
    <row r="50" spans="20:23" x14ac:dyDescent="0.3">
      <c r="T50" t="s">
        <v>146</v>
      </c>
      <c r="U50" s="155">
        <v>210.20500000000001</v>
      </c>
      <c r="V50" s="155"/>
      <c r="W50" s="155"/>
    </row>
    <row r="51" spans="20:23" x14ac:dyDescent="0.3">
      <c r="T51" t="s">
        <v>147</v>
      </c>
      <c r="U51" s="155">
        <v>702.91499999999996</v>
      </c>
      <c r="V51" s="155"/>
      <c r="W51" s="155"/>
    </row>
    <row r="52" spans="20:23" x14ac:dyDescent="0.3">
      <c r="T52" t="s">
        <v>148</v>
      </c>
      <c r="U52" s="155">
        <v>6.5220000000000002</v>
      </c>
      <c r="V52" s="155"/>
      <c r="W52" s="155"/>
    </row>
    <row r="53" spans="20:23" x14ac:dyDescent="0.3">
      <c r="T53" t="s">
        <v>149</v>
      </c>
      <c r="U53" s="155">
        <v>0</v>
      </c>
      <c r="V53" s="155"/>
      <c r="W53" s="155"/>
    </row>
    <row r="54" spans="20:23" x14ac:dyDescent="0.3">
      <c r="T54" t="s">
        <v>150</v>
      </c>
      <c r="U54" s="155">
        <v>0</v>
      </c>
      <c r="V54" s="155"/>
      <c r="W54" s="155"/>
    </row>
    <row r="55" spans="20:23" x14ac:dyDescent="0.3">
      <c r="T55" t="s">
        <v>151</v>
      </c>
      <c r="U55" s="155">
        <v>1572.742</v>
      </c>
      <c r="V55" s="155"/>
      <c r="W55" s="155"/>
    </row>
    <row r="56" spans="20:23" x14ac:dyDescent="0.3">
      <c r="T56" t="s">
        <v>157</v>
      </c>
      <c r="U56" s="155">
        <f>+SUM(U42:U55)</f>
        <v>8867.3619999999992</v>
      </c>
      <c r="V56" s="155"/>
      <c r="W56" s="155"/>
    </row>
    <row r="58" spans="20:23" x14ac:dyDescent="0.3">
      <c r="T58" t="s">
        <v>158</v>
      </c>
      <c r="U58" s="159">
        <f>+SUM(U8:U55)</f>
        <v>19872.360000000004</v>
      </c>
    </row>
  </sheetData>
  <mergeCells count="1">
    <mergeCell ref="N5:R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D8A2-03F4-46AD-BD51-4FD431726EB5}">
  <dimension ref="A1:J42"/>
  <sheetViews>
    <sheetView topLeftCell="A16" workbookViewId="0">
      <selection activeCell="A17" sqref="A17:J39"/>
    </sheetView>
  </sheetViews>
  <sheetFormatPr defaultRowHeight="13.2" x14ac:dyDescent="0.3"/>
  <cols>
    <col min="1" max="1" width="37.33203125" style="5" customWidth="1"/>
    <col min="2" max="2" width="10.44140625" style="5" customWidth="1"/>
    <col min="3" max="6" width="9.33203125" style="5" customWidth="1"/>
    <col min="7" max="7" width="10.44140625" style="5" customWidth="1"/>
    <col min="8" max="8" width="9.33203125" style="5" customWidth="1"/>
    <col min="9" max="10" width="11.5546875" style="5" customWidth="1"/>
    <col min="11" max="16384" width="8.88671875" style="5"/>
  </cols>
  <sheetData>
    <row r="1" spans="1:10" ht="12.75" customHeigh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ht="13.5" customHeight="1" x14ac:dyDescent="0.3">
      <c r="A2" s="6" t="s">
        <v>10</v>
      </c>
      <c r="B2" s="7">
        <v>2.4020000000000001</v>
      </c>
      <c r="C2" s="7">
        <v>3.8730000000000002</v>
      </c>
      <c r="D2" s="7">
        <v>2.3490000000000002</v>
      </c>
      <c r="E2" s="8" t="s">
        <v>11</v>
      </c>
      <c r="F2" s="8" t="s">
        <v>11</v>
      </c>
      <c r="G2" s="8" t="s">
        <v>11</v>
      </c>
      <c r="H2" s="8" t="s">
        <v>11</v>
      </c>
      <c r="I2" s="8" t="s">
        <v>11</v>
      </c>
      <c r="J2" s="9">
        <v>8.6240000000000006</v>
      </c>
    </row>
    <row r="3" spans="1:10" ht="12.75" customHeight="1" x14ac:dyDescent="0.3">
      <c r="A3" s="10" t="s">
        <v>12</v>
      </c>
      <c r="B3" s="11" t="s">
        <v>11</v>
      </c>
      <c r="C3" s="12">
        <v>36.335999999999999</v>
      </c>
      <c r="D3" s="12">
        <v>9.6280000000000001</v>
      </c>
      <c r="E3" s="11" t="s">
        <v>11</v>
      </c>
      <c r="F3" s="11" t="s">
        <v>11</v>
      </c>
      <c r="G3" s="11" t="s">
        <v>11</v>
      </c>
      <c r="H3" s="11" t="s">
        <v>11</v>
      </c>
      <c r="I3" s="11" t="s">
        <v>11</v>
      </c>
      <c r="J3" s="13">
        <v>45.963999999999999</v>
      </c>
    </row>
    <row r="4" spans="1:10" ht="13.8" customHeight="1" x14ac:dyDescent="0.3">
      <c r="A4" s="14" t="s">
        <v>13</v>
      </c>
      <c r="B4" s="15">
        <v>104.852</v>
      </c>
      <c r="C4" s="15">
        <v>25.32</v>
      </c>
      <c r="D4" s="15">
        <v>9.1880000000000006</v>
      </c>
      <c r="E4" s="15">
        <v>53.14</v>
      </c>
      <c r="F4" s="15">
        <v>454.75900000000001</v>
      </c>
      <c r="G4" s="15">
        <v>1.137</v>
      </c>
      <c r="H4" s="15">
        <v>0.29199999999999998</v>
      </c>
      <c r="I4" s="15">
        <v>174.11199999999999</v>
      </c>
      <c r="J4" s="16">
        <v>822.8</v>
      </c>
    </row>
    <row r="5" spans="1:10" ht="12.75" customHeight="1" x14ac:dyDescent="0.3">
      <c r="A5" s="10" t="s">
        <v>14</v>
      </c>
      <c r="B5" s="12">
        <v>4.4729999999999999</v>
      </c>
      <c r="C5" s="12">
        <v>2.819</v>
      </c>
      <c r="D5" s="12">
        <v>1.393</v>
      </c>
      <c r="E5" s="12">
        <v>2.117</v>
      </c>
      <c r="F5" s="12">
        <v>21.471</v>
      </c>
      <c r="G5" s="12">
        <v>32.581000000000003</v>
      </c>
      <c r="H5" s="12">
        <v>24.641999999999999</v>
      </c>
      <c r="I5" s="12">
        <v>342.46800000000002</v>
      </c>
      <c r="J5" s="13">
        <v>431.96499999999997</v>
      </c>
    </row>
    <row r="6" spans="1:10" ht="13.8" customHeight="1" x14ac:dyDescent="0.3">
      <c r="A6" s="14" t="s">
        <v>15</v>
      </c>
      <c r="B6" s="15">
        <v>5.4829999999999997</v>
      </c>
      <c r="C6" s="15">
        <v>1.335</v>
      </c>
      <c r="D6" s="15">
        <v>0.48399999999999999</v>
      </c>
      <c r="E6" s="15">
        <v>2.7789999999999999</v>
      </c>
      <c r="F6" s="15">
        <v>23.803000000000001</v>
      </c>
      <c r="G6" s="15">
        <v>35.476999999999997</v>
      </c>
      <c r="H6" s="15">
        <v>28.991</v>
      </c>
      <c r="I6" s="15">
        <v>27.128</v>
      </c>
      <c r="J6" s="16">
        <v>125.48</v>
      </c>
    </row>
    <row r="7" spans="1:10" ht="12.75" customHeight="1" x14ac:dyDescent="0.3">
      <c r="A7" s="10" t="s">
        <v>16</v>
      </c>
      <c r="B7" s="12">
        <v>15.487</v>
      </c>
      <c r="C7" s="12">
        <v>9.2330000000000005</v>
      </c>
      <c r="D7" s="12">
        <v>11.006</v>
      </c>
      <c r="E7" s="12">
        <v>3.0640000000000001</v>
      </c>
      <c r="F7" s="12">
        <v>89.412999999999997</v>
      </c>
      <c r="G7" s="12">
        <v>126.33499999999999</v>
      </c>
      <c r="H7" s="12">
        <v>72.718000000000004</v>
      </c>
      <c r="I7" s="17">
        <v>7408.2160000000003</v>
      </c>
      <c r="J7" s="18">
        <v>7735.4740000000002</v>
      </c>
    </row>
    <row r="8" spans="1:10" ht="13.8" customHeight="1" x14ac:dyDescent="0.3">
      <c r="A8" s="14" t="s">
        <v>17</v>
      </c>
      <c r="B8" s="15">
        <v>1.3919999999999999</v>
      </c>
      <c r="C8" s="15">
        <v>0.83</v>
      </c>
      <c r="D8" s="15">
        <v>0.98899999999999999</v>
      </c>
      <c r="E8" s="15">
        <v>0.27500000000000002</v>
      </c>
      <c r="F8" s="15">
        <v>8.0359999999999996</v>
      </c>
      <c r="G8" s="15">
        <v>11.355</v>
      </c>
      <c r="H8" s="15">
        <v>6.5359999999999996</v>
      </c>
      <c r="I8" s="15">
        <v>665.84299999999996</v>
      </c>
      <c r="J8" s="16">
        <v>695.25699999999995</v>
      </c>
    </row>
    <row r="9" spans="1:10" ht="12.75" customHeight="1" x14ac:dyDescent="0.3">
      <c r="A9" s="10" t="s">
        <v>18</v>
      </c>
      <c r="B9" s="12">
        <v>0.108</v>
      </c>
      <c r="C9" s="12">
        <v>0.219</v>
      </c>
      <c r="D9" s="12">
        <v>7.6999999999999999E-2</v>
      </c>
      <c r="E9" s="12">
        <v>4.7E-2</v>
      </c>
      <c r="F9" s="12">
        <v>0.84299999999999997</v>
      </c>
      <c r="G9" s="12">
        <v>643.81299999999999</v>
      </c>
      <c r="H9" s="12">
        <v>526.71900000000005</v>
      </c>
      <c r="I9" s="12">
        <v>188.82</v>
      </c>
      <c r="J9" s="18">
        <v>1360.6469999999999</v>
      </c>
    </row>
    <row r="10" spans="1:10" ht="13.8" customHeight="1" x14ac:dyDescent="0.3">
      <c r="A10" s="14" t="s">
        <v>19</v>
      </c>
      <c r="B10" s="19" t="s">
        <v>11</v>
      </c>
      <c r="C10" s="19" t="s">
        <v>11</v>
      </c>
      <c r="D10" s="19" t="s">
        <v>11</v>
      </c>
      <c r="E10" s="19" t="s">
        <v>11</v>
      </c>
      <c r="F10" s="19" t="s">
        <v>11</v>
      </c>
      <c r="G10" s="19" t="s">
        <v>11</v>
      </c>
      <c r="H10" s="19" t="s">
        <v>11</v>
      </c>
      <c r="I10" s="15">
        <v>63.945</v>
      </c>
      <c r="J10" s="16">
        <v>63.945</v>
      </c>
    </row>
    <row r="11" spans="1:10" ht="12.75" customHeight="1" x14ac:dyDescent="0.3">
      <c r="A11" s="10" t="s">
        <v>20</v>
      </c>
      <c r="B11" s="11" t="s">
        <v>11</v>
      </c>
      <c r="C11" s="11" t="s">
        <v>11</v>
      </c>
      <c r="D11" s="11" t="s">
        <v>11</v>
      </c>
      <c r="E11" s="11" t="s">
        <v>11</v>
      </c>
      <c r="F11" s="11" t="s">
        <v>11</v>
      </c>
      <c r="G11" s="11" t="s">
        <v>11</v>
      </c>
      <c r="H11" s="11" t="s">
        <v>11</v>
      </c>
      <c r="I11" s="11" t="s">
        <v>11</v>
      </c>
      <c r="J11" s="13">
        <v>0</v>
      </c>
    </row>
    <row r="12" spans="1:10" ht="13.8" customHeight="1" x14ac:dyDescent="0.3">
      <c r="A12" s="14" t="s">
        <v>21</v>
      </c>
      <c r="B12" s="15">
        <v>2.2669999999999999</v>
      </c>
      <c r="C12" s="15">
        <v>2.4649999999999999</v>
      </c>
      <c r="D12" s="15">
        <v>5.5759999999999996</v>
      </c>
      <c r="E12" s="15">
        <v>2.5289999999999999</v>
      </c>
      <c r="F12" s="15">
        <v>38.131</v>
      </c>
      <c r="G12" s="15">
        <v>50.244999999999997</v>
      </c>
      <c r="H12" s="15">
        <v>23.603000000000002</v>
      </c>
      <c r="I12" s="15">
        <v>268.75700000000001</v>
      </c>
      <c r="J12" s="16">
        <v>393.57400000000001</v>
      </c>
    </row>
    <row r="13" spans="1:10" ht="12.75" customHeight="1" x14ac:dyDescent="0.3">
      <c r="A13" s="10" t="s">
        <v>22</v>
      </c>
      <c r="B13" s="12">
        <v>1.0999999999999999E-2</v>
      </c>
      <c r="C13" s="12">
        <v>2.3E-2</v>
      </c>
      <c r="D13" s="12">
        <v>8.0000000000000002E-3</v>
      </c>
      <c r="E13" s="12">
        <v>5.0000000000000001E-3</v>
      </c>
      <c r="F13" s="12">
        <v>8.8999999999999996E-2</v>
      </c>
      <c r="G13" s="12">
        <v>67.831000000000003</v>
      </c>
      <c r="H13" s="12">
        <v>55.494</v>
      </c>
      <c r="I13" s="12">
        <v>19.893999999999998</v>
      </c>
      <c r="J13" s="13">
        <v>143.35599999999999</v>
      </c>
    </row>
    <row r="14" spans="1:10" ht="13.8" customHeight="1" x14ac:dyDescent="0.3">
      <c r="A14" s="14" t="s">
        <v>23</v>
      </c>
      <c r="B14" s="15">
        <v>19.794</v>
      </c>
      <c r="C14" s="15">
        <v>22.931000000000001</v>
      </c>
      <c r="D14" s="15">
        <v>11.936</v>
      </c>
      <c r="E14" s="15">
        <v>11.321</v>
      </c>
      <c r="F14" s="15">
        <v>174.09399999999999</v>
      </c>
      <c r="G14" s="15">
        <v>505.89499999999998</v>
      </c>
      <c r="H14" s="15">
        <v>270.68400000000003</v>
      </c>
      <c r="I14" s="20">
        <v>2223.9569999999999</v>
      </c>
      <c r="J14" s="21">
        <v>3240.6109999999999</v>
      </c>
    </row>
    <row r="15" spans="1:10" ht="20.55" customHeight="1" x14ac:dyDescent="0.3">
      <c r="A15" s="10" t="s">
        <v>24</v>
      </c>
      <c r="B15" s="13">
        <v>156.27000000000001</v>
      </c>
      <c r="C15" s="22">
        <v>105.384</v>
      </c>
      <c r="D15" s="13">
        <v>52.636000000000003</v>
      </c>
      <c r="E15" s="13">
        <v>75.277000000000001</v>
      </c>
      <c r="F15" s="13">
        <v>810.64</v>
      </c>
      <c r="G15" s="18">
        <v>1474.6690000000001</v>
      </c>
      <c r="H15" s="18">
        <v>1009.68</v>
      </c>
      <c r="I15" s="18">
        <v>11383.141</v>
      </c>
      <c r="J15" s="18">
        <v>15067.696</v>
      </c>
    </row>
    <row r="16" spans="1:10" ht="18.3" customHeight="1" x14ac:dyDescent="0.25">
      <c r="A16" s="1" t="s">
        <v>25</v>
      </c>
      <c r="B16" s="23"/>
      <c r="C16" s="23"/>
      <c r="D16" s="23"/>
      <c r="E16" s="23"/>
      <c r="F16" s="23"/>
      <c r="G16" s="23"/>
      <c r="H16" s="23"/>
      <c r="I16" s="23"/>
      <c r="J16" s="23"/>
    </row>
    <row r="17" spans="1:10" ht="13.5" customHeight="1" x14ac:dyDescent="0.3">
      <c r="A17" s="6" t="s">
        <v>26</v>
      </c>
      <c r="B17" s="7">
        <v>6.7359999999999998</v>
      </c>
      <c r="C17" s="7">
        <v>7.9279999999999999</v>
      </c>
      <c r="D17" s="7">
        <v>9.7870000000000008</v>
      </c>
      <c r="E17" s="7">
        <v>2.827</v>
      </c>
      <c r="F17" s="7">
        <v>37.86</v>
      </c>
      <c r="G17" s="7">
        <v>53.98</v>
      </c>
      <c r="H17" s="7">
        <v>60.46</v>
      </c>
      <c r="I17" s="7">
        <v>280.541</v>
      </c>
      <c r="J17" s="9">
        <v>460.11900000000003</v>
      </c>
    </row>
    <row r="18" spans="1:10" ht="12.75" customHeight="1" x14ac:dyDescent="0.3">
      <c r="A18" s="10" t="s">
        <v>27</v>
      </c>
      <c r="B18" s="11" t="s">
        <v>11</v>
      </c>
      <c r="C18" s="11" t="s">
        <v>11</v>
      </c>
      <c r="D18" s="11" t="s">
        <v>11</v>
      </c>
      <c r="E18" s="11" t="s">
        <v>11</v>
      </c>
      <c r="F18" s="11" t="s">
        <v>11</v>
      </c>
      <c r="G18" s="11" t="s">
        <v>11</v>
      </c>
      <c r="H18" s="11" t="s">
        <v>11</v>
      </c>
      <c r="I18" s="12">
        <v>771.476</v>
      </c>
      <c r="J18" s="13">
        <v>771.476</v>
      </c>
    </row>
    <row r="19" spans="1:10" ht="13.8" customHeight="1" x14ac:dyDescent="0.3">
      <c r="A19" s="14" t="s">
        <v>28</v>
      </c>
      <c r="B19" s="19" t="s">
        <v>11</v>
      </c>
      <c r="C19" s="19" t="s">
        <v>11</v>
      </c>
      <c r="D19" s="19" t="s">
        <v>11</v>
      </c>
      <c r="E19" s="19" t="s">
        <v>11</v>
      </c>
      <c r="F19" s="19" t="s">
        <v>11</v>
      </c>
      <c r="G19" s="19" t="s">
        <v>11</v>
      </c>
      <c r="H19" s="19" t="s">
        <v>11</v>
      </c>
      <c r="I19" s="15">
        <v>486.25099999999998</v>
      </c>
      <c r="J19" s="16">
        <v>486.25099999999998</v>
      </c>
    </row>
    <row r="20" spans="1:10" ht="12.75" customHeight="1" x14ac:dyDescent="0.3">
      <c r="A20" s="10" t="s">
        <v>29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2">
        <v>133.84299999999999</v>
      </c>
      <c r="J20" s="13">
        <v>133.84299999999999</v>
      </c>
    </row>
    <row r="21" spans="1:10" ht="13.8" customHeight="1" x14ac:dyDescent="0.3">
      <c r="A21" s="14" t="s">
        <v>30</v>
      </c>
      <c r="B21" s="15">
        <v>13.23</v>
      </c>
      <c r="C21" s="15">
        <v>20.056000000000001</v>
      </c>
      <c r="D21" s="15">
        <v>14.103</v>
      </c>
      <c r="E21" s="15">
        <v>4.4429999999999996</v>
      </c>
      <c r="F21" s="15">
        <v>47.369</v>
      </c>
      <c r="G21" s="15">
        <v>73.968000000000004</v>
      </c>
      <c r="H21" s="15">
        <v>87.92</v>
      </c>
      <c r="I21" s="15">
        <v>452.18</v>
      </c>
      <c r="J21" s="16">
        <v>713.27</v>
      </c>
    </row>
    <row r="22" spans="1:10" ht="12.75" customHeight="1" x14ac:dyDescent="0.3">
      <c r="A22" s="10" t="s">
        <v>31</v>
      </c>
      <c r="B22" s="12">
        <v>0.89200000000000002</v>
      </c>
      <c r="C22" s="12">
        <v>1.145</v>
      </c>
      <c r="D22" s="12">
        <v>0.98899999999999999</v>
      </c>
      <c r="E22" s="12">
        <v>0.27600000000000002</v>
      </c>
      <c r="F22" s="12">
        <v>3.0830000000000002</v>
      </c>
      <c r="G22" s="12">
        <v>4.3780000000000001</v>
      </c>
      <c r="H22" s="12">
        <v>4.7249999999999996</v>
      </c>
      <c r="I22" s="12">
        <v>28.041</v>
      </c>
      <c r="J22" s="13">
        <v>43.529000000000003</v>
      </c>
    </row>
    <row r="23" spans="1:10" ht="13.8" customHeight="1" x14ac:dyDescent="0.3">
      <c r="A23" s="14" t="s">
        <v>32</v>
      </c>
      <c r="B23" s="15">
        <v>12.981999999999999</v>
      </c>
      <c r="C23" s="15">
        <v>17.626000000000001</v>
      </c>
      <c r="D23" s="15">
        <v>15.238</v>
      </c>
      <c r="E23" s="15">
        <v>3.016</v>
      </c>
      <c r="F23" s="15">
        <v>58.38</v>
      </c>
      <c r="G23" s="15">
        <v>94.995000000000005</v>
      </c>
      <c r="H23" s="15">
        <v>83.888000000000005</v>
      </c>
      <c r="I23" s="15">
        <v>557.33600000000001</v>
      </c>
      <c r="J23" s="16">
        <v>843.46</v>
      </c>
    </row>
    <row r="24" spans="1:10" ht="12.75" customHeight="1" x14ac:dyDescent="0.3">
      <c r="A24" s="10" t="s">
        <v>33</v>
      </c>
      <c r="B24" s="12">
        <v>27.140999999999998</v>
      </c>
      <c r="C24" s="12">
        <v>32.637</v>
      </c>
      <c r="D24" s="12">
        <v>24.417000000000002</v>
      </c>
      <c r="E24" s="12">
        <v>10.198</v>
      </c>
      <c r="F24" s="12">
        <v>75.304000000000002</v>
      </c>
      <c r="G24" s="12">
        <v>112.532</v>
      </c>
      <c r="H24" s="12">
        <v>141.49100000000001</v>
      </c>
      <c r="I24" s="12">
        <v>264.58699999999999</v>
      </c>
      <c r="J24" s="13">
        <v>688.30700000000002</v>
      </c>
    </row>
    <row r="25" spans="1:10" ht="13.8" customHeight="1" x14ac:dyDescent="0.3">
      <c r="A25" s="14" t="s">
        <v>34</v>
      </c>
      <c r="B25" s="15">
        <v>19.696999999999999</v>
      </c>
      <c r="C25" s="15">
        <v>22.016999999999999</v>
      </c>
      <c r="D25" s="15">
        <v>22.155999999999999</v>
      </c>
      <c r="E25" s="15">
        <v>4.6619999999999999</v>
      </c>
      <c r="F25" s="15">
        <v>102.352</v>
      </c>
      <c r="G25" s="15">
        <v>130.21199999999999</v>
      </c>
      <c r="H25" s="15">
        <v>130.33099999999999</v>
      </c>
      <c r="I25" s="20">
        <v>1250.5999999999999</v>
      </c>
      <c r="J25" s="21">
        <v>1682.027</v>
      </c>
    </row>
    <row r="26" spans="1:10" ht="12.75" customHeight="1" x14ac:dyDescent="0.3">
      <c r="A26" s="10" t="s">
        <v>35</v>
      </c>
      <c r="B26" s="12">
        <v>7.3620000000000001</v>
      </c>
      <c r="C26" s="12">
        <v>8.8320000000000007</v>
      </c>
      <c r="D26" s="12">
        <v>6.6520000000000001</v>
      </c>
      <c r="E26" s="12">
        <v>2.7650000000000001</v>
      </c>
      <c r="F26" s="12">
        <v>20.411999999999999</v>
      </c>
      <c r="G26" s="12">
        <v>30.722000000000001</v>
      </c>
      <c r="H26" s="12">
        <v>38.305</v>
      </c>
      <c r="I26" s="12">
        <v>185.26</v>
      </c>
      <c r="J26" s="13">
        <v>300.31099999999998</v>
      </c>
    </row>
    <row r="27" spans="1:10" ht="13.8" customHeight="1" x14ac:dyDescent="0.3">
      <c r="A27" s="14" t="s">
        <v>36</v>
      </c>
      <c r="B27" s="15">
        <v>0.38</v>
      </c>
      <c r="C27" s="15">
        <v>0.14599999999999999</v>
      </c>
      <c r="D27" s="15">
        <v>2.9000000000000001E-2</v>
      </c>
      <c r="E27" s="15">
        <v>0.38</v>
      </c>
      <c r="F27" s="15">
        <v>7.3419999999999996</v>
      </c>
      <c r="G27" s="15">
        <v>11.584</v>
      </c>
      <c r="H27" s="15">
        <v>7.5179999999999998</v>
      </c>
      <c r="I27" s="15">
        <v>160.54400000000001</v>
      </c>
      <c r="J27" s="16">
        <v>187.92400000000001</v>
      </c>
    </row>
    <row r="28" spans="1:10" ht="12.75" customHeight="1" x14ac:dyDescent="0.3">
      <c r="A28" s="10" t="s">
        <v>37</v>
      </c>
      <c r="B28" s="12">
        <v>2.37</v>
      </c>
      <c r="C28" s="12">
        <v>0.49</v>
      </c>
      <c r="D28" s="12">
        <v>5.1999999999999998E-2</v>
      </c>
      <c r="E28" s="12">
        <v>0.92700000000000005</v>
      </c>
      <c r="F28" s="12">
        <v>19.876999999999999</v>
      </c>
      <c r="G28" s="12">
        <v>28.760999999999999</v>
      </c>
      <c r="H28" s="12">
        <v>17.727</v>
      </c>
      <c r="I28" s="12">
        <v>92.028999999999996</v>
      </c>
      <c r="J28" s="13">
        <v>162.233</v>
      </c>
    </row>
    <row r="29" spans="1:10" ht="13.8" customHeight="1" x14ac:dyDescent="0.3">
      <c r="A29" s="14" t="s">
        <v>38</v>
      </c>
      <c r="B29" s="15">
        <v>2.403</v>
      </c>
      <c r="C29" s="15">
        <v>0.72299999999999998</v>
      </c>
      <c r="D29" s="15">
        <v>0.83799999999999997</v>
      </c>
      <c r="E29" s="15">
        <v>1.629</v>
      </c>
      <c r="F29" s="15">
        <v>25.891999999999999</v>
      </c>
      <c r="G29" s="15">
        <v>25.210999999999999</v>
      </c>
      <c r="H29" s="15">
        <v>11.943</v>
      </c>
      <c r="I29" s="15">
        <v>602.72199999999998</v>
      </c>
      <c r="J29" s="16">
        <v>671.36199999999997</v>
      </c>
    </row>
    <row r="30" spans="1:10" ht="12.75" customHeight="1" x14ac:dyDescent="0.3">
      <c r="A30" s="10" t="s">
        <v>39</v>
      </c>
      <c r="B30" s="11" t="s">
        <v>11</v>
      </c>
      <c r="C30" s="12">
        <v>9.5020000000000007</v>
      </c>
      <c r="D30" s="12">
        <v>5.1079999999999997</v>
      </c>
      <c r="E30" s="11" t="s">
        <v>11</v>
      </c>
      <c r="F30" s="11" t="s">
        <v>11</v>
      </c>
      <c r="G30" s="11" t="s">
        <v>11</v>
      </c>
      <c r="H30" s="11" t="s">
        <v>11</v>
      </c>
      <c r="I30" s="11" t="s">
        <v>11</v>
      </c>
      <c r="J30" s="13">
        <v>14.61</v>
      </c>
    </row>
    <row r="31" spans="1:10" ht="13.8" customHeight="1" x14ac:dyDescent="0.3">
      <c r="A31" s="14" t="s">
        <v>40</v>
      </c>
      <c r="B31" s="15">
        <v>37.557000000000002</v>
      </c>
      <c r="C31" s="15">
        <v>9.6470000000000002</v>
      </c>
      <c r="D31" s="15">
        <v>5.0369999999999999</v>
      </c>
      <c r="E31" s="15">
        <v>21.452999999999999</v>
      </c>
      <c r="F31" s="15">
        <v>272.88099999999997</v>
      </c>
      <c r="G31" s="15">
        <v>0.85399999999999998</v>
      </c>
      <c r="H31" s="15">
        <v>0.13800000000000001</v>
      </c>
      <c r="I31" s="15">
        <v>107.273</v>
      </c>
      <c r="J31" s="16">
        <v>454.84</v>
      </c>
    </row>
    <row r="32" spans="1:10" ht="12.75" customHeight="1" x14ac:dyDescent="0.3">
      <c r="A32" s="10" t="s">
        <v>41</v>
      </c>
      <c r="B32" s="12">
        <v>9.6880000000000006</v>
      </c>
      <c r="C32" s="12">
        <v>5.984</v>
      </c>
      <c r="D32" s="12">
        <v>5.3579999999999997</v>
      </c>
      <c r="E32" s="12">
        <v>1.871</v>
      </c>
      <c r="F32" s="12">
        <v>51.259</v>
      </c>
      <c r="G32" s="12">
        <v>75.989999999999995</v>
      </c>
      <c r="H32" s="12">
        <v>43.127000000000002</v>
      </c>
      <c r="I32" s="17">
        <v>4070.6370000000002</v>
      </c>
      <c r="J32" s="18">
        <v>4263.915</v>
      </c>
    </row>
    <row r="33" spans="1:10" ht="13.8" customHeight="1" x14ac:dyDescent="0.3">
      <c r="A33" s="14" t="s">
        <v>42</v>
      </c>
      <c r="B33" s="15">
        <v>9.6000000000000002E-2</v>
      </c>
      <c r="C33" s="15">
        <v>0</v>
      </c>
      <c r="D33" s="15">
        <v>0.48599999999999999</v>
      </c>
      <c r="E33" s="15">
        <v>3.1E-2</v>
      </c>
      <c r="F33" s="15">
        <v>1.833</v>
      </c>
      <c r="G33" s="15">
        <v>1.613</v>
      </c>
      <c r="H33" s="15">
        <v>1.0960000000000001</v>
      </c>
      <c r="I33" s="15">
        <v>205.04900000000001</v>
      </c>
      <c r="J33" s="16">
        <v>210.20500000000001</v>
      </c>
    </row>
    <row r="34" spans="1:10" ht="12.75" customHeight="1" x14ac:dyDescent="0.3">
      <c r="A34" s="10" t="s">
        <v>43</v>
      </c>
      <c r="B34" s="12">
        <v>4.7E-2</v>
      </c>
      <c r="C34" s="12">
        <v>0.13100000000000001</v>
      </c>
      <c r="D34" s="12">
        <v>5.0999999999999997E-2</v>
      </c>
      <c r="E34" s="12">
        <v>3.1E-2</v>
      </c>
      <c r="F34" s="12">
        <v>0.48299999999999998</v>
      </c>
      <c r="G34" s="12">
        <v>352.79899999999998</v>
      </c>
      <c r="H34" s="12">
        <v>215.851</v>
      </c>
      <c r="I34" s="12">
        <v>133.52199999999999</v>
      </c>
      <c r="J34" s="13">
        <v>702.91499999999996</v>
      </c>
    </row>
    <row r="35" spans="1:10" ht="13.8" customHeight="1" x14ac:dyDescent="0.3">
      <c r="A35" s="14" t="s">
        <v>44</v>
      </c>
      <c r="B35" s="19" t="s">
        <v>11</v>
      </c>
      <c r="C35" s="19" t="s">
        <v>11</v>
      </c>
      <c r="D35" s="19" t="s">
        <v>11</v>
      </c>
      <c r="E35" s="19" t="s">
        <v>11</v>
      </c>
      <c r="F35" s="19" t="s">
        <v>11</v>
      </c>
      <c r="G35" s="19" t="s">
        <v>11</v>
      </c>
      <c r="H35" s="19" t="s">
        <v>11</v>
      </c>
      <c r="I35" s="15">
        <v>6.5220000000000002</v>
      </c>
      <c r="J35" s="16">
        <v>6.5220000000000002</v>
      </c>
    </row>
    <row r="36" spans="1:10" ht="12.75" customHeight="1" x14ac:dyDescent="0.3">
      <c r="A36" s="10" t="s">
        <v>45</v>
      </c>
      <c r="B36" s="11" t="s">
        <v>11</v>
      </c>
      <c r="C36" s="11" t="s">
        <v>11</v>
      </c>
      <c r="D36" s="11" t="s">
        <v>11</v>
      </c>
      <c r="E36" s="11" t="s">
        <v>11</v>
      </c>
      <c r="F36" s="11" t="s">
        <v>11</v>
      </c>
      <c r="G36" s="11" t="s">
        <v>11</v>
      </c>
      <c r="H36" s="11" t="s">
        <v>11</v>
      </c>
      <c r="I36" s="11" t="s">
        <v>11</v>
      </c>
      <c r="J36" s="13">
        <v>0</v>
      </c>
    </row>
    <row r="37" spans="1:10" ht="13.8" customHeight="1" x14ac:dyDescent="0.3">
      <c r="A37" s="14" t="s">
        <v>46</v>
      </c>
      <c r="B37" s="19" t="s">
        <v>11</v>
      </c>
      <c r="C37" s="19" t="s">
        <v>11</v>
      </c>
      <c r="D37" s="19" t="s">
        <v>11</v>
      </c>
      <c r="E37" s="19" t="s">
        <v>11</v>
      </c>
      <c r="F37" s="19" t="s">
        <v>11</v>
      </c>
      <c r="G37" s="19" t="s">
        <v>11</v>
      </c>
      <c r="H37" s="19" t="s">
        <v>11</v>
      </c>
      <c r="I37" s="19" t="s">
        <v>11</v>
      </c>
      <c r="J37" s="16">
        <v>0</v>
      </c>
    </row>
    <row r="38" spans="1:10" ht="12.75" customHeight="1" x14ac:dyDescent="0.3">
      <c r="A38" s="10" t="s">
        <v>47</v>
      </c>
      <c r="B38" s="12">
        <v>9.61</v>
      </c>
      <c r="C38" s="12">
        <v>11.116</v>
      </c>
      <c r="D38" s="12">
        <v>24.959</v>
      </c>
      <c r="E38" s="12">
        <v>10.052</v>
      </c>
      <c r="F38" s="12">
        <v>148.041</v>
      </c>
      <c r="G38" s="12">
        <v>221.86099999999999</v>
      </c>
      <c r="H38" s="12">
        <v>107.559</v>
      </c>
      <c r="I38" s="17">
        <v>1039.5429999999999</v>
      </c>
      <c r="J38" s="18">
        <v>1572.742</v>
      </c>
    </row>
    <row r="39" spans="1:10" ht="13.8" customHeight="1" x14ac:dyDescent="0.3">
      <c r="A39" s="14" t="s">
        <v>24</v>
      </c>
      <c r="B39" s="16">
        <v>150.191</v>
      </c>
      <c r="C39" s="24">
        <v>147.97999999999999</v>
      </c>
      <c r="D39" s="16">
        <v>135.262</v>
      </c>
      <c r="E39" s="16">
        <v>64.561000000000007</v>
      </c>
      <c r="F39" s="16">
        <v>872.36800000000005</v>
      </c>
      <c r="G39" s="21">
        <v>1219.46</v>
      </c>
      <c r="H39" s="16">
        <v>952.08</v>
      </c>
      <c r="I39" s="21">
        <v>10827.958000000001</v>
      </c>
      <c r="J39" s="21">
        <v>14369.861000000001</v>
      </c>
    </row>
    <row r="40" spans="1:10" ht="12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</row>
    <row r="41" spans="1:10" ht="14.7" customHeight="1" x14ac:dyDescent="0.3">
      <c r="A41" s="26" t="s">
        <v>48</v>
      </c>
      <c r="B41" s="27">
        <v>1.04</v>
      </c>
      <c r="C41" s="27">
        <v>0.71199999999999997</v>
      </c>
      <c r="D41" s="27">
        <v>0.38900000000000001</v>
      </c>
      <c r="E41" s="27">
        <v>1.1659999999999999</v>
      </c>
      <c r="F41" s="27">
        <v>0.92900000000000005</v>
      </c>
      <c r="G41" s="27">
        <v>1.2090000000000001</v>
      </c>
      <c r="H41" s="27">
        <v>1.06</v>
      </c>
      <c r="I41" s="27">
        <v>1.0509999999999999</v>
      </c>
      <c r="J41" s="27">
        <v>1.0489999999999999</v>
      </c>
    </row>
    <row r="42" spans="1:10" ht="12.75" customHeight="1" x14ac:dyDescent="0.3">
      <c r="A42" s="26" t="s">
        <v>49</v>
      </c>
      <c r="B42" s="27">
        <v>0.99199999999999999</v>
      </c>
      <c r="C42" s="27">
        <v>0.67900000000000005</v>
      </c>
      <c r="D42" s="27">
        <v>0.371</v>
      </c>
      <c r="E42" s="27">
        <v>1.1120000000000001</v>
      </c>
      <c r="F42" s="27">
        <v>0.88600000000000001</v>
      </c>
      <c r="G42" s="27">
        <v>1.153</v>
      </c>
      <c r="H42" s="27">
        <v>1.0109999999999999</v>
      </c>
      <c r="I42" s="27">
        <v>1.0029999999999999</v>
      </c>
      <c r="J42" s="2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95AC-CF03-46C9-93A6-E2544BF98A20}">
  <sheetPr>
    <outlinePr summaryBelow="0" summaryRight="0"/>
  </sheetPr>
  <dimension ref="A1:AB51"/>
  <sheetViews>
    <sheetView zoomScaleNormal="100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I29" sqref="I29"/>
    </sheetView>
  </sheetViews>
  <sheetFormatPr defaultColWidth="12.6640625" defaultRowHeight="15.75" customHeight="1" x14ac:dyDescent="0.3"/>
  <cols>
    <col min="1" max="1" width="35.21875" style="196" customWidth="1"/>
    <col min="2" max="7" width="12.6640625" style="196"/>
    <col min="8" max="8" width="20.77734375" style="196" customWidth="1"/>
    <col min="9" max="9" width="18.33203125" style="196" customWidth="1"/>
    <col min="10" max="10" width="26.44140625" style="196" customWidth="1"/>
    <col min="11" max="16384" width="12.6640625" style="196"/>
  </cols>
  <sheetData>
    <row r="1" spans="1:28" ht="13.8" x14ac:dyDescent="0.3">
      <c r="B1" s="206"/>
      <c r="C1" s="206" t="s">
        <v>255</v>
      </c>
      <c r="D1" s="205"/>
      <c r="E1" s="205"/>
      <c r="I1" s="203" t="s">
        <v>254</v>
      </c>
    </row>
    <row r="2" spans="1:28" ht="13.8" x14ac:dyDescent="0.3">
      <c r="A2" s="203" t="s">
        <v>253</v>
      </c>
      <c r="B2" s="203" t="s">
        <v>252</v>
      </c>
      <c r="C2" s="203">
        <v>2019</v>
      </c>
      <c r="D2" s="203">
        <v>2020</v>
      </c>
      <c r="E2" s="203">
        <v>2021</v>
      </c>
      <c r="F2" s="203" t="s">
        <v>251</v>
      </c>
      <c r="G2" s="203" t="s">
        <v>250</v>
      </c>
      <c r="H2" s="203" t="s">
        <v>249</v>
      </c>
      <c r="I2" s="204" t="s">
        <v>248</v>
      </c>
      <c r="J2" s="203" t="s">
        <v>247</v>
      </c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</row>
    <row r="3" spans="1:28" ht="13.8" x14ac:dyDescent="0.3">
      <c r="A3" s="200" t="s">
        <v>246</v>
      </c>
      <c r="B3" s="199"/>
      <c r="C3" s="199"/>
      <c r="D3" s="199"/>
      <c r="E3" s="199"/>
      <c r="F3" s="198"/>
      <c r="G3" s="198"/>
      <c r="H3" s="198"/>
      <c r="I3" s="198"/>
      <c r="J3" s="198"/>
    </row>
    <row r="4" spans="1:28" ht="13.8" x14ac:dyDescent="0.3">
      <c r="B4" s="199"/>
      <c r="C4" s="199"/>
      <c r="D4" s="199"/>
      <c r="E4" s="199"/>
      <c r="F4" s="198"/>
      <c r="G4" s="198"/>
      <c r="H4" s="198"/>
      <c r="I4" s="198"/>
      <c r="J4" s="198"/>
    </row>
    <row r="5" spans="1:28" ht="41.4" x14ac:dyDescent="0.3">
      <c r="A5" s="202" t="s">
        <v>245</v>
      </c>
      <c r="B5" s="199" t="s">
        <v>244</v>
      </c>
      <c r="C5" s="199">
        <v>1818.999</v>
      </c>
      <c r="D5" s="199">
        <v>1560.1869999999999</v>
      </c>
      <c r="E5" s="199">
        <v>2241.9899999999998</v>
      </c>
      <c r="F5" s="198" t="s">
        <v>216</v>
      </c>
      <c r="G5" s="198"/>
      <c r="H5" s="198" t="s">
        <v>243</v>
      </c>
      <c r="I5" s="198"/>
      <c r="J5" s="198"/>
    </row>
    <row r="6" spans="1:28" ht="27.6" x14ac:dyDescent="0.3">
      <c r="A6" s="200" t="s">
        <v>242</v>
      </c>
      <c r="B6" s="199"/>
      <c r="C6" s="199"/>
      <c r="D6" s="199"/>
      <c r="E6" s="199"/>
      <c r="F6" s="198"/>
      <c r="G6" s="198"/>
      <c r="H6" s="198"/>
      <c r="I6" s="198" t="s">
        <v>241</v>
      </c>
      <c r="J6" s="198"/>
    </row>
    <row r="7" spans="1:28" ht="27.6" x14ac:dyDescent="0.3">
      <c r="A7" s="202" t="s">
        <v>240</v>
      </c>
      <c r="B7" s="199"/>
      <c r="C7" s="199"/>
      <c r="D7" s="199"/>
      <c r="E7" s="199"/>
      <c r="F7" s="198"/>
      <c r="G7" s="198"/>
      <c r="H7" s="198"/>
      <c r="I7" s="198" t="s">
        <v>239</v>
      </c>
      <c r="J7" s="198"/>
    </row>
    <row r="8" spans="1:28" ht="27.6" x14ac:dyDescent="0.3">
      <c r="A8" s="202" t="s">
        <v>238</v>
      </c>
      <c r="B8" s="199"/>
      <c r="C8" s="199"/>
      <c r="D8" s="199"/>
      <c r="E8" s="199"/>
      <c r="F8" s="198"/>
      <c r="G8" s="198"/>
      <c r="H8" s="198"/>
      <c r="I8" s="198" t="s">
        <v>237</v>
      </c>
      <c r="J8" s="198"/>
    </row>
    <row r="9" spans="1:28" ht="13.8" x14ac:dyDescent="0.3">
      <c r="B9" s="199"/>
      <c r="C9" s="199"/>
      <c r="D9" s="199"/>
      <c r="E9" s="199"/>
      <c r="F9" s="198"/>
      <c r="G9" s="198"/>
      <c r="H9" s="198"/>
      <c r="I9" s="198"/>
      <c r="J9" s="198"/>
    </row>
    <row r="10" spans="1:28" ht="13.8" x14ac:dyDescent="0.3">
      <c r="A10" s="200" t="s">
        <v>236</v>
      </c>
      <c r="B10" s="199"/>
      <c r="C10" s="199"/>
      <c r="D10" s="199"/>
      <c r="E10" s="199"/>
      <c r="F10" s="198"/>
      <c r="G10" s="198"/>
      <c r="H10" s="198"/>
      <c r="I10" s="198"/>
      <c r="J10" s="198"/>
    </row>
    <row r="11" spans="1:28" ht="13.8" x14ac:dyDescent="0.3">
      <c r="A11" s="200" t="s">
        <v>235</v>
      </c>
      <c r="B11" s="199"/>
      <c r="C11" s="199"/>
      <c r="D11" s="199"/>
      <c r="E11" s="199"/>
      <c r="F11" s="198"/>
      <c r="G11" s="198"/>
      <c r="H11" s="198"/>
      <c r="I11" s="198"/>
      <c r="J11" s="198"/>
    </row>
    <row r="12" spans="1:28" ht="82.8" x14ac:dyDescent="0.3">
      <c r="A12" s="200" t="s">
        <v>234</v>
      </c>
      <c r="B12" s="199" t="s">
        <v>180</v>
      </c>
      <c r="C12" s="199"/>
      <c r="D12" s="199"/>
      <c r="E12" s="199"/>
      <c r="F12" s="198"/>
      <c r="G12" s="198"/>
      <c r="H12" s="198"/>
      <c r="I12" s="198" t="s">
        <v>256</v>
      </c>
      <c r="J12" s="198" t="s">
        <v>233</v>
      </c>
    </row>
    <row r="13" spans="1:28" ht="13.8" x14ac:dyDescent="0.3">
      <c r="A13" s="200" t="s">
        <v>232</v>
      </c>
      <c r="B13" s="199" t="s">
        <v>231</v>
      </c>
      <c r="C13" s="199"/>
      <c r="D13" s="199"/>
      <c r="E13" s="199"/>
      <c r="F13" s="198"/>
      <c r="G13" s="198"/>
      <c r="H13" s="198"/>
      <c r="I13" s="198" t="s">
        <v>160</v>
      </c>
      <c r="J13" s="198"/>
    </row>
    <row r="14" spans="1:28" ht="13.8" x14ac:dyDescent="0.3">
      <c r="A14" s="200" t="s">
        <v>230</v>
      </c>
      <c r="B14" s="199" t="s">
        <v>229</v>
      </c>
      <c r="C14" s="199"/>
      <c r="D14" s="199"/>
      <c r="E14" s="199"/>
      <c r="F14" s="198"/>
      <c r="G14" s="198"/>
      <c r="H14" s="198"/>
      <c r="I14" s="198"/>
      <c r="J14" s="198"/>
    </row>
    <row r="15" spans="1:28" ht="13.8" x14ac:dyDescent="0.3">
      <c r="A15" s="200"/>
      <c r="B15" s="199"/>
      <c r="C15" s="199"/>
      <c r="D15" s="199"/>
      <c r="E15" s="199"/>
      <c r="F15" s="198"/>
      <c r="G15" s="198"/>
      <c r="H15" s="198"/>
      <c r="I15" s="198"/>
      <c r="J15" s="198"/>
    </row>
    <row r="16" spans="1:28" ht="13.8" x14ac:dyDescent="0.3">
      <c r="A16" s="200"/>
      <c r="B16" s="199"/>
      <c r="C16" s="199"/>
      <c r="D16" s="199"/>
      <c r="E16" s="199"/>
      <c r="F16" s="198"/>
      <c r="G16" s="198"/>
      <c r="H16" s="198"/>
      <c r="I16" s="198"/>
      <c r="J16" s="198"/>
    </row>
    <row r="17" spans="1:10" ht="13.8" x14ac:dyDescent="0.3">
      <c r="A17" s="200"/>
      <c r="B17" s="199"/>
      <c r="C17" s="199"/>
      <c r="D17" s="199"/>
      <c r="E17" s="199"/>
      <c r="F17" s="198"/>
      <c r="G17" s="198"/>
      <c r="H17" s="198"/>
      <c r="I17" s="198"/>
      <c r="J17" s="198"/>
    </row>
    <row r="18" spans="1:10" ht="13.8" x14ac:dyDescent="0.3">
      <c r="A18" s="200" t="s">
        <v>60</v>
      </c>
      <c r="B18" s="199" t="s">
        <v>180</v>
      </c>
      <c r="C18" s="199">
        <v>649.1</v>
      </c>
      <c r="D18" s="199">
        <v>503.411</v>
      </c>
      <c r="E18" s="199">
        <v>525.65300000000002</v>
      </c>
      <c r="F18" s="198" t="s">
        <v>216</v>
      </c>
      <c r="G18" s="198"/>
      <c r="H18" s="198"/>
      <c r="I18" s="198"/>
      <c r="J18" s="198"/>
    </row>
    <row r="19" spans="1:10" ht="69" x14ac:dyDescent="0.3">
      <c r="A19" s="201" t="s">
        <v>61</v>
      </c>
      <c r="B19" s="199" t="s">
        <v>179</v>
      </c>
      <c r="C19" s="199">
        <v>1646.701</v>
      </c>
      <c r="D19" s="199">
        <v>1526.47</v>
      </c>
      <c r="E19" s="199">
        <v>1575.9390000000001</v>
      </c>
      <c r="F19" s="198" t="s">
        <v>216</v>
      </c>
      <c r="G19" s="198"/>
      <c r="H19" s="198" t="s">
        <v>228</v>
      </c>
      <c r="I19" s="198"/>
      <c r="J19" s="198"/>
    </row>
    <row r="20" spans="1:10" ht="13.8" x14ac:dyDescent="0.3">
      <c r="A20" s="200" t="s">
        <v>62</v>
      </c>
      <c r="B20" s="199" t="s">
        <v>227</v>
      </c>
      <c r="C20" s="199">
        <v>244.25</v>
      </c>
      <c r="D20" s="199">
        <v>195.4</v>
      </c>
      <c r="E20" s="199">
        <v>293.10000000000002</v>
      </c>
      <c r="F20" s="198" t="s">
        <v>216</v>
      </c>
      <c r="G20" s="198"/>
      <c r="H20" s="198"/>
      <c r="I20" s="198"/>
      <c r="J20" s="198"/>
    </row>
    <row r="21" spans="1:10" ht="41.4" x14ac:dyDescent="0.3">
      <c r="A21" s="200" t="s">
        <v>63</v>
      </c>
      <c r="B21" s="199" t="s">
        <v>226</v>
      </c>
      <c r="C21" s="199">
        <v>283.46300000000002</v>
      </c>
      <c r="D21" s="199">
        <v>218.86799999999999</v>
      </c>
      <c r="E21" s="199">
        <v>331.90499999999997</v>
      </c>
      <c r="F21" s="198" t="s">
        <v>216</v>
      </c>
      <c r="G21" s="198"/>
      <c r="H21" s="198" t="s">
        <v>225</v>
      </c>
      <c r="I21" s="198"/>
      <c r="J21" s="198"/>
    </row>
    <row r="22" spans="1:10" ht="27.6" x14ac:dyDescent="0.3">
      <c r="A22" s="200" t="s">
        <v>224</v>
      </c>
      <c r="B22" s="199"/>
      <c r="C22" s="199"/>
      <c r="D22" s="199"/>
      <c r="E22" s="199"/>
      <c r="F22" s="198"/>
      <c r="G22" s="198"/>
      <c r="H22" s="198"/>
      <c r="I22" s="198" t="s">
        <v>223</v>
      </c>
      <c r="J22" s="198"/>
    </row>
    <row r="23" spans="1:10" ht="13.8" x14ac:dyDescent="0.3">
      <c r="A23" s="200" t="s">
        <v>222</v>
      </c>
      <c r="B23" s="199"/>
      <c r="C23" s="199"/>
      <c r="D23" s="199"/>
      <c r="E23" s="199"/>
      <c r="F23" s="198"/>
      <c r="G23" s="198"/>
      <c r="H23" s="198"/>
      <c r="I23" s="198" t="s">
        <v>220</v>
      </c>
      <c r="J23" s="198"/>
    </row>
    <row r="24" spans="1:10" ht="13.8" x14ac:dyDescent="0.3">
      <c r="A24" s="200" t="s">
        <v>221</v>
      </c>
      <c r="B24" s="199"/>
      <c r="C24" s="199"/>
      <c r="D24" s="199"/>
      <c r="E24" s="199"/>
      <c r="F24" s="198"/>
      <c r="G24" s="198"/>
      <c r="H24" s="198"/>
      <c r="I24" s="198" t="s">
        <v>220</v>
      </c>
      <c r="J24" s="198"/>
    </row>
    <row r="25" spans="1:10" ht="13.8" x14ac:dyDescent="0.3">
      <c r="A25" s="200"/>
      <c r="B25" s="199"/>
      <c r="C25" s="199"/>
      <c r="D25" s="199"/>
      <c r="E25" s="199"/>
      <c r="F25" s="198"/>
      <c r="G25" s="198"/>
      <c r="H25" s="198"/>
      <c r="I25" s="198"/>
      <c r="J25" s="198"/>
    </row>
    <row r="26" spans="1:10" ht="13.8" x14ac:dyDescent="0.3">
      <c r="A26" s="200" t="s">
        <v>91</v>
      </c>
      <c r="B26" s="199" t="s">
        <v>181</v>
      </c>
      <c r="C26" s="199">
        <v>73.834414530000004</v>
      </c>
      <c r="D26" s="199">
        <v>176.45413214999999</v>
      </c>
      <c r="E26" s="199">
        <v>374.48685565000005</v>
      </c>
      <c r="F26" s="198" t="s">
        <v>216</v>
      </c>
      <c r="G26" s="198"/>
      <c r="H26" s="198"/>
      <c r="I26" s="198"/>
      <c r="J26" s="198"/>
    </row>
    <row r="27" spans="1:10" ht="13.8" x14ac:dyDescent="0.3">
      <c r="A27" s="200" t="s">
        <v>219</v>
      </c>
      <c r="B27" s="199" t="s">
        <v>218</v>
      </c>
      <c r="C27" s="199">
        <v>85.13202566999999</v>
      </c>
      <c r="D27" s="199">
        <v>260.00000004000003</v>
      </c>
      <c r="E27" s="199">
        <v>344.90045062000002</v>
      </c>
      <c r="F27" s="198" t="s">
        <v>216</v>
      </c>
      <c r="G27" s="198"/>
      <c r="H27" s="198"/>
      <c r="I27" s="198"/>
      <c r="J27" s="198"/>
    </row>
    <row r="28" spans="1:10" ht="13.8" x14ac:dyDescent="0.3">
      <c r="A28" s="200" t="s">
        <v>217</v>
      </c>
      <c r="B28" s="199" t="s">
        <v>178</v>
      </c>
      <c r="C28" s="199">
        <v>641.34991170000001</v>
      </c>
      <c r="D28" s="199">
        <v>352.7053353</v>
      </c>
      <c r="E28" s="199">
        <v>512.74842029999991</v>
      </c>
      <c r="F28" s="198" t="s">
        <v>216</v>
      </c>
      <c r="G28" s="198"/>
      <c r="H28" s="198"/>
      <c r="I28" s="198"/>
      <c r="J28" s="198"/>
    </row>
    <row r="29" spans="1:10" ht="13.8" x14ac:dyDescent="0.3">
      <c r="A29" s="200" t="s">
        <v>215</v>
      </c>
      <c r="B29" s="199" t="s">
        <v>177</v>
      </c>
      <c r="C29" s="199"/>
      <c r="D29" s="199"/>
      <c r="E29" s="199"/>
      <c r="F29" s="198"/>
      <c r="G29" s="198"/>
      <c r="H29" s="198"/>
      <c r="I29" s="198" t="s">
        <v>214</v>
      </c>
      <c r="J29" s="198"/>
    </row>
    <row r="30" spans="1:10" ht="13.8" x14ac:dyDescent="0.3">
      <c r="B30" s="199"/>
      <c r="C30" s="199"/>
      <c r="D30" s="199"/>
      <c r="E30" s="199"/>
      <c r="F30" s="198"/>
      <c r="G30" s="198"/>
      <c r="H30" s="198"/>
      <c r="I30" s="198"/>
      <c r="J30" s="198"/>
    </row>
    <row r="31" spans="1:10" ht="13.8" x14ac:dyDescent="0.3">
      <c r="B31" s="199"/>
      <c r="C31" s="199"/>
      <c r="D31" s="199"/>
      <c r="E31" s="199"/>
      <c r="F31" s="198"/>
      <c r="G31" s="198"/>
      <c r="H31" s="198"/>
      <c r="I31" s="198"/>
      <c r="J31" s="198"/>
    </row>
    <row r="32" spans="1:10" ht="13.8" x14ac:dyDescent="0.3">
      <c r="B32" s="199"/>
      <c r="C32" s="199"/>
      <c r="D32" s="199"/>
      <c r="E32" s="199"/>
      <c r="F32" s="198"/>
      <c r="G32" s="198"/>
      <c r="H32" s="198"/>
      <c r="I32" s="198"/>
      <c r="J32" s="198"/>
    </row>
    <row r="33" spans="1:10" ht="13.8" x14ac:dyDescent="0.3">
      <c r="A33" s="200" t="s">
        <v>213</v>
      </c>
      <c r="B33" s="199"/>
      <c r="C33" s="199">
        <f>SUM(C2:C28)</f>
        <v>7461.8293518999999</v>
      </c>
      <c r="D33" s="199">
        <f>SUM(D2:D28)</f>
        <v>6813.4954674900009</v>
      </c>
      <c r="E33" s="199">
        <f>SUM(E2:E28)</f>
        <v>8221.7227265700003</v>
      </c>
      <c r="F33" s="198"/>
      <c r="G33" s="198"/>
      <c r="H33" s="198"/>
      <c r="I33" s="198"/>
      <c r="J33" s="198"/>
    </row>
    <row r="34" spans="1:10" ht="13.8" x14ac:dyDescent="0.3">
      <c r="B34" s="197"/>
      <c r="C34" s="197"/>
      <c r="D34" s="197"/>
      <c r="E34" s="197"/>
      <c r="F34" s="197"/>
      <c r="G34" s="197"/>
      <c r="H34" s="197"/>
    </row>
    <row r="35" spans="1:10" ht="13.8" x14ac:dyDescent="0.3">
      <c r="B35" s="197"/>
      <c r="C35" s="197"/>
      <c r="D35" s="197"/>
      <c r="E35" s="197"/>
      <c r="F35" s="197"/>
      <c r="G35" s="197"/>
      <c r="H35" s="197"/>
    </row>
    <row r="36" spans="1:10" ht="13.8" x14ac:dyDescent="0.3">
      <c r="B36" s="197"/>
      <c r="C36" s="197"/>
      <c r="D36" s="197"/>
      <c r="E36" s="197"/>
      <c r="F36" s="197"/>
      <c r="G36" s="197"/>
      <c r="H36" s="197"/>
    </row>
    <row r="37" spans="1:10" ht="13.8" x14ac:dyDescent="0.3">
      <c r="B37" s="197"/>
      <c r="C37" s="197"/>
      <c r="D37" s="197"/>
      <c r="E37" s="197"/>
      <c r="F37" s="197"/>
      <c r="G37" s="197"/>
      <c r="H37" s="197"/>
    </row>
    <row r="38" spans="1:10" ht="13.8" x14ac:dyDescent="0.3">
      <c r="B38" s="197"/>
      <c r="C38" s="197"/>
      <c r="D38" s="197"/>
      <c r="E38" s="197"/>
      <c r="F38" s="197"/>
      <c r="G38" s="197"/>
      <c r="H38" s="197"/>
    </row>
    <row r="39" spans="1:10" ht="13.8" x14ac:dyDescent="0.3">
      <c r="B39" s="197"/>
      <c r="C39" s="197"/>
      <c r="D39" s="197"/>
      <c r="E39" s="197"/>
      <c r="F39" s="197"/>
      <c r="G39" s="197"/>
      <c r="H39" s="197"/>
    </row>
    <row r="40" spans="1:10" ht="13.8" x14ac:dyDescent="0.3">
      <c r="B40" s="197"/>
      <c r="C40" s="197"/>
      <c r="D40" s="197"/>
      <c r="E40" s="197"/>
      <c r="F40" s="197"/>
      <c r="G40" s="197"/>
      <c r="H40" s="197"/>
    </row>
    <row r="41" spans="1:10" ht="13.8" x14ac:dyDescent="0.3">
      <c r="B41" s="197"/>
      <c r="C41" s="197"/>
      <c r="D41" s="197"/>
      <c r="E41" s="197"/>
      <c r="F41" s="197"/>
      <c r="G41" s="197"/>
      <c r="H41" s="197"/>
    </row>
    <row r="42" spans="1:10" ht="13.8" x14ac:dyDescent="0.3">
      <c r="B42" s="197"/>
      <c r="C42" s="197"/>
      <c r="D42" s="197"/>
      <c r="E42" s="197"/>
      <c r="F42" s="197"/>
      <c r="G42" s="197"/>
      <c r="H42" s="197"/>
    </row>
    <row r="43" spans="1:10" ht="13.8" x14ac:dyDescent="0.3">
      <c r="B43" s="197"/>
      <c r="C43" s="197"/>
      <c r="D43" s="197"/>
      <c r="E43" s="197"/>
      <c r="F43" s="197"/>
      <c r="G43" s="197"/>
      <c r="H43" s="197"/>
    </row>
    <row r="44" spans="1:10" ht="13.8" x14ac:dyDescent="0.3">
      <c r="B44" s="197"/>
      <c r="C44" s="197"/>
      <c r="D44" s="197"/>
      <c r="E44" s="197"/>
      <c r="F44" s="197"/>
      <c r="G44" s="197"/>
      <c r="H44" s="197"/>
    </row>
    <row r="45" spans="1:10" ht="13.8" x14ac:dyDescent="0.3">
      <c r="B45" s="197"/>
      <c r="C45" s="197"/>
      <c r="D45" s="197"/>
      <c r="E45" s="197"/>
      <c r="F45" s="197"/>
      <c r="G45" s="197"/>
      <c r="H45" s="197"/>
    </row>
    <row r="46" spans="1:10" ht="13.8" x14ac:dyDescent="0.3">
      <c r="B46" s="197"/>
      <c r="C46" s="197"/>
      <c r="D46" s="197"/>
      <c r="E46" s="197"/>
      <c r="F46" s="197"/>
      <c r="G46" s="197"/>
      <c r="H46" s="197"/>
    </row>
    <row r="47" spans="1:10" ht="13.8" x14ac:dyDescent="0.3">
      <c r="B47" s="197"/>
      <c r="C47" s="197"/>
      <c r="D47" s="197"/>
      <c r="E47" s="197"/>
      <c r="F47" s="197"/>
      <c r="G47" s="197"/>
      <c r="H47" s="197"/>
    </row>
    <row r="48" spans="1:10" ht="13.8" x14ac:dyDescent="0.3">
      <c r="B48" s="197"/>
      <c r="C48" s="197"/>
      <c r="D48" s="197"/>
      <c r="E48" s="197"/>
      <c r="F48" s="197"/>
      <c r="G48" s="197"/>
      <c r="H48" s="197"/>
    </row>
    <row r="49" spans="2:8" ht="13.8" x14ac:dyDescent="0.3">
      <c r="B49" s="197"/>
      <c r="C49" s="197"/>
      <c r="D49" s="197"/>
      <c r="E49" s="197"/>
      <c r="F49" s="197"/>
      <c r="G49" s="197"/>
      <c r="H49" s="197"/>
    </row>
    <row r="50" spans="2:8" ht="13.8" x14ac:dyDescent="0.3">
      <c r="B50" s="197"/>
      <c r="C50" s="197"/>
      <c r="D50" s="197"/>
      <c r="E50" s="197"/>
      <c r="F50" s="197"/>
      <c r="G50" s="197"/>
      <c r="H50" s="197"/>
    </row>
    <row r="51" spans="2:8" ht="13.8" x14ac:dyDescent="0.3">
      <c r="B51" s="197"/>
      <c r="C51" s="197"/>
      <c r="D51" s="197"/>
      <c r="E51" s="197"/>
      <c r="F51" s="197"/>
      <c r="G51" s="197"/>
      <c r="H51" s="19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EBD0-982A-481D-B8ED-2F5CED4612B0}">
  <sheetPr>
    <tabColor theme="8" tint="0.79998168889431442"/>
  </sheetPr>
  <dimension ref="A2:BA191"/>
  <sheetViews>
    <sheetView zoomScale="110" zoomScaleNormal="110" workbookViewId="0">
      <pane xSplit="8" ySplit="4" topLeftCell="L71" activePane="bottomRight" state="frozen"/>
      <selection pane="topRight" activeCell="I1" sqref="I1"/>
      <selection pane="bottomLeft" activeCell="A5" sqref="A5"/>
      <selection pane="bottomRight" activeCell="B93" sqref="B93"/>
    </sheetView>
  </sheetViews>
  <sheetFormatPr defaultColWidth="10.44140625" defaultRowHeight="13.2" outlineLevelRow="1" x14ac:dyDescent="0.25"/>
  <cols>
    <col min="1" max="1" width="3" style="28" customWidth="1"/>
    <col min="2" max="2" width="52.77734375" style="28" customWidth="1"/>
    <col min="3" max="8" width="15.109375" style="28" hidden="1" customWidth="1"/>
    <col min="9" max="17" width="15.109375" style="28" customWidth="1"/>
    <col min="18" max="18" width="15" style="28" customWidth="1"/>
    <col min="19" max="27" width="13.33203125" style="28" customWidth="1"/>
    <col min="28" max="16384" width="10.44140625" style="28"/>
  </cols>
  <sheetData>
    <row r="2" spans="1:27" ht="13.8" thickBot="1" x14ac:dyDescent="0.3"/>
    <row r="3" spans="1:27" s="29" customFormat="1" ht="17.25" customHeight="1" thickBot="1" x14ac:dyDescent="0.3">
      <c r="B3" s="30"/>
      <c r="C3" s="210" t="s">
        <v>50</v>
      </c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2"/>
      <c r="W3" s="213" t="s">
        <v>51</v>
      </c>
      <c r="X3" s="214"/>
      <c r="Y3" s="214"/>
      <c r="Z3" s="214"/>
      <c r="AA3" s="215"/>
    </row>
    <row r="4" spans="1:27" s="31" customFormat="1" ht="17.25" customHeight="1" thickBot="1" x14ac:dyDescent="0.35">
      <c r="B4" s="32" t="s">
        <v>52</v>
      </c>
      <c r="C4" s="33">
        <v>2002</v>
      </c>
      <c r="D4" s="33">
        <f t="shared" ref="D4:N4" si="0">C4+1</f>
        <v>2003</v>
      </c>
      <c r="E4" s="33">
        <f t="shared" si="0"/>
        <v>2004</v>
      </c>
      <c r="F4" s="33">
        <f t="shared" si="0"/>
        <v>2005</v>
      </c>
      <c r="G4" s="33">
        <f t="shared" si="0"/>
        <v>2006</v>
      </c>
      <c r="H4" s="33">
        <f t="shared" si="0"/>
        <v>2007</v>
      </c>
      <c r="I4" s="33">
        <f t="shared" si="0"/>
        <v>2008</v>
      </c>
      <c r="J4" s="33">
        <f t="shared" si="0"/>
        <v>2009</v>
      </c>
      <c r="K4" s="33">
        <f t="shared" si="0"/>
        <v>2010</v>
      </c>
      <c r="L4" s="33">
        <f t="shared" si="0"/>
        <v>2011</v>
      </c>
      <c r="M4" s="33">
        <f t="shared" si="0"/>
        <v>2012</v>
      </c>
      <c r="N4" s="33">
        <f t="shared" si="0"/>
        <v>2013</v>
      </c>
      <c r="O4" s="33">
        <v>2014</v>
      </c>
      <c r="P4" s="33">
        <f t="shared" ref="P4:V4" si="1">O4+1</f>
        <v>2015</v>
      </c>
      <c r="Q4" s="33">
        <f t="shared" si="1"/>
        <v>2016</v>
      </c>
      <c r="R4" s="33">
        <f t="shared" si="1"/>
        <v>2017</v>
      </c>
      <c r="S4" s="33">
        <f t="shared" si="1"/>
        <v>2018</v>
      </c>
      <c r="T4" s="33">
        <f t="shared" si="1"/>
        <v>2019</v>
      </c>
      <c r="U4" s="33">
        <f t="shared" si="1"/>
        <v>2020</v>
      </c>
      <c r="V4" s="33">
        <f t="shared" si="1"/>
        <v>2021</v>
      </c>
      <c r="W4" s="34">
        <f>[13]Revenue!L2</f>
        <v>2021</v>
      </c>
      <c r="X4" s="35">
        <f>[13]Revenue!M2</f>
        <v>2022</v>
      </c>
      <c r="Y4" s="35">
        <f>X4+1</f>
        <v>2023</v>
      </c>
      <c r="Z4" s="35">
        <f>Y4+1</f>
        <v>2024</v>
      </c>
      <c r="AA4" s="35">
        <f>Z4+1</f>
        <v>2025</v>
      </c>
    </row>
    <row r="6" spans="1:27" hidden="1" outlineLevel="1" x14ac:dyDescent="0.25">
      <c r="B6" s="36" t="s">
        <v>53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>
        <v>6538.9336214009081</v>
      </c>
      <c r="P6" s="37">
        <f t="shared" ref="P6:V6" si="2">(P26+P49+P55)-P58</f>
        <v>6718.2019230945125</v>
      </c>
      <c r="Q6" s="37">
        <f t="shared" si="2"/>
        <v>6775.1135815131047</v>
      </c>
      <c r="R6" s="37">
        <f t="shared" si="2"/>
        <v>6179.5291174959648</v>
      </c>
      <c r="S6" s="37">
        <f t="shared" si="2"/>
        <v>6018.6703166110001</v>
      </c>
      <c r="T6" s="37">
        <f t="shared" si="2"/>
        <v>6540.2996750378006</v>
      </c>
      <c r="U6" s="37">
        <f t="shared" si="2"/>
        <v>5008.515648640001</v>
      </c>
      <c r="V6" s="37">
        <f t="shared" si="2"/>
        <v>7348.9573504530008</v>
      </c>
      <c r="W6" s="37"/>
      <c r="X6" s="37">
        <f>(X26+X49+X55)-X58</f>
        <v>6957.0715333792978</v>
      </c>
      <c r="Y6" s="37">
        <f>(Y26+Y49+Y55)-Y58</f>
        <v>6935.3922735985207</v>
      </c>
      <c r="Z6" s="37">
        <f>(Z26+Z49+Z55)-Z58</f>
        <v>6967.8674488144825</v>
      </c>
      <c r="AA6" s="37">
        <f>(AA26+AA49+AA55)-AA58</f>
        <v>6969.739198673974</v>
      </c>
    </row>
    <row r="7" spans="1:27" hidden="1" outlineLevel="1" x14ac:dyDescent="0.25"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>
        <v>6.5493426183987097E-2</v>
      </c>
      <c r="P7" s="38">
        <f>(P6-O6)/O6</f>
        <v>2.741552553873421E-2</v>
      </c>
      <c r="Q7" s="38">
        <f>(Q6-P6)/P6</f>
        <v>8.4712634526438544E-3</v>
      </c>
      <c r="R7" s="38">
        <f>(R6-Q6)/Q6</f>
        <v>-8.790767222593579E-2</v>
      </c>
      <c r="S7" s="38">
        <f>(S6-R6)/R6</f>
        <v>-2.6030915596712494E-2</v>
      </c>
      <c r="T7" s="38">
        <f>(T6-S6)/S6</f>
        <v>8.6668538229640102E-2</v>
      </c>
      <c r="U7" s="38"/>
      <c r="V7" s="38"/>
      <c r="W7" s="38"/>
      <c r="X7" s="38">
        <f>(X6-T6)/T6</f>
        <v>6.3723663906744207E-2</v>
      </c>
      <c r="Y7" s="38">
        <f>(Y6-X6)/X6</f>
        <v>-3.1161473152550314E-3</v>
      </c>
      <c r="Z7" s="38">
        <f>(Z6-Y6)/Y6</f>
        <v>4.6825289666148403E-3</v>
      </c>
      <c r="AA7" s="39">
        <f>(Z99*$Z$8)+Z99</f>
        <v>8504.8784154344812</v>
      </c>
    </row>
    <row r="8" spans="1:27" hidden="1" outlineLevel="1" x14ac:dyDescent="0.25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1"/>
      <c r="R8" s="40"/>
      <c r="S8" s="38"/>
      <c r="T8" s="42"/>
      <c r="U8" s="42"/>
      <c r="V8" s="42"/>
      <c r="W8" s="42"/>
      <c r="X8" s="43"/>
      <c r="Y8" s="42"/>
      <c r="Z8" s="42"/>
      <c r="AA8" s="43"/>
    </row>
    <row r="9" spans="1:27" hidden="1" outlineLevel="1" x14ac:dyDescent="0.25"/>
    <row r="10" spans="1:27" s="31" customFormat="1" ht="16.5" hidden="1" customHeight="1" outlineLevel="1" thickBot="1" x14ac:dyDescent="0.35">
      <c r="C10" s="33">
        <f t="shared" ref="C10:AA10" si="3">C$4</f>
        <v>2002</v>
      </c>
      <c r="D10" s="33">
        <f t="shared" si="3"/>
        <v>2003</v>
      </c>
      <c r="E10" s="33">
        <f t="shared" si="3"/>
        <v>2004</v>
      </c>
      <c r="F10" s="33">
        <f t="shared" si="3"/>
        <v>2005</v>
      </c>
      <c r="G10" s="33">
        <f t="shared" si="3"/>
        <v>2006</v>
      </c>
      <c r="H10" s="33">
        <f t="shared" si="3"/>
        <v>2007</v>
      </c>
      <c r="I10" s="33">
        <f t="shared" si="3"/>
        <v>2008</v>
      </c>
      <c r="J10" s="33">
        <f t="shared" si="3"/>
        <v>2009</v>
      </c>
      <c r="K10" s="33">
        <f t="shared" si="3"/>
        <v>2010</v>
      </c>
      <c r="L10" s="33">
        <f t="shared" si="3"/>
        <v>2011</v>
      </c>
      <c r="M10" s="33">
        <f t="shared" si="3"/>
        <v>2012</v>
      </c>
      <c r="N10" s="33">
        <f t="shared" si="3"/>
        <v>2013</v>
      </c>
      <c r="O10" s="33">
        <f t="shared" si="3"/>
        <v>2014</v>
      </c>
      <c r="P10" s="33">
        <f t="shared" si="3"/>
        <v>2015</v>
      </c>
      <c r="Q10" s="33">
        <f t="shared" si="3"/>
        <v>2016</v>
      </c>
      <c r="R10" s="33">
        <f t="shared" si="3"/>
        <v>2017</v>
      </c>
      <c r="S10" s="33">
        <f t="shared" si="3"/>
        <v>2018</v>
      </c>
      <c r="T10" s="33">
        <f t="shared" si="3"/>
        <v>2019</v>
      </c>
      <c r="U10" s="33">
        <f t="shared" si="3"/>
        <v>2020</v>
      </c>
      <c r="V10" s="33">
        <f t="shared" si="3"/>
        <v>2021</v>
      </c>
      <c r="W10" s="34">
        <f t="shared" si="3"/>
        <v>2021</v>
      </c>
      <c r="X10" s="35">
        <f t="shared" si="3"/>
        <v>2022</v>
      </c>
      <c r="Y10" s="35">
        <f t="shared" si="3"/>
        <v>2023</v>
      </c>
      <c r="Z10" s="35">
        <f t="shared" si="3"/>
        <v>2024</v>
      </c>
      <c r="AA10" s="35">
        <f t="shared" si="3"/>
        <v>2025</v>
      </c>
    </row>
    <row r="11" spans="1:27" hidden="1" outlineLevel="1" x14ac:dyDescent="0.25">
      <c r="A11" s="44"/>
      <c r="B11" s="45" t="s">
        <v>54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7"/>
      <c r="P11" s="48"/>
      <c r="Q11" s="48"/>
      <c r="R11" s="48"/>
      <c r="S11" s="48"/>
      <c r="T11" s="48"/>
      <c r="U11" s="48"/>
      <c r="V11" s="48"/>
      <c r="W11" s="49"/>
      <c r="X11" s="50"/>
      <c r="Y11" s="50"/>
      <c r="Z11" s="50"/>
      <c r="AA11" s="50"/>
    </row>
    <row r="12" spans="1:27" hidden="1" outlineLevel="1" x14ac:dyDescent="0.25">
      <c r="A12" s="51"/>
      <c r="B12" s="52" t="s">
        <v>55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53"/>
      <c r="P12" s="54"/>
      <c r="Q12" s="54"/>
      <c r="R12" s="54"/>
      <c r="S12" s="54"/>
      <c r="T12" s="54"/>
      <c r="U12" s="54"/>
      <c r="V12" s="54"/>
      <c r="W12" s="55"/>
      <c r="X12" s="56"/>
      <c r="Y12" s="56"/>
      <c r="Z12" s="56"/>
      <c r="AA12" s="56"/>
    </row>
    <row r="13" spans="1:27" hidden="1" outlineLevel="1" x14ac:dyDescent="0.25">
      <c r="A13" s="51"/>
      <c r="B13" s="28" t="s">
        <v>56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57">
        <v>265.56999999999982</v>
      </c>
      <c r="P13" s="57">
        <f>'[13]SV-Subsidies DS'!AF48/1000000</f>
        <v>318.4346198044999</v>
      </c>
      <c r="Q13" s="57">
        <f>'[13]SV-Subsidies DS'!AG48/1000000</f>
        <v>312.90103021350006</v>
      </c>
      <c r="R13" s="57">
        <f>'[13]SV-Subsidies DS'!AH48/1000000</f>
        <v>310.36755311678354</v>
      </c>
      <c r="S13" s="57">
        <f>'[13]SV-Subsidies DS'!AI48/1000000</f>
        <v>290.13458331500004</v>
      </c>
      <c r="T13" s="57">
        <f>'[13]SV-Subsidies DS'!AJ48/1000000</f>
        <v>334.06415790950007</v>
      </c>
      <c r="U13" s="57">
        <f>'[13]SV-Subsidies DS'!AK48/1000000</f>
        <v>180.67084725000007</v>
      </c>
      <c r="V13" s="57">
        <f>'[13]SV-Subsidies DS'!AL48/1000000</f>
        <v>463.82644209650005</v>
      </c>
      <c r="W13" s="58">
        <f>'[13]SV-Subsidies DS'!AM48/1000000</f>
        <v>402.58544310285185</v>
      </c>
      <c r="X13" s="59">
        <f>'[13]SV-Subsidies DS'!AN48/1000000</f>
        <v>441.20264785971852</v>
      </c>
      <c r="Y13" s="59">
        <f>'[13]SV-Subsidies DS'!AO48/1000000</f>
        <v>387.19630134463421</v>
      </c>
      <c r="Z13" s="59">
        <f>'[13]SV-Subsidies DS'!AP48/1000000</f>
        <v>389.6637245924457</v>
      </c>
      <c r="AA13" s="59">
        <f>'[13]SV-Subsidies DS'!AQ48/1000000</f>
        <v>355.13811656387583</v>
      </c>
    </row>
    <row r="14" spans="1:27" hidden="1" outlineLevel="1" x14ac:dyDescent="0.25">
      <c r="A14" s="51"/>
      <c r="B14" s="28" t="s">
        <v>57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60">
        <v>158.116648</v>
      </c>
      <c r="P14" s="61">
        <f>'[13]SV-Subsidies DS'!AF40/1000000</f>
        <v>158.116648</v>
      </c>
      <c r="Q14" s="61">
        <f>'[13]SV-Subsidies DS'!AG40/1000000</f>
        <v>158.10665165999998</v>
      </c>
      <c r="R14" s="61">
        <f>'[13]SV-Subsidies DS'!AH40/1000000</f>
        <v>158.10666753000001</v>
      </c>
      <c r="S14" s="61">
        <f>'[13]SV-Subsidies DS'!AI40/1000000</f>
        <v>158.10633432</v>
      </c>
      <c r="T14" s="61">
        <f>'[13]SV-Subsidies DS'!AJ40/1000000</f>
        <v>158.06904640000002</v>
      </c>
      <c r="U14" s="61">
        <f>'[13]SV-Subsidies DS'!AK40/1000000</f>
        <v>158.10665165999998</v>
      </c>
      <c r="V14" s="61">
        <f>'[13]SV-Subsidies DS'!AL40/1000000</f>
        <v>158.10665165999998</v>
      </c>
      <c r="W14" s="62">
        <f>'[13]SV-Subsidies DS'!AM40/1000000</f>
        <v>158.10666753120003</v>
      </c>
      <c r="X14" s="63">
        <f>'[13]SV-Subsidies DS'!AN40/1000000</f>
        <v>158.1066675312</v>
      </c>
      <c r="Y14" s="63">
        <f>'[13]SV-Subsidies DS'!AO40/1000000</f>
        <v>158.1066675312</v>
      </c>
      <c r="Z14" s="63">
        <f>'[13]SV-Subsidies DS'!AP40/1000000</f>
        <v>158.1066675312</v>
      </c>
      <c r="AA14" s="63">
        <f>'[13]SV-Subsidies DS'!AQ40/1000000</f>
        <v>158.1066675312</v>
      </c>
    </row>
    <row r="15" spans="1:27" hidden="1" outlineLevel="1" x14ac:dyDescent="0.25">
      <c r="A15" s="51"/>
      <c r="B15" s="28" t="s">
        <v>58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60">
        <v>158.116648</v>
      </c>
      <c r="P15" s="61">
        <f>'[13]SV-Subsidies DS'!AF41/1000000</f>
        <v>158.116648</v>
      </c>
      <c r="Q15" s="61">
        <f>'[13]SV-Subsidies DS'!AG41/1000000</f>
        <v>158.10665165999998</v>
      </c>
      <c r="R15" s="61">
        <f>'[13]SV-Subsidies DS'!AH41/1000000</f>
        <v>158.672</v>
      </c>
      <c r="S15" s="61">
        <f>'[13]SV-Subsidies DS'!AI41/1000000</f>
        <v>158.10666517000001</v>
      </c>
      <c r="T15" s="61">
        <f>'[13]SV-Subsidies DS'!AJ41/1000000</f>
        <v>158.06904640000002</v>
      </c>
      <c r="U15" s="61">
        <f>'[13]SV-Subsidies DS'!AK41/1000000</f>
        <v>158.10665165999998</v>
      </c>
      <c r="V15" s="61">
        <f>'[13]SV-Subsidies DS'!AL41/1000000</f>
        <v>158.10665165999998</v>
      </c>
      <c r="W15" s="62">
        <f>'[13]SV-Subsidies DS'!AM41/1000000</f>
        <v>158.1066675312</v>
      </c>
      <c r="X15" s="63">
        <f>'[13]SV-Subsidies DS'!AN41/1000000</f>
        <v>158.1066675312</v>
      </c>
      <c r="Y15" s="63">
        <f>'[13]SV-Subsidies DS'!AO41/1000000</f>
        <v>158.1066675312</v>
      </c>
      <c r="Z15" s="63">
        <f>'[13]SV-Subsidies DS'!AP41/1000000</f>
        <v>158.1066675312</v>
      </c>
      <c r="AA15" s="63">
        <f>'[13]SV-Subsidies DS'!AQ41/1000000</f>
        <v>158.1066675312</v>
      </c>
    </row>
    <row r="16" spans="1:27" hidden="1" outlineLevel="1" x14ac:dyDescent="0.25">
      <c r="A16" s="51"/>
      <c r="B16" s="28" t="s">
        <v>59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60">
        <v>1032.1315515499998</v>
      </c>
      <c r="P16" s="61">
        <f>('[13]SV-Subsidies DS'!AF12-'[13]SV-Subsidies DS'!AU12)/1000000</f>
        <v>1028.3759735900001</v>
      </c>
      <c r="Q16" s="61">
        <f>('[13]SV-Subsidies DS'!AG12-'[13]SV-Subsidies DS'!AV12)/1000000</f>
        <v>1116.2536002300001</v>
      </c>
      <c r="R16" s="61">
        <f>('[13]SV-Subsidies DS'!AH12-'[13]SV-Subsidies DS'!AW12)/1000000</f>
        <v>1116.2536000350017</v>
      </c>
      <c r="S16" s="61">
        <f>('[13]SV-Subsidies DS'!AI12-'[13]SV-Subsidies DS'!AX12)/1000000</f>
        <v>1131.91630298</v>
      </c>
      <c r="T16" s="61">
        <f>('[13]SV-Subsidies DS'!AJ12-'[13]SV-Subsidies DS'!AY12)/1000000</f>
        <v>1225.66252837</v>
      </c>
      <c r="U16" s="61">
        <f>('[13]SV-Subsidies DS'!AK12-'[13]SV-Subsidies DS'!AZ12)/1000000</f>
        <v>1060.8271070599999</v>
      </c>
      <c r="V16" s="61">
        <f>('[13]SV-Subsidies DS'!AL12-'[13]SV-Subsidies DS'!BA12)/1000000</f>
        <v>1521.7696516399999</v>
      </c>
      <c r="W16" s="62">
        <f>('[13]SV-Subsidies DS'!AM12-'[13]SV-Subsidies DS'!BB12)/1000000</f>
        <v>1521.7699650613299</v>
      </c>
      <c r="X16" s="63">
        <f>('[13]SV-Subsidies DS'!AN12-'[13]SV-Subsidies DS'!BC12)/1000000</f>
        <v>1772.0714469729996</v>
      </c>
      <c r="Y16" s="63">
        <f>('[13]SV-Subsidies DS'!AO12-'[13]SV-Subsidies DS'!BD12)/1000000</f>
        <v>1884.6247222291886</v>
      </c>
      <c r="Z16" s="63">
        <f>('[13]SV-Subsidies DS'!AP12-'[13]SV-Subsidies DS'!BE12)/1000000</f>
        <v>1884.6247220673531</v>
      </c>
      <c r="AA16" s="63">
        <f>('[13]SV-Subsidies DS'!AQ12-'[13]SV-Subsidies DS'!BF12)/1000000</f>
        <v>1884.6247220673511</v>
      </c>
    </row>
    <row r="17" spans="1:27" hidden="1" outlineLevel="1" x14ac:dyDescent="0.25">
      <c r="A17" s="51"/>
      <c r="B17" s="28" t="s">
        <v>60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60">
        <v>560.50785000000008</v>
      </c>
      <c r="P17" s="61">
        <f>('[13]SV-Subsidies DS'!AF13-'[13]SV-Subsidies DS'!AU13)/1000000</f>
        <v>523.51085977999992</v>
      </c>
      <c r="Q17" s="61">
        <f>('[13]SV-Subsidies DS'!AG13-'[13]SV-Subsidies DS'!AV13)/1000000</f>
        <v>538.99632324000004</v>
      </c>
      <c r="R17" s="61">
        <f>('[13]SV-Subsidies DS'!AH13-'[13]SV-Subsidies DS'!AW13)/1000000</f>
        <v>515.11104999999998</v>
      </c>
      <c r="S17" s="61">
        <f>('[13]SV-Subsidies DS'!AI13-'[13]SV-Subsidies DS'!AX13)/1000000</f>
        <v>537.91499999999996</v>
      </c>
      <c r="T17" s="61">
        <f>('[13]SV-Subsidies DS'!AJ13-'[13]SV-Subsidies DS'!AY13)/1000000</f>
        <v>551.73500000000001</v>
      </c>
      <c r="U17" s="61">
        <f>('[13]SV-Subsidies DS'!AK13-'[13]SV-Subsidies DS'!AZ13)/1000000</f>
        <v>392.449095</v>
      </c>
      <c r="V17" s="61">
        <f>('[13]SV-Subsidies DS'!AL13-'[13]SV-Subsidies DS'!BA13)/1000000</f>
        <v>444.53649439999998</v>
      </c>
      <c r="W17" s="62">
        <f>('[13]SV-Subsidies DS'!AM13-'[13]SV-Subsidies DS'!BB13)/1000000</f>
        <v>508.4838125</v>
      </c>
      <c r="X17" s="63">
        <f>('[13]SV-Subsidies DS'!AN13-'[13]SV-Subsidies DS'!BC13)/1000000</f>
        <v>525.92142083333329</v>
      </c>
      <c r="Y17" s="63">
        <f>('[13]SV-Subsidies DS'!AO13-'[13]SV-Subsidies DS'!BD13)/1000000</f>
        <v>526.57322916666658</v>
      </c>
      <c r="Z17" s="63">
        <f>('[13]SV-Subsidies DS'!AP13-'[13]SV-Subsidies DS'!BE13)/1000000</f>
        <v>527.255</v>
      </c>
      <c r="AA17" s="63">
        <f>('[13]SV-Subsidies DS'!AQ13-'[13]SV-Subsidies DS'!BF13)/1000000</f>
        <v>527.255</v>
      </c>
    </row>
    <row r="18" spans="1:27" hidden="1" outlineLevel="1" x14ac:dyDescent="0.25">
      <c r="A18" s="51"/>
      <c r="B18" s="28" t="s">
        <v>61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60">
        <v>911.50520834999998</v>
      </c>
      <c r="P18" s="61">
        <f>'[13]SV-Subsidies DS'!AF23/1000000</f>
        <v>977.48355506000007</v>
      </c>
      <c r="Q18" s="61">
        <f>'[13]SV-Subsidies DS'!AG23/1000000</f>
        <v>898.96729936999998</v>
      </c>
      <c r="R18" s="61">
        <f>'[13]SV-Subsidies DS'!AH23/1000000</f>
        <v>1034.354</v>
      </c>
      <c r="S18" s="61">
        <f>'[13]SV-Subsidies DS'!AI23/1000000</f>
        <v>1015.619082</v>
      </c>
      <c r="T18" s="61">
        <f>'[13]SV-Subsidies DS'!AJ23/1000000</f>
        <v>1085.5352621483353</v>
      </c>
      <c r="U18" s="61">
        <f>'[13]SV-Subsidies DS'!AK23/1000000</f>
        <v>827.63499159999992</v>
      </c>
      <c r="V18" s="61">
        <f>'[13]SV-Subsidies DS'!AL23/1000000</f>
        <v>1189.2946309699998</v>
      </c>
      <c r="W18" s="62">
        <f>'[13]SV-Subsidies DS'!AM23/1000000</f>
        <v>828.95217800349246</v>
      </c>
      <c r="X18" s="63">
        <f>'[13]SV-Subsidies DS'!AN23/1000000</f>
        <v>697.35813444322446</v>
      </c>
      <c r="Y18" s="63">
        <f>'[13]SV-Subsidies DS'!AO23/1000000</f>
        <v>597.37301022890779</v>
      </c>
      <c r="Z18" s="63">
        <f>'[13]SV-Subsidies DS'!AP23/1000000</f>
        <v>621.30515399031253</v>
      </c>
      <c r="AA18" s="63">
        <f>'[13]SV-Subsidies DS'!AQ23/1000000</f>
        <v>724.47336619938494</v>
      </c>
    </row>
    <row r="19" spans="1:27" hidden="1" outlineLevel="1" x14ac:dyDescent="0.25">
      <c r="A19" s="51"/>
      <c r="B19" s="28" t="s">
        <v>62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60">
        <v>223.25685249999998</v>
      </c>
      <c r="P19" s="61">
        <f>'[13]SV-Subsidies DS'!AF24/1000000</f>
        <v>265.95499999999998</v>
      </c>
      <c r="Q19" s="61">
        <f>'[13]SV-Subsidies DS'!AG24/1000000</f>
        <v>236.42162500000001</v>
      </c>
      <c r="R19" s="61">
        <f>'[13]SV-Subsidies DS'!AH24/1000000</f>
        <v>205.17</v>
      </c>
      <c r="S19" s="61">
        <f>'[13]SV-Subsidies DS'!AI24/1000000</f>
        <v>175.78496253996738</v>
      </c>
      <c r="T19" s="61">
        <f>'[13]SV-Subsidies DS'!AJ24/1000000</f>
        <v>170.97499999999999</v>
      </c>
      <c r="U19" s="61">
        <f>'[13]SV-Subsidies DS'!AK24/1000000</f>
        <v>136.78</v>
      </c>
      <c r="V19" s="61">
        <f>'[13]SV-Subsidies DS'!AL24/1000000</f>
        <v>205.17</v>
      </c>
      <c r="W19" s="62">
        <f>'[13]SV-Subsidies DS'!AM24/1000000</f>
        <v>205.17000000000002</v>
      </c>
      <c r="X19" s="63">
        <f>'[13]SV-Subsidies DS'!AN24/1000000</f>
        <v>170.97499999999999</v>
      </c>
      <c r="Y19" s="63">
        <f>'[13]SV-Subsidies DS'!AO24/1000000</f>
        <v>170.97499999999999</v>
      </c>
      <c r="Z19" s="63">
        <f>'[13]SV-Subsidies DS'!AP24/1000000</f>
        <v>170.97499999999999</v>
      </c>
      <c r="AA19" s="63">
        <f>'[13]SV-Subsidies DS'!AQ24/1000000</f>
        <v>170.97499999999999</v>
      </c>
    </row>
    <row r="20" spans="1:27" hidden="1" outlineLevel="1" x14ac:dyDescent="0.25">
      <c r="A20" s="51"/>
      <c r="B20" s="28" t="s">
        <v>63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60">
        <v>226.12580231999999</v>
      </c>
      <c r="P20" s="61">
        <f>'[13]SV-Subsidies DS'!AF25/1000000</f>
        <v>244.91337999999999</v>
      </c>
      <c r="Q20" s="61">
        <f>'[13]SV-Subsidies DS'!AG25/1000000</f>
        <v>229.5877595</v>
      </c>
      <c r="R20" s="61">
        <f>'[13]SV-Subsidies DS'!AH25/1000000</f>
        <v>245.203</v>
      </c>
      <c r="S20" s="61">
        <f>'[13]SV-Subsidies DS'!AI25/1000000</f>
        <v>213.07968</v>
      </c>
      <c r="T20" s="61">
        <f>'[13]SV-Subsidies DS'!AJ25/1000000</f>
        <v>198.42429174</v>
      </c>
      <c r="U20" s="61">
        <f>'[13]SV-Subsidies DS'!AK25/1000000</f>
        <v>153.20753481</v>
      </c>
      <c r="V20" s="61">
        <f>'[13]SV-Subsidies DS'!AL25/1000000</f>
        <v>232.33331803999999</v>
      </c>
      <c r="W20" s="62">
        <f>'[13]SV-Subsidies DS'!AM25/1000000</f>
        <v>175.14758783119041</v>
      </c>
      <c r="X20" s="63">
        <f>'[13]SV-Subsidies DS'!AN25/1000000</f>
        <v>213.51497509327382</v>
      </c>
      <c r="Y20" s="63">
        <f>'[13]SV-Subsidies DS'!AO25/1000000</f>
        <v>217.38007908818562</v>
      </c>
      <c r="Z20" s="63">
        <f>'[13]SV-Subsidies DS'!AP25/1000000</f>
        <v>217.6597324354195</v>
      </c>
      <c r="AA20" s="63">
        <f>'[13]SV-Subsidies DS'!AQ25/1000000</f>
        <v>217.81230186621696</v>
      </c>
    </row>
    <row r="21" spans="1:27" hidden="1" outlineLevel="1" x14ac:dyDescent="0.25">
      <c r="A21" s="51"/>
      <c r="B21" s="28" t="s">
        <v>64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60"/>
      <c r="P21" s="61"/>
      <c r="Q21" s="61"/>
      <c r="R21" s="61"/>
      <c r="S21" s="61"/>
      <c r="T21" s="61"/>
      <c r="U21" s="61"/>
      <c r="V21" s="61"/>
      <c r="W21" s="62"/>
      <c r="X21" s="63"/>
      <c r="Y21" s="63"/>
      <c r="Z21" s="63"/>
      <c r="AA21" s="63"/>
    </row>
    <row r="22" spans="1:27" hidden="1" outlineLevel="1" x14ac:dyDescent="0.25">
      <c r="A22" s="51"/>
      <c r="B22" s="28" t="s">
        <v>65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60"/>
      <c r="P22" s="61"/>
      <c r="Q22" s="61"/>
      <c r="R22" s="61"/>
      <c r="S22" s="61"/>
      <c r="T22" s="61"/>
      <c r="U22" s="61"/>
      <c r="V22" s="61"/>
      <c r="W22" s="62"/>
      <c r="X22" s="63"/>
      <c r="Y22" s="63"/>
      <c r="Z22" s="63"/>
      <c r="AA22" s="63"/>
    </row>
    <row r="23" spans="1:27" s="69" customFormat="1" hidden="1" outlineLevel="1" x14ac:dyDescent="0.25">
      <c r="A23" s="64"/>
      <c r="B23" s="28" t="s">
        <v>66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65"/>
      <c r="P23" s="66"/>
      <c r="Q23" s="66"/>
      <c r="R23" s="66"/>
      <c r="S23" s="66"/>
      <c r="T23" s="66"/>
      <c r="U23" s="66"/>
      <c r="V23" s="66"/>
      <c r="W23" s="67"/>
      <c r="X23" s="68"/>
      <c r="Y23" s="68"/>
      <c r="Z23" s="68"/>
      <c r="AA23" s="68"/>
    </row>
    <row r="24" spans="1:27" hidden="1" outlineLevel="1" x14ac:dyDescent="0.25">
      <c r="A24" s="51"/>
      <c r="B24" s="28" t="s">
        <v>67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60">
        <v>799.54899999999998</v>
      </c>
      <c r="P24" s="61">
        <f>'[13]SV-Subsidies DS'!AF20/1000000</f>
        <v>974.98654829999998</v>
      </c>
      <c r="Q24" s="61">
        <f>'[13]SV-Subsidies DS'!AG20/1000000</f>
        <v>771.47626860899993</v>
      </c>
      <c r="R24" s="61">
        <f>'[13]SV-Subsidies DS'!AH20/1000000</f>
        <v>539.13253859999998</v>
      </c>
      <c r="S24" s="61">
        <f>'[13]SV-Subsidies DS'!AI20/1000000</f>
        <v>699.70712487100002</v>
      </c>
      <c r="T24" s="61">
        <f>'[13]SV-Subsidies DS'!AJ20/1000000</f>
        <v>641.34991170000001</v>
      </c>
      <c r="U24" s="61">
        <f>'[13]SV-Subsidies DS'!AK20/1000000</f>
        <v>352.7053353</v>
      </c>
      <c r="V24" s="61">
        <f>'[13]SV-Subsidies DS'!AL20/1000000</f>
        <v>512.74842029999991</v>
      </c>
      <c r="W24" s="62">
        <f>'[13]SV-Subsidies DS'!AM20/1000000</f>
        <v>392.82848799619757</v>
      </c>
      <c r="X24" s="63">
        <f>'[13]SV-Subsidies DS'!AN20/1000000</f>
        <v>465.2708863235892</v>
      </c>
      <c r="Y24" s="63">
        <f>'[13]SV-Subsidies DS'!AO20/1000000</f>
        <v>503.14349460466087</v>
      </c>
      <c r="Z24" s="63">
        <f>'[13]SV-Subsidies DS'!AP20/1000000</f>
        <v>540.37611320540589</v>
      </c>
      <c r="AA24" s="63">
        <f>'[13]SV-Subsidies DS'!AQ20/1000000</f>
        <v>578.12464249092318</v>
      </c>
    </row>
    <row r="25" spans="1:27" hidden="1" outlineLevel="1" x14ac:dyDescent="0.25">
      <c r="A25" s="51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60"/>
      <c r="P25" s="61"/>
      <c r="Q25" s="61"/>
      <c r="R25" s="61"/>
      <c r="S25" s="61"/>
      <c r="T25" s="61"/>
      <c r="U25" s="61"/>
      <c r="V25" s="61"/>
      <c r="W25" s="62"/>
      <c r="X25" s="63"/>
      <c r="Y25" s="63"/>
      <c r="Z25" s="63"/>
      <c r="AA25" s="63"/>
    </row>
    <row r="26" spans="1:27" s="76" customFormat="1" ht="17.25" hidden="1" customHeight="1" outlineLevel="1" x14ac:dyDescent="0.3">
      <c r="A26" s="70"/>
      <c r="B26" s="71" t="s">
        <v>68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3">
        <f>SUM(O13:O25)</f>
        <v>4334.8795607199991</v>
      </c>
      <c r="P26" s="73">
        <f t="shared" ref="P26:AA26" si="4">SUM(P13:P24)</f>
        <v>4649.8932325345004</v>
      </c>
      <c r="Q26" s="73">
        <f t="shared" si="4"/>
        <v>4420.8172094825004</v>
      </c>
      <c r="R26" s="73">
        <f t="shared" si="4"/>
        <v>4282.3704092817861</v>
      </c>
      <c r="S26" s="73">
        <f t="shared" si="4"/>
        <v>4380.3697351959672</v>
      </c>
      <c r="T26" s="73">
        <f t="shared" si="4"/>
        <v>4523.8842446678354</v>
      </c>
      <c r="U26" s="73">
        <f t="shared" si="4"/>
        <v>3420.4882143400005</v>
      </c>
      <c r="V26" s="73">
        <f t="shared" si="4"/>
        <v>4885.8922607665008</v>
      </c>
      <c r="W26" s="74">
        <f t="shared" si="4"/>
        <v>4351.1508095574627</v>
      </c>
      <c r="X26" s="75">
        <f t="shared" si="4"/>
        <v>4602.5278465885394</v>
      </c>
      <c r="Y26" s="75">
        <f t="shared" si="4"/>
        <v>4603.4791717246444</v>
      </c>
      <c r="Z26" s="75">
        <f t="shared" si="4"/>
        <v>4668.0727813533367</v>
      </c>
      <c r="AA26" s="75">
        <f t="shared" si="4"/>
        <v>4774.6164842501521</v>
      </c>
    </row>
    <row r="27" spans="1:27" hidden="1" outlineLevel="1" x14ac:dyDescent="0.25"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>
        <f>'[14]NYCT Subsidies'!E$35</f>
        <v>4334.91636375904</v>
      </c>
      <c r="P27" s="77">
        <f>'[14]NYCT Subsidies'!F$35</f>
        <v>4654.1505341230441</v>
      </c>
      <c r="Q27" s="77">
        <f>'[14]NYCT Subsidies'!G$35</f>
        <v>4549.1690330681704</v>
      </c>
      <c r="R27" s="77">
        <f>'[14]NYCT Subsidies'!H$35</f>
        <v>4285.7952717247472</v>
      </c>
      <c r="S27" s="77">
        <f>'[14]NYCT Subsidies'!I$35</f>
        <v>4893.3319367513413</v>
      </c>
      <c r="T27" s="77">
        <f>'[14]NYCT Subsidies'!J$35</f>
        <v>4865.908919813628</v>
      </c>
      <c r="U27" s="77">
        <f>'[14]NYCT Subsidies'!K$35</f>
        <v>4049.9164839791997</v>
      </c>
      <c r="V27" s="77"/>
      <c r="W27" s="77"/>
      <c r="X27" s="77"/>
      <c r="Y27" s="77"/>
      <c r="Z27" s="77"/>
      <c r="AA27" s="77"/>
    </row>
    <row r="28" spans="1:27" s="78" customFormat="1" hidden="1" outlineLevel="1" x14ac:dyDescent="0.25"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8">
        <f t="shared" ref="O28:U28" si="5">O26-O27</f>
        <v>-3.6803039040933072E-2</v>
      </c>
      <c r="P28" s="78">
        <f t="shared" si="5"/>
        <v>-4.2573015885436689</v>
      </c>
      <c r="Q28" s="78">
        <f t="shared" si="5"/>
        <v>-128.35182358566999</v>
      </c>
      <c r="R28" s="78">
        <f t="shared" si="5"/>
        <v>-3.4248624429610572</v>
      </c>
      <c r="S28" s="78">
        <f t="shared" si="5"/>
        <v>-512.96220155537412</v>
      </c>
      <c r="T28" s="78">
        <f t="shared" si="5"/>
        <v>-342.02467514579257</v>
      </c>
      <c r="U28" s="78">
        <f t="shared" si="5"/>
        <v>-629.42826963919924</v>
      </c>
      <c r="V28" s="79"/>
      <c r="W28" s="79"/>
      <c r="X28" s="79"/>
      <c r="Y28" s="79"/>
    </row>
    <row r="29" spans="1:27" hidden="1" outlineLevel="1" x14ac:dyDescent="0.25">
      <c r="O29" s="80">
        <v>3.9046088346556949E-2</v>
      </c>
      <c r="P29" s="80">
        <f t="shared" ref="P29:V29" si="6">(P27-O27)/O27</f>
        <v>7.3642521233599739E-2</v>
      </c>
      <c r="Q29" s="80">
        <f t="shared" si="6"/>
        <v>-2.255653320303589E-2</v>
      </c>
      <c r="R29" s="80">
        <f t="shared" si="6"/>
        <v>-5.7894916506496953E-2</v>
      </c>
      <c r="S29" s="80">
        <f t="shared" si="6"/>
        <v>0.14175587644953025</v>
      </c>
      <c r="T29" s="80">
        <f t="shared" si="6"/>
        <v>-5.6041603741926677E-3</v>
      </c>
      <c r="U29" s="80">
        <f t="shared" si="6"/>
        <v>-0.16769578906661534</v>
      </c>
      <c r="V29" s="80">
        <f t="shared" si="6"/>
        <v>-1</v>
      </c>
      <c r="W29" s="80"/>
      <c r="X29" s="43"/>
      <c r="Y29" s="42"/>
      <c r="Z29" s="42"/>
      <c r="AA29" s="43"/>
    </row>
    <row r="30" spans="1:27" hidden="1" outlineLevel="1" collapsed="1" x14ac:dyDescent="0.25">
      <c r="T30" s="38"/>
      <c r="U30" s="38"/>
      <c r="V30" s="38"/>
      <c r="W30" s="38"/>
    </row>
    <row r="31" spans="1:27" s="31" customFormat="1" ht="16.5" hidden="1" customHeight="1" outlineLevel="1" collapsed="1" thickBot="1" x14ac:dyDescent="0.35">
      <c r="C31" s="33">
        <v>2002</v>
      </c>
      <c r="D31" s="33">
        <f t="shared" ref="D31:N31" si="7">C31+1</f>
        <v>2003</v>
      </c>
      <c r="E31" s="33">
        <f t="shared" si="7"/>
        <v>2004</v>
      </c>
      <c r="F31" s="33">
        <f t="shared" si="7"/>
        <v>2005</v>
      </c>
      <c r="G31" s="33">
        <f t="shared" si="7"/>
        <v>2006</v>
      </c>
      <c r="H31" s="33">
        <f t="shared" si="7"/>
        <v>2007</v>
      </c>
      <c r="I31" s="33">
        <f t="shared" si="7"/>
        <v>2008</v>
      </c>
      <c r="J31" s="33">
        <f t="shared" si="7"/>
        <v>2009</v>
      </c>
      <c r="K31" s="33">
        <f t="shared" si="7"/>
        <v>2010</v>
      </c>
      <c r="L31" s="33">
        <f t="shared" si="7"/>
        <v>2011</v>
      </c>
      <c r="M31" s="33">
        <f t="shared" si="7"/>
        <v>2012</v>
      </c>
      <c r="N31" s="33">
        <f t="shared" si="7"/>
        <v>2013</v>
      </c>
      <c r="O31" s="33">
        <f t="shared" ref="O31:AA31" si="8">O$4</f>
        <v>2014</v>
      </c>
      <c r="P31" s="33">
        <f t="shared" si="8"/>
        <v>2015</v>
      </c>
      <c r="Q31" s="33">
        <f t="shared" si="8"/>
        <v>2016</v>
      </c>
      <c r="R31" s="33">
        <f t="shared" si="8"/>
        <v>2017</v>
      </c>
      <c r="S31" s="33">
        <f t="shared" si="8"/>
        <v>2018</v>
      </c>
      <c r="T31" s="33">
        <f t="shared" si="8"/>
        <v>2019</v>
      </c>
      <c r="U31" s="33">
        <f t="shared" si="8"/>
        <v>2020</v>
      </c>
      <c r="V31" s="33">
        <f t="shared" si="8"/>
        <v>2021</v>
      </c>
      <c r="W31" s="34">
        <f t="shared" si="8"/>
        <v>2021</v>
      </c>
      <c r="X31" s="35">
        <f t="shared" si="8"/>
        <v>2022</v>
      </c>
      <c r="Y31" s="35">
        <f t="shared" si="8"/>
        <v>2023</v>
      </c>
      <c r="Z31" s="35">
        <f t="shared" si="8"/>
        <v>2024</v>
      </c>
      <c r="AA31" s="35">
        <f t="shared" si="8"/>
        <v>2025</v>
      </c>
    </row>
    <row r="32" spans="1:27" hidden="1" outlineLevel="1" x14ac:dyDescent="0.25">
      <c r="A32" s="44"/>
      <c r="B32" s="45" t="s">
        <v>69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7"/>
      <c r="P32" s="48"/>
      <c r="Q32" s="48"/>
      <c r="R32" s="48"/>
      <c r="S32" s="48"/>
      <c r="T32" s="48"/>
      <c r="U32" s="48"/>
      <c r="V32" s="48"/>
      <c r="W32" s="49"/>
      <c r="X32" s="50"/>
      <c r="Y32" s="50"/>
      <c r="Z32" s="50"/>
      <c r="AA32" s="50"/>
    </row>
    <row r="33" spans="1:27" hidden="1" outlineLevel="1" x14ac:dyDescent="0.25">
      <c r="A33" s="51"/>
      <c r="B33" s="52" t="s">
        <v>55</v>
      </c>
      <c r="C33" s="46">
        <v>77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53"/>
      <c r="P33" s="54"/>
      <c r="Q33" s="54"/>
      <c r="R33" s="54"/>
      <c r="S33" s="54"/>
      <c r="T33" s="54"/>
      <c r="U33" s="54"/>
      <c r="V33" s="54"/>
      <c r="W33" s="55"/>
      <c r="X33" s="56"/>
      <c r="Y33" s="56"/>
      <c r="Z33" s="56"/>
      <c r="AA33" s="56"/>
    </row>
    <row r="34" spans="1:27" hidden="1" outlineLevel="1" x14ac:dyDescent="0.25">
      <c r="A34" s="51"/>
      <c r="B34" s="28" t="s">
        <v>56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>
        <v>371.98399999999998</v>
      </c>
      <c r="P34" s="46">
        <f>'[13]SV-Subsidies DS'!BJ48/1000000</f>
        <v>432.28182000449993</v>
      </c>
      <c r="Q34" s="46">
        <f>'[13]SV-Subsidies DS'!BK48/1000000</f>
        <v>430.00792209450009</v>
      </c>
      <c r="R34" s="57">
        <f>'[13]SV-Subsidies DS'!BL48/1000000</f>
        <v>429.77657839321637</v>
      </c>
      <c r="S34" s="46">
        <f>'[13]SV-Subsidies DS'!BM48/1000000</f>
        <v>411.82160036500011</v>
      </c>
      <c r="T34" s="46">
        <f>'[13]SV-Subsidies DS'!BN48/1000000</f>
        <v>445.01134948950005</v>
      </c>
      <c r="U34" s="46">
        <f>'[13]SV-Subsidies DS'!BO48/1000000</f>
        <v>292.08394655000006</v>
      </c>
      <c r="V34" s="46">
        <f>'[13]SV-Subsidies DS'!BP48/1000000</f>
        <v>573.20800949650004</v>
      </c>
      <c r="W34" s="81">
        <f>'[13]SV-Subsidies DS'!BQ48/1000000</f>
        <v>518.49229265674023</v>
      </c>
      <c r="X34" s="82">
        <f>'[13]SV-Subsidies DS'!BR48/1000000</f>
        <v>552.98149429210355</v>
      </c>
      <c r="Y34" s="82">
        <f>'[13]SV-Subsidies DS'!BS48/1000000</f>
        <v>509.3806428895557</v>
      </c>
      <c r="Z34" s="82">
        <f>'[13]SV-Subsidies DS'!BT48/1000000</f>
        <v>503.6134348713091</v>
      </c>
      <c r="AA34" s="82">
        <f>'[13]SV-Subsidies DS'!BU48/1000000</f>
        <v>473.17076562561431</v>
      </c>
    </row>
    <row r="35" spans="1:27" hidden="1" outlineLevel="1" x14ac:dyDescent="0.25">
      <c r="A35" s="51"/>
      <c r="B35" s="28" t="s">
        <v>57</v>
      </c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>
        <v>29.251999999999999</v>
      </c>
      <c r="P35" s="48">
        <f>'[13]SV-Subsidies DS'!BJ40/1000000</f>
        <v>29.251999999999999</v>
      </c>
      <c r="Q35" s="48">
        <f>'[13]SV-Subsidies DS'!BK40/1000000</f>
        <v>29.251999999999999</v>
      </c>
      <c r="R35" s="48">
        <f>'[13]SV-Subsidies DS'!BL40/1000000</f>
        <v>29.251999999999999</v>
      </c>
      <c r="S35" s="47">
        <f>'[13]SV-Subsidies DS'!BM40/1000000</f>
        <v>29.251999999999999</v>
      </c>
      <c r="T35" s="47">
        <f>'[13]SV-Subsidies DS'!BN40/1000000</f>
        <v>29.251999999999999</v>
      </c>
      <c r="U35" s="47">
        <f>'[13]SV-Subsidies DS'!BO40/1000000</f>
        <v>29.251999999999999</v>
      </c>
      <c r="V35" s="47">
        <f>'[13]SV-Subsidies DS'!BP40/1000000</f>
        <v>29.251999999999999</v>
      </c>
      <c r="W35" s="49">
        <f>'[13]SV-Subsidies DS'!BQ40/1000000</f>
        <v>29.251999999999999</v>
      </c>
      <c r="X35" s="50">
        <f>'[13]SV-Subsidies DS'!BR40/1000000</f>
        <v>29.251999999999999</v>
      </c>
      <c r="Y35" s="50">
        <f>'[13]SV-Subsidies DS'!BS40/1000000</f>
        <v>29.251999999999999</v>
      </c>
      <c r="Z35" s="50">
        <f>'[13]SV-Subsidies DS'!BT40/1000000</f>
        <v>29.251999999999999</v>
      </c>
      <c r="AA35" s="50">
        <f>'[13]SV-Subsidies DS'!BU40/1000000</f>
        <v>29.251999999999999</v>
      </c>
    </row>
    <row r="36" spans="1:27" hidden="1" outlineLevel="1" x14ac:dyDescent="0.25">
      <c r="A36" s="51"/>
      <c r="B36" s="28" t="s">
        <v>58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>
        <v>29.251999999999999</v>
      </c>
      <c r="P36" s="48">
        <f>'[13]SV-Subsidies DS'!BJ41/1000000</f>
        <v>29.251999999999999</v>
      </c>
      <c r="Q36" s="48">
        <f>'[13]SV-Subsidies DS'!BK41/1000000</f>
        <v>29.251999999999999</v>
      </c>
      <c r="R36" s="48">
        <f>'[13]SV-Subsidies DS'!BL41/1000000</f>
        <v>28.686667499999999</v>
      </c>
      <c r="S36" s="47">
        <f>'[13]SV-Subsidies DS'!BM41/1000000</f>
        <v>29.251999999999999</v>
      </c>
      <c r="T36" s="47">
        <f>'[13]SV-Subsidies DS'!BN41/1000000</f>
        <v>29.251999999999999</v>
      </c>
      <c r="U36" s="47">
        <f>'[13]SV-Subsidies DS'!BO41/1000000</f>
        <v>29.251999999999999</v>
      </c>
      <c r="V36" s="47">
        <f>'[13]SV-Subsidies DS'!BP41/1000000</f>
        <v>29.251999999999999</v>
      </c>
      <c r="W36" s="49">
        <f>'[13]SV-Subsidies DS'!BQ41/1000000</f>
        <v>29.251999999999995</v>
      </c>
      <c r="X36" s="50">
        <f>'[13]SV-Subsidies DS'!BR41/1000000</f>
        <v>29.251999999999999</v>
      </c>
      <c r="Y36" s="50">
        <f>'[13]SV-Subsidies DS'!BS41/1000000</f>
        <v>29.251999999999999</v>
      </c>
      <c r="Z36" s="50">
        <f>'[13]SV-Subsidies DS'!BT41/1000000</f>
        <v>29.251999999999999</v>
      </c>
      <c r="AA36" s="50">
        <f>'[13]SV-Subsidies DS'!BU41/1000000</f>
        <v>29.251999999999999</v>
      </c>
    </row>
    <row r="37" spans="1:27" hidden="1" outlineLevel="1" x14ac:dyDescent="0.25">
      <c r="A37" s="51"/>
      <c r="B37" s="28" t="s">
        <v>59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>
        <v>528.11890000000005</v>
      </c>
      <c r="P37" s="48">
        <f>('[13]SV-Subsidies DS'!BJ12-'[13]SV-Subsidies DS'!AU12)/1000000</f>
        <v>524.42859860999999</v>
      </c>
      <c r="Q37" s="48">
        <f>('[13]SV-Subsidies DS'!BK12-'[13]SV-Subsidies DS'!AV12)/1000000</f>
        <v>539.73236883000004</v>
      </c>
      <c r="R37" s="48">
        <f>('[13]SV-Subsidies DS'!BL12-'[13]SV-Subsidies DS'!AW12)/1000000</f>
        <v>539.73235623507185</v>
      </c>
      <c r="S37" s="47">
        <f>('[13]SV-Subsidies DS'!BM12-'[13]SV-Subsidies DS'!AX12)/1000000</f>
        <v>542.45415149999997</v>
      </c>
      <c r="T37" s="47">
        <f>('[13]SV-Subsidies DS'!BN12-'[13]SV-Subsidies DS'!AY12)/1000000</f>
        <v>583.9501141799999</v>
      </c>
      <c r="U37" s="47">
        <f>('[13]SV-Subsidies DS'!BO12-'[13]SV-Subsidies DS'!AZ12)/1000000</f>
        <v>491.74653252000002</v>
      </c>
      <c r="V37" s="47">
        <f>('[13]SV-Subsidies DS'!BP12-'[13]SV-Subsidies DS'!BA12)/1000000</f>
        <v>709.29829632000008</v>
      </c>
      <c r="W37" s="49">
        <f>('[13]SV-Subsidies DS'!BQ12-'[13]SV-Subsidies DS'!BB12)/1000000</f>
        <v>709.29845303066497</v>
      </c>
      <c r="X37" s="50">
        <f>('[13]SV-Subsidies DS'!BR12-'[13]SV-Subsidies DS'!BC12)/1000000</f>
        <v>809.8856734914998</v>
      </c>
      <c r="Y37" s="50">
        <f>('[13]SV-Subsidies DS'!BS12-'[13]SV-Subsidies DS'!BD12)/1000000</f>
        <v>858.45126054029163</v>
      </c>
      <c r="Z37" s="50">
        <f>('[13]SV-Subsidies DS'!BT12-'[13]SV-Subsidies DS'!BE12)/1000000</f>
        <v>858.45126047046142</v>
      </c>
      <c r="AA37" s="50">
        <f>('[13]SV-Subsidies DS'!BU12-'[13]SV-Subsidies DS'!BF12)/1000000</f>
        <v>858.45126047046051</v>
      </c>
    </row>
    <row r="38" spans="1:27" hidden="1" outlineLevel="1" x14ac:dyDescent="0.25">
      <c r="A38" s="51"/>
      <c r="B38" s="28" t="s">
        <v>60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>
        <v>98.913150000000002</v>
      </c>
      <c r="P38" s="48">
        <f>('[13]SV-Subsidies DS'!BJ13-'[13]SV-Subsidies DS'!AU13)/1000000</f>
        <v>92.384293430000014</v>
      </c>
      <c r="Q38" s="48">
        <f>('[13]SV-Subsidies DS'!BK13-'[13]SV-Subsidies DS'!AV13)/1000000</f>
        <v>95.116273849999999</v>
      </c>
      <c r="R38" s="48">
        <f>('[13]SV-Subsidies DS'!BL13-'[13]SV-Subsidies DS'!AW13)/1000000</f>
        <v>90.901949999999999</v>
      </c>
      <c r="S38" s="47">
        <f>('[13]SV-Subsidies DS'!BM13-'[13]SV-Subsidies DS'!AX13)/1000000</f>
        <v>94.885000000000005</v>
      </c>
      <c r="T38" s="47">
        <f>('[13]SV-Subsidies DS'!BN13-'[13]SV-Subsidies DS'!AY13)/1000000</f>
        <v>97.364999999999995</v>
      </c>
      <c r="U38" s="47">
        <f>('[13]SV-Subsidies DS'!BO13-'[13]SV-Subsidies DS'!AZ13)/1000000</f>
        <v>110.96160500000001</v>
      </c>
      <c r="V38" s="47">
        <f>('[13]SV-Subsidies DS'!BP13-'[13]SV-Subsidies DS'!BA13)/1000000</f>
        <v>81.116503599999987</v>
      </c>
      <c r="W38" s="49">
        <f>('[13]SV-Subsidies DS'!BQ13-'[13]SV-Subsidies DS'!BB13)/1000000</f>
        <v>89.732437499999989</v>
      </c>
      <c r="X38" s="50">
        <f>('[13]SV-Subsidies DS'!BR13-'[13]SV-Subsidies DS'!BC13)/1000000</f>
        <v>92.809662500000016</v>
      </c>
      <c r="Y38" s="50">
        <f>('[13]SV-Subsidies DS'!BS13-'[13]SV-Subsidies DS'!BD13)/1000000</f>
        <v>92.92468749999999</v>
      </c>
      <c r="Z38" s="50">
        <f>('[13]SV-Subsidies DS'!BT13-'[13]SV-Subsidies DS'!BE13)/1000000</f>
        <v>93.045000000000002</v>
      </c>
      <c r="AA38" s="50">
        <f>('[13]SV-Subsidies DS'!BU13-'[13]SV-Subsidies DS'!BF13)/1000000</f>
        <v>93.045000000000002</v>
      </c>
    </row>
    <row r="39" spans="1:27" hidden="1" outlineLevel="1" x14ac:dyDescent="0.25">
      <c r="A39" s="51"/>
      <c r="B39" s="28" t="s">
        <v>61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>
        <v>416.65634999999997</v>
      </c>
      <c r="P39" s="48">
        <f>'[13]SV-Subsidies DS'!BJ23/1000000</f>
        <v>159.12522988999999</v>
      </c>
      <c r="Q39" s="48">
        <f>'[13]SV-Subsidies DS'!BK23/1000000</f>
        <v>330.14120725999999</v>
      </c>
      <c r="R39" s="48">
        <f>'[13]SV-Subsidies DS'!BL23/1000000</f>
        <v>416.52300000000002</v>
      </c>
      <c r="S39" s="47">
        <f>'[13]SV-Subsidies DS'!BM23/1000000</f>
        <v>75.271022000000002</v>
      </c>
      <c r="T39" s="47">
        <f>'[13]SV-Subsidies DS'!BN23/1000000</f>
        <v>366.19870210046474</v>
      </c>
      <c r="U39" s="47">
        <f>'[13]SV-Subsidies DS'!BO23/1000000</f>
        <v>81.287681400000011</v>
      </c>
      <c r="V39" s="47">
        <f>'[13]SV-Subsidies DS'!BP23/1000000</f>
        <v>386.64432681</v>
      </c>
      <c r="W39" s="49">
        <f>'[13]SV-Subsidies DS'!BQ23/1000000</f>
        <v>514.56836981416154</v>
      </c>
      <c r="X39" s="50">
        <f>'[13]SV-Subsidies DS'!BR23/1000000</f>
        <v>273.62228109822678</v>
      </c>
      <c r="Y39" s="50">
        <f>'[13]SV-Subsidies DS'!BS23/1000000</f>
        <v>263.39501603571495</v>
      </c>
      <c r="Z39" s="50">
        <f>'[13]SV-Subsidies DS'!BT23/1000000</f>
        <v>233.30991339502955</v>
      </c>
      <c r="AA39" s="50">
        <f>'[13]SV-Subsidies DS'!BU23/1000000</f>
        <v>142.12156944483303</v>
      </c>
    </row>
    <row r="40" spans="1:27" hidden="1" outlineLevel="1" x14ac:dyDescent="0.25">
      <c r="A40" s="51"/>
      <c r="B40" s="28" t="s">
        <v>62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>
        <v>102.05249999999998</v>
      </c>
      <c r="P40" s="48">
        <f>'[13]SV-Subsidies DS'!BJ24/1000000</f>
        <v>43.295000000000002</v>
      </c>
      <c r="Q40" s="48">
        <f>'[13]SV-Subsidies DS'!BK24/1000000</f>
        <v>72.828374999999994</v>
      </c>
      <c r="R40" s="48">
        <f>'[13]SV-Subsidies DS'!BL24/1000000</f>
        <v>39.08</v>
      </c>
      <c r="S40" s="47">
        <f>'[13]SV-Subsidies DS'!BM24/1000000</f>
        <v>68.465037460032619</v>
      </c>
      <c r="T40" s="47">
        <f>'[13]SV-Subsidies DS'!BN24/1000000</f>
        <v>73.275000000000006</v>
      </c>
      <c r="U40" s="47">
        <f>'[13]SV-Subsidies DS'!BO24/1000000</f>
        <v>58.62</v>
      </c>
      <c r="V40" s="47">
        <f>'[13]SV-Subsidies DS'!BP24/1000000</f>
        <v>87.93</v>
      </c>
      <c r="W40" s="49">
        <f>'[13]SV-Subsidies DS'!BQ24/1000000</f>
        <v>87.93</v>
      </c>
      <c r="X40" s="50">
        <f>'[13]SV-Subsidies DS'!BR24/1000000</f>
        <v>73.275000000000006</v>
      </c>
      <c r="Y40" s="50">
        <f>'[13]SV-Subsidies DS'!BS24/1000000</f>
        <v>73.275000000000006</v>
      </c>
      <c r="Z40" s="50">
        <f>'[13]SV-Subsidies DS'!BT24/1000000</f>
        <v>73.275000000000006</v>
      </c>
      <c r="AA40" s="50">
        <f>'[13]SV-Subsidies DS'!BU24/1000000</f>
        <v>73.275000000000006</v>
      </c>
    </row>
    <row r="41" spans="1:27" hidden="1" outlineLevel="1" x14ac:dyDescent="0.25">
      <c r="A41" s="51"/>
      <c r="B41" s="28" t="s">
        <v>63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>
        <v>103.36391999999998</v>
      </c>
      <c r="P41" s="48">
        <f>'[13]SV-Subsidies DS'!BJ25/1000000</f>
        <v>39.869619999999998</v>
      </c>
      <c r="Q41" s="48">
        <f>'[13]SV-Subsidies DS'!BK25/1000000</f>
        <v>70.723240500000003</v>
      </c>
      <c r="R41" s="48">
        <f>'[13]SV-Subsidies DS'!BL25/1000000</f>
        <v>46.704999999999998</v>
      </c>
      <c r="S41" s="47">
        <f>'[13]SV-Subsidies DS'!BM25/1000000</f>
        <v>82.864320000000006</v>
      </c>
      <c r="T41" s="47">
        <f>'[13]SV-Subsidies DS'!BN25/1000000</f>
        <v>85.038982169999997</v>
      </c>
      <c r="U41" s="47">
        <f>'[13]SV-Subsidies DS'!BO25/1000000</f>
        <v>65.660372049999992</v>
      </c>
      <c r="V41" s="47">
        <f>'[13]SV-Subsidies DS'!BP25/1000000</f>
        <v>99.57142202</v>
      </c>
      <c r="W41" s="49">
        <f>'[13]SV-Subsidies DS'!BQ25/1000000</f>
        <v>75.063251927653027</v>
      </c>
      <c r="X41" s="50">
        <f>'[13]SV-Subsidies DS'!BR25/1000000</f>
        <v>91.506417897117359</v>
      </c>
      <c r="Y41" s="50">
        <f>'[13]SV-Subsidies DS'!BS25/1000000</f>
        <v>93.162891037793884</v>
      </c>
      <c r="Z41" s="50">
        <f>'[13]SV-Subsidies DS'!BT25/1000000</f>
        <v>93.282742472322667</v>
      </c>
      <c r="AA41" s="50">
        <f>'[13]SV-Subsidies DS'!BU25/1000000</f>
        <v>93.348129371235871</v>
      </c>
    </row>
    <row r="42" spans="1:27" hidden="1" outlineLevel="1" x14ac:dyDescent="0.25">
      <c r="A42" s="51"/>
      <c r="B42" s="28" t="s">
        <v>64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8"/>
      <c r="R42" s="48"/>
      <c r="S42" s="47"/>
      <c r="T42" s="47"/>
      <c r="U42" s="47"/>
      <c r="V42" s="47"/>
      <c r="W42" s="49"/>
      <c r="X42" s="50"/>
      <c r="Y42" s="50"/>
      <c r="Z42" s="50"/>
      <c r="AA42" s="50"/>
    </row>
    <row r="43" spans="1:27" hidden="1" outlineLevel="1" x14ac:dyDescent="0.25">
      <c r="A43" s="51"/>
      <c r="B43" s="28" t="s">
        <v>65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8"/>
      <c r="R43" s="48"/>
      <c r="S43" s="47"/>
      <c r="T43" s="47"/>
      <c r="U43" s="47"/>
      <c r="V43" s="47"/>
      <c r="W43" s="49"/>
      <c r="X43" s="50"/>
      <c r="Y43" s="50"/>
      <c r="Z43" s="50"/>
      <c r="AA43" s="50"/>
    </row>
    <row r="44" spans="1:27" hidden="1" outlineLevel="1" x14ac:dyDescent="0.25">
      <c r="A44" s="51"/>
      <c r="B44" s="28" t="s">
        <v>66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54"/>
      <c r="R44" s="54"/>
      <c r="S44" s="47"/>
      <c r="T44" s="47"/>
      <c r="U44" s="47"/>
      <c r="V44" s="47"/>
      <c r="W44" s="55"/>
      <c r="X44" s="56"/>
      <c r="Y44" s="56"/>
      <c r="Z44" s="56"/>
      <c r="AA44" s="56"/>
    </row>
    <row r="45" spans="1:27" hidden="1" outlineLevel="1" x14ac:dyDescent="0.25">
      <c r="A45" s="51"/>
      <c r="B45" s="83" t="s">
        <v>70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>
        <v>163.697</v>
      </c>
      <c r="P45" s="48">
        <f>'[13]SV-Subsidies DS'!BJ42/1000000</f>
        <v>163.37169237999998</v>
      </c>
      <c r="Q45" s="48">
        <f>'[13]SV-Subsidies DS'!BK42/1000000</f>
        <v>161.79660100000001</v>
      </c>
      <c r="R45" s="48">
        <f>'[13]SV-Subsidies DS'!BL42/1000000</f>
        <v>165.15716599999999</v>
      </c>
      <c r="S45" s="47">
        <f>'[13]SV-Subsidies DS'!BM42/1000000</f>
        <v>168.466308</v>
      </c>
      <c r="T45" s="47">
        <f>'[13]SV-Subsidies DS'!BN42/1000000</f>
        <v>170.95376400000001</v>
      </c>
      <c r="U45" s="47">
        <f>'[13]SV-Subsidies DS'!BO42/1000000</f>
        <v>174.084936</v>
      </c>
      <c r="V45" s="47">
        <f>'[13]SV-Subsidies DS'!BP42/1000000</f>
        <v>177.62316000000001</v>
      </c>
      <c r="W45" s="49">
        <f>'[13]SV-Subsidies DS'!BQ42/1000000</f>
        <v>180.12071293809927</v>
      </c>
      <c r="X45" s="50">
        <f>'[13]SV-Subsidies DS'!BR42/1000000</f>
        <v>183.61013976903655</v>
      </c>
      <c r="Y45" s="50">
        <f>'[13]SV-Subsidies DS'!BS42/1000000</f>
        <v>187.34542966633913</v>
      </c>
      <c r="Z45" s="50">
        <f>'[13]SV-Subsidies DS'!BT42/1000000</f>
        <v>191.43220237766383</v>
      </c>
      <c r="AA45" s="50">
        <f>'[13]SV-Subsidies DS'!BU42/1000000</f>
        <v>195.81533620675282</v>
      </c>
    </row>
    <row r="46" spans="1:27" hidden="1" outlineLevel="1" x14ac:dyDescent="0.25">
      <c r="A46" s="51"/>
      <c r="B46" s="28" t="s">
        <v>71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>
        <v>98.004000000000005</v>
      </c>
      <c r="P46" s="47">
        <f>'[13]SV-Subsidies DS'!B46/1000000</f>
        <v>128.96199999999999</v>
      </c>
      <c r="Q46" s="47">
        <f>'[13]SV-Subsidies DS'!C46/1000000</f>
        <v>143.21101685999997</v>
      </c>
      <c r="R46" s="47">
        <f>'[13]SV-Subsidies DS'!D46/1000000</f>
        <v>110.14695860999998</v>
      </c>
      <c r="S46" s="47">
        <f>'[13]SV-Subsidies DS'!E46/1000000</f>
        <v>134.76214209</v>
      </c>
      <c r="T46" s="47">
        <f>'[13]SV-Subsidies DS'!F46/1000000</f>
        <v>135.67862843</v>
      </c>
      <c r="U46" s="47">
        <f>'[13]SV-Subsidies DS'!G46/1000000</f>
        <v>255.77536077999997</v>
      </c>
      <c r="V46" s="47">
        <f>'[13]SV-Subsidies DS'!H46/1000000</f>
        <v>289.03710943999999</v>
      </c>
      <c r="W46" s="49">
        <f>'[13]SV-Subsidies DS'!I46/1000000</f>
        <v>278.44873477532491</v>
      </c>
      <c r="X46" s="50">
        <f>'[13]SV-Subsidies DS'!J46/1000000</f>
        <v>218.25661294277393</v>
      </c>
      <c r="Y46" s="50">
        <f>'[13]SV-Subsidies DS'!K46/1000000</f>
        <v>195.37853523618111</v>
      </c>
      <c r="Z46" s="50">
        <f>'[13]SV-Subsidies DS'!L46/1000000</f>
        <v>194.78212754247835</v>
      </c>
      <c r="AA46" s="50">
        <f>'[13]SV-Subsidies DS'!M46/1000000</f>
        <v>207.28920245142945</v>
      </c>
    </row>
    <row r="47" spans="1:27" hidden="1" outlineLevel="1" x14ac:dyDescent="0.25">
      <c r="A47" s="51"/>
      <c r="B47" s="83" t="s">
        <v>72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>
        <v>1.0459488659852445</v>
      </c>
      <c r="P47" s="47">
        <f>'[13]SV-Subsidies DS'!BJ21/1000000</f>
        <v>0</v>
      </c>
      <c r="Q47" s="47">
        <f>'[13]SV-Subsidies DS'!BK21/1000000</f>
        <v>1.1443894250133417</v>
      </c>
      <c r="R47" s="47">
        <f>'[13]SV-Subsidies DS'!BL21/1000000</f>
        <v>1.1970314758906864</v>
      </c>
      <c r="S47" s="47">
        <f>'[13]SV-Subsidies DS'!BM21/1000000</f>
        <v>0.80700000000000005</v>
      </c>
      <c r="T47" s="47">
        <f>'[13]SV-Subsidies DS'!BN21/1000000</f>
        <v>0.43989</v>
      </c>
      <c r="U47" s="47">
        <f>'[13]SV-Subsidies DS'!BO21/1000000</f>
        <v>-0.69699999999999995</v>
      </c>
      <c r="V47" s="47">
        <f>'[13]SV-Subsidies DS'!BP21/1000000</f>
        <v>0.13226199999999999</v>
      </c>
      <c r="W47" s="49">
        <f>'[13]SV-Subsidies DS'!BQ21/1000000</f>
        <v>0.156</v>
      </c>
      <c r="X47" s="50">
        <f>'[13]SV-Subsidies DS'!BR21/1000000</f>
        <v>9.2404800000000009E-2</v>
      </c>
      <c r="Y47" s="50">
        <f>'[13]SV-Subsidies DS'!BS21/1000000</f>
        <v>9.5638967999999963E-2</v>
      </c>
      <c r="Z47" s="50">
        <f>'[13]SV-Subsidies DS'!BT21/1000000</f>
        <v>9.8986331879999973E-2</v>
      </c>
      <c r="AA47" s="50">
        <f>'[13]SV-Subsidies DS'!BU21/1000000</f>
        <v>0.10245085349579994</v>
      </c>
    </row>
    <row r="48" spans="1:27" hidden="1" outlineLevel="1" x14ac:dyDescent="0.25">
      <c r="A48" s="51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60"/>
      <c r="P48" s="61"/>
      <c r="Q48" s="61"/>
      <c r="R48" s="48"/>
      <c r="S48" s="61"/>
      <c r="T48" s="61"/>
      <c r="U48" s="61"/>
      <c r="V48" s="61"/>
      <c r="W48" s="62"/>
      <c r="X48" s="63"/>
      <c r="Y48" s="63"/>
      <c r="Z48" s="63"/>
      <c r="AA48" s="63"/>
    </row>
    <row r="49" spans="1:27" s="76" customFormat="1" ht="17.25" hidden="1" customHeight="1" outlineLevel="1" x14ac:dyDescent="0.3">
      <c r="A49" s="70"/>
      <c r="B49" s="71" t="s">
        <v>68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>
        <f t="shared" ref="O49:AA49" si="9">SUM(O34:O48)</f>
        <v>1942.3397688659852</v>
      </c>
      <c r="P49" s="73">
        <f t="shared" si="9"/>
        <v>1642.2222543144999</v>
      </c>
      <c r="Q49" s="73">
        <f t="shared" si="9"/>
        <v>1903.2053948195132</v>
      </c>
      <c r="R49" s="73">
        <f t="shared" si="9"/>
        <v>1897.1587082141787</v>
      </c>
      <c r="S49" s="73">
        <f t="shared" si="9"/>
        <v>1638.3005814150326</v>
      </c>
      <c r="T49" s="73">
        <f t="shared" si="9"/>
        <v>2016.4154303699652</v>
      </c>
      <c r="U49" s="73">
        <f t="shared" si="9"/>
        <v>1588.0274343000001</v>
      </c>
      <c r="V49" s="73">
        <f t="shared" si="9"/>
        <v>2463.0650896865</v>
      </c>
      <c r="W49" s="74">
        <f t="shared" si="9"/>
        <v>2512.3142526426436</v>
      </c>
      <c r="X49" s="75">
        <f t="shared" si="9"/>
        <v>2354.5436867907579</v>
      </c>
      <c r="Y49" s="75">
        <f t="shared" si="9"/>
        <v>2331.9131018738763</v>
      </c>
      <c r="Z49" s="75">
        <f t="shared" si="9"/>
        <v>2299.7946674611453</v>
      </c>
      <c r="AA49" s="75">
        <f t="shared" si="9"/>
        <v>2195.1227144238219</v>
      </c>
    </row>
    <row r="50" spans="1:27" hidden="1" outlineLevel="1" x14ac:dyDescent="0.25"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>
        <v>1942.3397688659852</v>
      </c>
      <c r="P50" s="77">
        <f>[15]Subsidies!G$47</f>
        <v>1827.3115924673896</v>
      </c>
      <c r="Q50" s="77">
        <f>'[16]CRR Subsidies'!M$32</f>
        <v>1992.2788803669432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idden="1" outlineLevel="1" x14ac:dyDescent="0.25">
      <c r="Z51" s="42"/>
    </row>
    <row r="52" spans="1:27" s="76" customFormat="1" ht="17.25" hidden="1" customHeight="1" outlineLevel="1" x14ac:dyDescent="0.3">
      <c r="A52" s="70"/>
      <c r="B52" s="71" t="s">
        <v>73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>
        <v>6179.327696415985</v>
      </c>
      <c r="P52" s="73">
        <f t="shared" ref="P52:AA52" si="10">SUM(P49,P26)</f>
        <v>6292.1154868490003</v>
      </c>
      <c r="Q52" s="73">
        <f t="shared" si="10"/>
        <v>6324.0226043020139</v>
      </c>
      <c r="R52" s="73">
        <f t="shared" si="10"/>
        <v>6179.5291174959648</v>
      </c>
      <c r="S52" s="73">
        <f t="shared" si="10"/>
        <v>6018.6703166110001</v>
      </c>
      <c r="T52" s="73">
        <f t="shared" si="10"/>
        <v>6540.2996750378006</v>
      </c>
      <c r="U52" s="73">
        <f t="shared" si="10"/>
        <v>5008.515648640001</v>
      </c>
      <c r="V52" s="73">
        <f t="shared" si="10"/>
        <v>7348.9573504530008</v>
      </c>
      <c r="W52" s="74">
        <f t="shared" si="10"/>
        <v>6863.4650622001063</v>
      </c>
      <c r="X52" s="75">
        <f t="shared" si="10"/>
        <v>6957.0715333792978</v>
      </c>
      <c r="Y52" s="75">
        <f t="shared" si="10"/>
        <v>6935.3922735985207</v>
      </c>
      <c r="Z52" s="75">
        <f t="shared" si="10"/>
        <v>6967.8674488144825</v>
      </c>
      <c r="AA52" s="75">
        <f t="shared" si="10"/>
        <v>6969.739198673974</v>
      </c>
    </row>
    <row r="53" spans="1:27" hidden="1" outlineLevel="1" x14ac:dyDescent="0.25"/>
    <row r="54" spans="1:27" hidden="1" outlineLevel="1" x14ac:dyDescent="0.25"/>
    <row r="55" spans="1:27" s="76" customFormat="1" ht="17.25" hidden="1" customHeight="1" outlineLevel="1" x14ac:dyDescent="0.3">
      <c r="A55" s="70"/>
      <c r="B55" s="71" t="s">
        <v>74</v>
      </c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>
        <v>12.056097344922549</v>
      </c>
      <c r="P55" s="73">
        <f>[15]Subsidies!G$52</f>
        <v>-153.11788759448768</v>
      </c>
      <c r="Q55" s="73">
        <f>[17]Subsidies!M$52</f>
        <v>-105.79501663890906</v>
      </c>
      <c r="R55" s="73"/>
      <c r="S55" s="73"/>
      <c r="T55" s="73"/>
      <c r="U55" s="73"/>
      <c r="V55" s="73"/>
      <c r="W55" s="74"/>
      <c r="X55" s="75"/>
      <c r="Y55" s="75"/>
      <c r="Z55" s="75"/>
      <c r="AA55" s="75"/>
    </row>
    <row r="56" spans="1:27" hidden="1" outlineLevel="1" x14ac:dyDescent="0.25"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>
        <v>-0.46539918103356592</v>
      </c>
      <c r="P56" s="38">
        <f>(P55-O55)/O55</f>
        <v>-13.700452162405075</v>
      </c>
      <c r="Q56" s="38">
        <f>(Q55-P55)/P55</f>
        <v>-0.30906167593499551</v>
      </c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hidden="1" outlineLevel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T57" s="42"/>
      <c r="U57" s="42"/>
      <c r="V57" s="42"/>
      <c r="W57" s="42"/>
      <c r="X57" s="43"/>
    </row>
    <row r="58" spans="1:27" s="76" customFormat="1" ht="17.25" hidden="1" customHeight="1" outlineLevel="1" x14ac:dyDescent="0.3">
      <c r="A58" s="70"/>
      <c r="B58" s="71" t="s">
        <v>75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>
        <v>-347.54982764000005</v>
      </c>
      <c r="P58" s="73">
        <f>[15]Subsidies!G$56</f>
        <v>-579.20432383999992</v>
      </c>
      <c r="Q58" s="73">
        <f>[17]Subsidies!M$56</f>
        <v>-556.88599384999998</v>
      </c>
      <c r="R58" s="73"/>
      <c r="S58" s="73"/>
      <c r="T58" s="73"/>
      <c r="U58" s="73"/>
      <c r="V58" s="73"/>
      <c r="W58" s="74"/>
      <c r="X58" s="75"/>
      <c r="Y58" s="75"/>
      <c r="Z58" s="75"/>
      <c r="AA58" s="75"/>
    </row>
    <row r="59" spans="1:27" hidden="1" outlineLevel="1" x14ac:dyDescent="0.25">
      <c r="B59" s="83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>
        <v>4.0415710389793323E-2</v>
      </c>
      <c r="P59" s="38">
        <f>(P58-O58)/O58</f>
        <v>0.6665360698724121</v>
      </c>
      <c r="Q59" s="38">
        <f>(Q58-P58)/P58</f>
        <v>-3.8532740643291846E-2</v>
      </c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hidden="1" outlineLevel="1" x14ac:dyDescent="0.25"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T60" s="42"/>
      <c r="U60" s="42"/>
      <c r="V60" s="42"/>
      <c r="W60" s="42"/>
      <c r="X60" s="43"/>
    </row>
    <row r="61" spans="1:27" hidden="1" outlineLevel="1" x14ac:dyDescent="0.25">
      <c r="Q61" s="84"/>
    </row>
    <row r="62" spans="1:27" s="76" customFormat="1" ht="17.25" hidden="1" customHeight="1" outlineLevel="1" x14ac:dyDescent="0.3">
      <c r="A62" s="70"/>
      <c r="B62" s="71" t="s">
        <v>76</v>
      </c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>
        <v>6538.9336214009081</v>
      </c>
      <c r="P62" s="73">
        <f t="shared" ref="P62:AA62" si="11">SUM(P26,P49,P55,-P58)</f>
        <v>6718.2019230945125</v>
      </c>
      <c r="Q62" s="73">
        <f t="shared" si="11"/>
        <v>6775.1135815131047</v>
      </c>
      <c r="R62" s="73">
        <f t="shared" si="11"/>
        <v>6179.5291174959648</v>
      </c>
      <c r="S62" s="73">
        <f t="shared" si="11"/>
        <v>6018.6703166110001</v>
      </c>
      <c r="T62" s="73">
        <f t="shared" si="11"/>
        <v>6540.2996750378006</v>
      </c>
      <c r="U62" s="73">
        <f t="shared" si="11"/>
        <v>5008.515648640001</v>
      </c>
      <c r="V62" s="73">
        <f t="shared" si="11"/>
        <v>7348.9573504530008</v>
      </c>
      <c r="W62" s="74">
        <f t="shared" si="11"/>
        <v>6863.4650622001063</v>
      </c>
      <c r="X62" s="75">
        <f t="shared" si="11"/>
        <v>6957.0715333792978</v>
      </c>
      <c r="Y62" s="75">
        <f t="shared" si="11"/>
        <v>6935.3922735985207</v>
      </c>
      <c r="Z62" s="75">
        <f t="shared" si="11"/>
        <v>6967.8674488144825</v>
      </c>
      <c r="AA62" s="75">
        <f t="shared" si="11"/>
        <v>6969.739198673974</v>
      </c>
    </row>
    <row r="63" spans="1:27" hidden="1" outlineLevel="1" x14ac:dyDescent="0.25">
      <c r="B63" s="69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>
        <v>6538.9339202309075</v>
      </c>
      <c r="P63" s="77">
        <f>'[18]MTA Summary'!L$14</f>
        <v>6906.9616837402027</v>
      </c>
      <c r="Q63" s="77">
        <f>'[16]MTA Summary'!M$14</f>
        <v>6917.408330472319</v>
      </c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spans="1:27" hidden="1" outlineLevel="1" x14ac:dyDescent="0.25">
      <c r="B64" s="69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7" s="76" customFormat="1" ht="17.25" hidden="1" customHeight="1" outlineLevel="1" x14ac:dyDescent="0.3">
      <c r="A65" s="70"/>
      <c r="B65" s="71" t="s">
        <v>77</v>
      </c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>
        <v>-491.41293720536595</v>
      </c>
      <c r="P65" s="73">
        <f>[15]Subsidies!G62</f>
        <v>-880.22298470063765</v>
      </c>
      <c r="Q65" s="73">
        <f>[17]Subsidies!M$62</f>
        <v>-874.54252602730594</v>
      </c>
      <c r="R65" s="73"/>
      <c r="S65" s="73"/>
      <c r="T65" s="73"/>
      <c r="U65" s="73"/>
      <c r="V65" s="73"/>
      <c r="W65" s="74"/>
      <c r="X65" s="75"/>
      <c r="Y65" s="75"/>
      <c r="Z65" s="75"/>
      <c r="AA65" s="75"/>
    </row>
    <row r="66" spans="1:27" hidden="1" outlineLevel="1" x14ac:dyDescent="0.25">
      <c r="A66" s="51"/>
      <c r="B66" s="85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 spans="1:27" s="76" customFormat="1" ht="17.25" hidden="1" customHeight="1" outlineLevel="1" x14ac:dyDescent="0.3">
      <c r="A67" s="70"/>
      <c r="B67" s="71" t="s">
        <v>78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>
        <v>6536.4850993755426</v>
      </c>
      <c r="P67" s="73">
        <f>[15]Subsidies!G64</f>
        <v>6026.7386990395653</v>
      </c>
      <c r="Q67" s="73">
        <f>[17]Subsidies!M$64</f>
        <v>6043.4898044450138</v>
      </c>
      <c r="R67" s="73"/>
      <c r="S67" s="73"/>
      <c r="T67" s="73"/>
      <c r="U67" s="73"/>
      <c r="V67" s="73"/>
      <c r="W67" s="74"/>
      <c r="X67" s="75"/>
      <c r="Y67" s="75"/>
      <c r="Z67" s="75"/>
      <c r="AA67" s="75"/>
    </row>
    <row r="68" spans="1:27" ht="24" hidden="1" customHeight="1" outlineLevel="1" thickBot="1" x14ac:dyDescent="0.3">
      <c r="T68" s="51"/>
      <c r="U68" s="51"/>
      <c r="V68" s="51"/>
      <c r="W68" s="51"/>
    </row>
    <row r="69" spans="1:27" s="29" customFormat="1" ht="17.25" hidden="1" customHeight="1" outlineLevel="1" thickBot="1" x14ac:dyDescent="0.3">
      <c r="B69" s="86" t="s">
        <v>79</v>
      </c>
      <c r="C69" s="216" t="s">
        <v>50</v>
      </c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7"/>
      <c r="W69" s="213"/>
      <c r="X69" s="214" t="s">
        <v>80</v>
      </c>
      <c r="Y69" s="214"/>
      <c r="Z69" s="214"/>
      <c r="AA69" s="215"/>
    </row>
    <row r="70" spans="1:27" s="31" customFormat="1" ht="16.5" hidden="1" customHeight="1" outlineLevel="1" thickBot="1" x14ac:dyDescent="0.35">
      <c r="C70" s="33">
        <v>2002</v>
      </c>
      <c r="D70" s="33">
        <f t="shared" ref="D70:N70" si="12">C70+1</f>
        <v>2003</v>
      </c>
      <c r="E70" s="33">
        <f t="shared" si="12"/>
        <v>2004</v>
      </c>
      <c r="F70" s="33">
        <f t="shared" si="12"/>
        <v>2005</v>
      </c>
      <c r="G70" s="33">
        <f t="shared" si="12"/>
        <v>2006</v>
      </c>
      <c r="H70" s="33">
        <f t="shared" si="12"/>
        <v>2007</v>
      </c>
      <c r="I70" s="33">
        <f t="shared" si="12"/>
        <v>2008</v>
      </c>
      <c r="J70" s="33">
        <f t="shared" si="12"/>
        <v>2009</v>
      </c>
      <c r="K70" s="33">
        <f t="shared" si="12"/>
        <v>2010</v>
      </c>
      <c r="L70" s="33">
        <f t="shared" si="12"/>
        <v>2011</v>
      </c>
      <c r="M70" s="33">
        <f t="shared" si="12"/>
        <v>2012</v>
      </c>
      <c r="N70" s="33">
        <f t="shared" si="12"/>
        <v>2013</v>
      </c>
      <c r="O70" s="33">
        <f t="shared" ref="O70:AA70" si="13">O$4</f>
        <v>2014</v>
      </c>
      <c r="P70" s="33">
        <f t="shared" si="13"/>
        <v>2015</v>
      </c>
      <c r="Q70" s="33">
        <f t="shared" si="13"/>
        <v>2016</v>
      </c>
      <c r="R70" s="33">
        <f t="shared" si="13"/>
        <v>2017</v>
      </c>
      <c r="S70" s="33">
        <f t="shared" si="13"/>
        <v>2018</v>
      </c>
      <c r="T70" s="33">
        <f t="shared" si="13"/>
        <v>2019</v>
      </c>
      <c r="U70" s="33">
        <f t="shared" si="13"/>
        <v>2020</v>
      </c>
      <c r="V70" s="33">
        <f t="shared" si="13"/>
        <v>2021</v>
      </c>
      <c r="W70" s="34">
        <f t="shared" si="13"/>
        <v>2021</v>
      </c>
      <c r="X70" s="35">
        <f t="shared" si="13"/>
        <v>2022</v>
      </c>
      <c r="Y70" s="35">
        <f t="shared" si="13"/>
        <v>2023</v>
      </c>
      <c r="Z70" s="35">
        <f t="shared" si="13"/>
        <v>2024</v>
      </c>
      <c r="AA70" s="35">
        <f t="shared" si="13"/>
        <v>2025</v>
      </c>
    </row>
    <row r="71" spans="1:27" ht="13.8" collapsed="1" x14ac:dyDescent="0.25">
      <c r="A71" s="44"/>
      <c r="B71" s="87" t="s">
        <v>81</v>
      </c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47"/>
      <c r="P71" s="48"/>
      <c r="Q71" s="48"/>
      <c r="R71" s="48"/>
      <c r="S71" s="48"/>
      <c r="T71" s="48"/>
      <c r="U71" s="48"/>
      <c r="V71" s="48"/>
      <c r="W71" s="89"/>
      <c r="X71" s="50"/>
      <c r="Y71" s="50"/>
      <c r="Z71" s="50"/>
      <c r="AA71" s="50"/>
    </row>
    <row r="72" spans="1:27" x14ac:dyDescent="0.25">
      <c r="A72" s="51"/>
      <c r="B72" s="52" t="s">
        <v>82</v>
      </c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53"/>
      <c r="P72" s="54"/>
      <c r="Q72" s="54"/>
      <c r="R72" s="54"/>
      <c r="S72" s="54"/>
      <c r="T72" s="54"/>
      <c r="U72" s="54"/>
      <c r="V72" s="54"/>
      <c r="W72" s="90"/>
      <c r="X72" s="56"/>
      <c r="Y72" s="56"/>
      <c r="Z72" s="56"/>
      <c r="AA72" s="56"/>
    </row>
    <row r="73" spans="1:27" x14ac:dyDescent="0.25">
      <c r="A73" s="51"/>
      <c r="B73" s="40" t="s">
        <v>56</v>
      </c>
      <c r="C73" s="91"/>
      <c r="D73" s="91"/>
      <c r="E73" s="91"/>
      <c r="F73" s="91"/>
      <c r="G73" s="57"/>
      <c r="H73" s="57"/>
      <c r="I73" s="57">
        <f>'[19]MTA Subsidies'!E11</f>
        <v>347.11495500000001</v>
      </c>
      <c r="J73" s="57">
        <f>'[19]MTA Subsidies'!F11</f>
        <v>314.45918700000027</v>
      </c>
      <c r="K73" s="57">
        <v>429.10899999999987</v>
      </c>
      <c r="L73" s="57">
        <v>527.65800000000002</v>
      </c>
      <c r="M73" s="57">
        <v>497.64276346136398</v>
      </c>
      <c r="N73" s="57">
        <v>614.21024800000009</v>
      </c>
      <c r="O73" s="57">
        <v>637.55399999999986</v>
      </c>
      <c r="P73" s="57">
        <v>750.71643980899978</v>
      </c>
      <c r="Q73" s="57">
        <v>742.90895230800004</v>
      </c>
      <c r="R73" s="57">
        <v>740.14413150999974</v>
      </c>
      <c r="S73" s="57">
        <v>701.95618368000009</v>
      </c>
      <c r="T73" s="57">
        <v>779.07550739900012</v>
      </c>
      <c r="U73" s="57">
        <v>472.75479380000007</v>
      </c>
      <c r="V73" s="57">
        <v>1037.0344515930001</v>
      </c>
      <c r="W73" s="58">
        <v>921.07773575959209</v>
      </c>
      <c r="X73" s="59">
        <v>994.18414215182202</v>
      </c>
      <c r="Y73" s="59">
        <v>896.57694423419002</v>
      </c>
      <c r="Z73" s="59">
        <v>893.27715946375486</v>
      </c>
      <c r="AA73" s="59">
        <v>828.30888218949008</v>
      </c>
    </row>
    <row r="74" spans="1:27" x14ac:dyDescent="0.25">
      <c r="A74" s="51"/>
      <c r="B74" s="40" t="s">
        <v>57</v>
      </c>
      <c r="C74" s="88"/>
      <c r="D74" s="88"/>
      <c r="E74" s="88"/>
      <c r="F74" s="88"/>
      <c r="G74" s="88"/>
      <c r="H74" s="88"/>
      <c r="I74" s="88">
        <f>'[19]MTA Subsidies'!E12</f>
        <v>187.38007238400002</v>
      </c>
      <c r="J74" s="88">
        <f>'[19]MTA Subsidies'!F12</f>
        <v>187.38451520000001</v>
      </c>
      <c r="K74" s="60">
        <v>187.43211680000002</v>
      </c>
      <c r="L74" s="60">
        <v>187.38451520000001</v>
      </c>
      <c r="M74" s="60">
        <v>187.37296387840001</v>
      </c>
      <c r="N74" s="60">
        <v>187.37296387840001</v>
      </c>
      <c r="O74" s="60">
        <v>187.37296387840001</v>
      </c>
      <c r="P74" s="60">
        <v>187.36864800000001</v>
      </c>
      <c r="Q74" s="60">
        <v>187.35865165999999</v>
      </c>
      <c r="R74" s="60">
        <v>187.35866752999999</v>
      </c>
      <c r="S74" s="60">
        <v>187.35833432000001</v>
      </c>
      <c r="T74" s="60">
        <v>187.3210464</v>
      </c>
      <c r="U74" s="60">
        <v>187.35865165999999</v>
      </c>
      <c r="V74" s="60">
        <v>187.35865165999999</v>
      </c>
      <c r="W74" s="62">
        <v>187.35866753120004</v>
      </c>
      <c r="X74" s="63">
        <v>187.35866753119998</v>
      </c>
      <c r="Y74" s="63">
        <v>187.35866753119998</v>
      </c>
      <c r="Z74" s="63">
        <v>187.35866753119998</v>
      </c>
      <c r="AA74" s="63">
        <v>187.35866753119998</v>
      </c>
    </row>
    <row r="75" spans="1:27" x14ac:dyDescent="0.25">
      <c r="A75" s="51"/>
      <c r="B75" s="40" t="s">
        <v>58</v>
      </c>
      <c r="C75" s="88"/>
      <c r="D75" s="88"/>
      <c r="E75" s="88"/>
      <c r="F75" s="88"/>
      <c r="G75" s="88"/>
      <c r="H75" s="88"/>
      <c r="I75" s="88">
        <f>'[19]MTA Subsidies'!E13</f>
        <v>187.41624960000001</v>
      </c>
      <c r="J75" s="88">
        <f>'[19]MTA Subsidies'!F13</f>
        <v>187.38451520000001</v>
      </c>
      <c r="K75" s="60">
        <v>187.43211680000002</v>
      </c>
      <c r="L75" s="60">
        <v>187.38451520000001</v>
      </c>
      <c r="M75" s="60">
        <v>187.37296387840001</v>
      </c>
      <c r="N75" s="60">
        <v>187.37296387840001</v>
      </c>
      <c r="O75" s="60">
        <v>187.37296387840001</v>
      </c>
      <c r="P75" s="60">
        <v>187.36864800000001</v>
      </c>
      <c r="Q75" s="60">
        <v>187.35865165999999</v>
      </c>
      <c r="R75" s="60">
        <v>187.3586675</v>
      </c>
      <c r="S75" s="60">
        <v>187.35866516999999</v>
      </c>
      <c r="T75" s="60">
        <v>187.3210464</v>
      </c>
      <c r="U75" s="60">
        <v>187.35865165999999</v>
      </c>
      <c r="V75" s="60">
        <v>187.35865165999999</v>
      </c>
      <c r="W75" s="62">
        <v>187.35866753120001</v>
      </c>
      <c r="X75" s="63">
        <v>187.35866753119998</v>
      </c>
      <c r="Y75" s="63">
        <v>187.35866753119998</v>
      </c>
      <c r="Z75" s="63">
        <v>187.35866753119998</v>
      </c>
      <c r="AA75" s="63">
        <v>187.35866753119998</v>
      </c>
    </row>
    <row r="76" spans="1:27" x14ac:dyDescent="0.25">
      <c r="A76" s="51"/>
      <c r="B76" s="92" t="s">
        <v>59</v>
      </c>
      <c r="C76" s="88"/>
      <c r="D76" s="88"/>
      <c r="E76" s="88"/>
      <c r="F76" s="88"/>
      <c r="G76" s="88"/>
      <c r="H76" s="88"/>
      <c r="I76" s="88">
        <f>'[19]MTA Subsidies'!E14</f>
        <v>1647.8000655999999</v>
      </c>
      <c r="J76" s="88">
        <f>'[19]MTA Subsidies'!F14</f>
        <v>1291.6806794866716</v>
      </c>
      <c r="K76" s="60">
        <v>1266.8185140609567</v>
      </c>
      <c r="L76" s="60">
        <v>1259.3397517506342</v>
      </c>
      <c r="M76" s="60">
        <v>1351.0948783951999</v>
      </c>
      <c r="N76" s="60">
        <v>1510.7927059595199</v>
      </c>
      <c r="O76" s="60">
        <v>1560.2786241322401</v>
      </c>
      <c r="P76" s="60">
        <v>1560.18537498</v>
      </c>
      <c r="Q76" s="60">
        <v>1663.9972565999999</v>
      </c>
      <c r="R76" s="60">
        <v>1663.99724380007</v>
      </c>
      <c r="S76" s="60">
        <v>1682.49415148</v>
      </c>
      <c r="T76" s="60">
        <v>1818.99901419</v>
      </c>
      <c r="U76" s="60">
        <v>1560.1871619999999</v>
      </c>
      <c r="V76" s="93">
        <v>2241.9899153199999</v>
      </c>
      <c r="W76" s="62">
        <v>2241.990072030665</v>
      </c>
      <c r="X76" s="63">
        <v>2594.6751734814993</v>
      </c>
      <c r="Y76" s="63">
        <v>2756.6018240528006</v>
      </c>
      <c r="Z76" s="63">
        <v>2756.6018238199727</v>
      </c>
      <c r="AA76" s="63">
        <v>2756.6018238199699</v>
      </c>
    </row>
    <row r="77" spans="1:27" x14ac:dyDescent="0.25">
      <c r="A77" s="51"/>
      <c r="B77" s="92" t="s">
        <v>60</v>
      </c>
      <c r="C77" s="88"/>
      <c r="D77" s="88"/>
      <c r="E77" s="88"/>
      <c r="F77" s="88"/>
      <c r="G77" s="88"/>
      <c r="H77" s="88"/>
      <c r="I77" s="88">
        <f>'[19]MTA Subsidies'!E15</f>
        <v>612.71217899999999</v>
      </c>
      <c r="J77" s="88">
        <f>'[19]MTA Subsidies'!F15</f>
        <v>633.125854</v>
      </c>
      <c r="K77" s="60">
        <v>602.27938000000006</v>
      </c>
      <c r="L77" s="60">
        <v>619.61</v>
      </c>
      <c r="M77" s="60">
        <v>600.23099999999999</v>
      </c>
      <c r="N77" s="60">
        <v>589.8123333333333</v>
      </c>
      <c r="O77" s="60">
        <v>659.42100000000005</v>
      </c>
      <c r="P77" s="60">
        <v>615.89515320999999</v>
      </c>
      <c r="Q77" s="60">
        <v>634.11259709000001</v>
      </c>
      <c r="R77" s="60">
        <v>606.01300000000003</v>
      </c>
      <c r="S77" s="60">
        <v>632.79999999999995</v>
      </c>
      <c r="T77" s="60">
        <v>649.1</v>
      </c>
      <c r="U77" s="60">
        <v>503.41070000000002</v>
      </c>
      <c r="V77" s="93">
        <v>525.65299800000003</v>
      </c>
      <c r="W77" s="62">
        <v>598.21624999999995</v>
      </c>
      <c r="X77" s="63">
        <v>618.73108333333334</v>
      </c>
      <c r="Y77" s="63">
        <v>619.49791666666658</v>
      </c>
      <c r="Z77" s="63">
        <v>620.29999999999995</v>
      </c>
      <c r="AA77" s="63">
        <v>620.29999999999995</v>
      </c>
    </row>
    <row r="78" spans="1:27" x14ac:dyDescent="0.25">
      <c r="A78" s="51"/>
      <c r="B78" s="94" t="s">
        <v>61</v>
      </c>
      <c r="C78" s="88"/>
      <c r="D78" s="88"/>
      <c r="E78" s="88"/>
      <c r="F78" s="88"/>
      <c r="G78" s="88"/>
      <c r="H78" s="88"/>
      <c r="I78" s="88">
        <f>'[19]MTA Subsidies'!E16</f>
        <v>0</v>
      </c>
      <c r="J78" s="88">
        <f>'[19]MTA Subsidies'!F16</f>
        <v>825.64599999999996</v>
      </c>
      <c r="K78" s="60">
        <v>1314</v>
      </c>
      <c r="L78" s="60">
        <v>1415.0429999999999</v>
      </c>
      <c r="M78" s="60">
        <v>1265.3209999999999</v>
      </c>
      <c r="N78" s="60">
        <v>1215.261</v>
      </c>
      <c r="O78" s="60">
        <v>1262.595</v>
      </c>
      <c r="P78" s="60">
        <v>1316.9137560199999</v>
      </c>
      <c r="Q78" s="60">
        <v>1361.1989997599999</v>
      </c>
      <c r="R78" s="60">
        <v>1450.877</v>
      </c>
      <c r="S78" s="60">
        <v>1424.8709040000001</v>
      </c>
      <c r="T78" s="60">
        <v>1646.7009797987998</v>
      </c>
      <c r="U78" s="60">
        <v>1526.4695249999997</v>
      </c>
      <c r="V78" s="93">
        <v>1575.9389577799998</v>
      </c>
      <c r="W78" s="62">
        <v>1674.3426679745637</v>
      </c>
      <c r="X78" s="63">
        <v>1741.1184494215122</v>
      </c>
      <c r="Y78" s="63">
        <v>1785.8583704589591</v>
      </c>
      <c r="Z78" s="63">
        <v>1829.8078608433977</v>
      </c>
      <c r="AA78" s="63">
        <v>1874.321388975944</v>
      </c>
    </row>
    <row r="79" spans="1:27" x14ac:dyDescent="0.25">
      <c r="A79" s="51"/>
      <c r="B79" s="94" t="s">
        <v>62</v>
      </c>
      <c r="C79" s="88"/>
      <c r="D79" s="88"/>
      <c r="E79" s="88"/>
      <c r="F79" s="88"/>
      <c r="G79" s="88"/>
      <c r="H79" s="88"/>
      <c r="I79" s="88">
        <f>'[19]MTA Subsidies'!E17</f>
        <v>0</v>
      </c>
      <c r="J79" s="88">
        <f>'[19]MTA Subsidies'!F17</f>
        <v>0</v>
      </c>
      <c r="K79" s="60">
        <v>0</v>
      </c>
      <c r="L79" s="60">
        <v>0</v>
      </c>
      <c r="M79" s="60">
        <v>254.94</v>
      </c>
      <c r="N79" s="60">
        <v>307.19000000000005</v>
      </c>
      <c r="O79" s="60">
        <v>309.25</v>
      </c>
      <c r="P79" s="60">
        <v>309.25</v>
      </c>
      <c r="Q79" s="60">
        <v>309.25</v>
      </c>
      <c r="R79" s="60">
        <v>244.25</v>
      </c>
      <c r="S79" s="60">
        <v>244.25</v>
      </c>
      <c r="T79" s="60">
        <v>244.25</v>
      </c>
      <c r="U79" s="60">
        <v>195.4</v>
      </c>
      <c r="V79" s="93">
        <v>293.10000000000002</v>
      </c>
      <c r="W79" s="62">
        <v>293.10000000000002</v>
      </c>
      <c r="X79" s="63">
        <v>244.25</v>
      </c>
      <c r="Y79" s="63">
        <v>244.25</v>
      </c>
      <c r="Z79" s="63">
        <v>244.25</v>
      </c>
      <c r="AA79" s="63">
        <v>244.25</v>
      </c>
    </row>
    <row r="80" spans="1:27" x14ac:dyDescent="0.25">
      <c r="A80" s="51"/>
      <c r="B80" s="95" t="s">
        <v>63</v>
      </c>
      <c r="C80" s="88"/>
      <c r="D80" s="88"/>
      <c r="E80" s="88"/>
      <c r="F80" s="88"/>
      <c r="G80" s="88"/>
      <c r="H80" s="88"/>
      <c r="I80" s="88">
        <f>'[19]MTA Subsidies'!E18</f>
        <v>0</v>
      </c>
      <c r="J80" s="88">
        <f>'[19]MTA Subsidies'!F18</f>
        <v>56.137999999999998</v>
      </c>
      <c r="K80" s="60">
        <v>274.67651599999999</v>
      </c>
      <c r="L80" s="60">
        <v>303.24300056999999</v>
      </c>
      <c r="M80" s="60">
        <v>305.56299999999999</v>
      </c>
      <c r="N80" s="60">
        <v>302.87700000000001</v>
      </c>
      <c r="O80" s="60">
        <v>313.22399999999999</v>
      </c>
      <c r="P80" s="60">
        <v>284.78300000000002</v>
      </c>
      <c r="Q80" s="60">
        <v>300.31099999999998</v>
      </c>
      <c r="R80" s="60">
        <v>291.90800000000002</v>
      </c>
      <c r="S80" s="60">
        <v>295.94400000000002</v>
      </c>
      <c r="T80" s="60">
        <v>283.46327390999994</v>
      </c>
      <c r="U80" s="60">
        <v>218.86790686000001</v>
      </c>
      <c r="V80" s="93">
        <v>331.90474005999999</v>
      </c>
      <c r="W80" s="62">
        <v>250.21083975884343</v>
      </c>
      <c r="X80" s="63">
        <v>305.02139299039118</v>
      </c>
      <c r="Y80" s="63">
        <v>310.54297012597954</v>
      </c>
      <c r="Z80" s="63">
        <v>310.94247490774217</v>
      </c>
      <c r="AA80" s="63">
        <v>311.16043123745288</v>
      </c>
    </row>
    <row r="81" spans="1:53" x14ac:dyDescent="0.25">
      <c r="A81" s="51"/>
      <c r="B81" s="96" t="s">
        <v>83</v>
      </c>
      <c r="C81" s="88"/>
      <c r="D81" s="88"/>
      <c r="E81" s="88"/>
      <c r="F81" s="88"/>
      <c r="G81" s="88"/>
      <c r="H81" s="88"/>
      <c r="I81" s="88"/>
      <c r="J81" s="88"/>
      <c r="K81" s="60"/>
      <c r="L81" s="60"/>
      <c r="M81" s="60"/>
      <c r="N81" s="60"/>
      <c r="O81" s="60"/>
      <c r="P81" s="60">
        <v>0</v>
      </c>
      <c r="Q81" s="60">
        <v>0</v>
      </c>
      <c r="R81" s="60">
        <v>0</v>
      </c>
      <c r="S81" s="60">
        <v>254</v>
      </c>
      <c r="T81" s="60">
        <v>0</v>
      </c>
      <c r="U81" s="60">
        <v>0</v>
      </c>
      <c r="V81" s="60">
        <v>0</v>
      </c>
      <c r="W81" s="62">
        <v>0</v>
      </c>
      <c r="X81" s="63">
        <v>0</v>
      </c>
      <c r="Y81" s="63">
        <v>0</v>
      </c>
      <c r="Z81" s="63">
        <v>0</v>
      </c>
      <c r="AA81" s="63">
        <v>0</v>
      </c>
    </row>
    <row r="82" spans="1:53" x14ac:dyDescent="0.25">
      <c r="A82" s="51"/>
      <c r="B82" s="96" t="s">
        <v>84</v>
      </c>
      <c r="C82" s="88"/>
      <c r="D82" s="88"/>
      <c r="E82" s="88"/>
      <c r="F82" s="88"/>
      <c r="G82" s="88"/>
      <c r="H82" s="88"/>
      <c r="I82" s="88"/>
      <c r="J82" s="88"/>
      <c r="K82" s="60"/>
      <c r="L82" s="60"/>
      <c r="M82" s="60"/>
      <c r="N82" s="60"/>
      <c r="O82" s="60"/>
      <c r="P82" s="60">
        <v>0</v>
      </c>
      <c r="Q82" s="60">
        <v>0</v>
      </c>
      <c r="R82" s="60">
        <v>0</v>
      </c>
      <c r="S82" s="60">
        <v>254.00000003000002</v>
      </c>
      <c r="T82" s="60">
        <v>0</v>
      </c>
      <c r="U82" s="60">
        <v>0</v>
      </c>
      <c r="V82" s="60">
        <v>0</v>
      </c>
      <c r="W82" s="62">
        <v>0</v>
      </c>
      <c r="X82" s="63">
        <v>0</v>
      </c>
      <c r="Y82" s="63">
        <v>0</v>
      </c>
      <c r="Z82" s="63">
        <v>0</v>
      </c>
      <c r="AA82" s="63">
        <v>0</v>
      </c>
    </row>
    <row r="83" spans="1:53" x14ac:dyDescent="0.25">
      <c r="A83" s="51"/>
      <c r="B83" s="96" t="s">
        <v>85</v>
      </c>
      <c r="C83" s="88"/>
      <c r="D83" s="88"/>
      <c r="E83" s="88"/>
      <c r="F83" s="88"/>
      <c r="G83" s="88"/>
      <c r="H83" s="88"/>
      <c r="I83" s="88"/>
      <c r="J83" s="88"/>
      <c r="K83" s="60"/>
      <c r="L83" s="60"/>
      <c r="M83" s="60"/>
      <c r="N83" s="60"/>
      <c r="O83" s="60"/>
      <c r="P83" s="60">
        <v>0</v>
      </c>
      <c r="Q83" s="60">
        <v>0</v>
      </c>
      <c r="R83" s="60">
        <v>0</v>
      </c>
      <c r="S83" s="60">
        <v>0</v>
      </c>
      <c r="T83" s="60">
        <v>336.43837925999998</v>
      </c>
      <c r="U83" s="60">
        <v>222.11525698000003</v>
      </c>
      <c r="V83" s="60">
        <v>235.81020543</v>
      </c>
      <c r="W83" s="62">
        <v>234.5159567307843</v>
      </c>
      <c r="X83" s="63">
        <v>299.99999999999994</v>
      </c>
      <c r="Y83" s="63">
        <v>300</v>
      </c>
      <c r="Z83" s="63">
        <v>300</v>
      </c>
      <c r="AA83" s="63">
        <v>300</v>
      </c>
    </row>
    <row r="84" spans="1:53" x14ac:dyDescent="0.25">
      <c r="A84" s="51"/>
      <c r="B84" s="97" t="s">
        <v>86</v>
      </c>
      <c r="C84" s="98"/>
      <c r="D84" s="98"/>
      <c r="E84" s="98"/>
      <c r="F84" s="98"/>
      <c r="G84" s="98"/>
      <c r="H84" s="98"/>
      <c r="I84" s="98"/>
      <c r="J84" s="98"/>
      <c r="K84" s="99"/>
      <c r="L84" s="99"/>
      <c r="M84" s="99"/>
      <c r="N84" s="99"/>
      <c r="O84" s="99"/>
      <c r="P84" s="99">
        <v>0</v>
      </c>
      <c r="Q84" s="99">
        <v>0</v>
      </c>
      <c r="R84" s="99">
        <v>0</v>
      </c>
      <c r="S84" s="99">
        <v>0</v>
      </c>
      <c r="T84" s="99">
        <v>0</v>
      </c>
      <c r="U84" s="99">
        <v>0</v>
      </c>
      <c r="V84" s="99">
        <v>0</v>
      </c>
      <c r="W84" s="100">
        <v>0</v>
      </c>
      <c r="X84" s="101">
        <v>0</v>
      </c>
      <c r="Y84" s="101">
        <v>0</v>
      </c>
      <c r="Z84" s="101">
        <v>0</v>
      </c>
      <c r="AA84" s="101">
        <v>0</v>
      </c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</row>
    <row r="85" spans="1:53" x14ac:dyDescent="0.25">
      <c r="A85" s="51"/>
      <c r="B85" s="96" t="s">
        <v>87</v>
      </c>
      <c r="C85" s="88"/>
      <c r="D85" s="88"/>
      <c r="E85" s="88"/>
      <c r="F85" s="88"/>
      <c r="G85" s="88"/>
      <c r="H85" s="88"/>
      <c r="I85" s="88"/>
      <c r="J85" s="88"/>
      <c r="K85" s="60"/>
      <c r="L85" s="60"/>
      <c r="M85" s="60"/>
      <c r="N85" s="60"/>
      <c r="O85" s="60"/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2">
        <v>0</v>
      </c>
      <c r="X85" s="63">
        <v>0</v>
      </c>
      <c r="Y85" s="63">
        <v>0</v>
      </c>
      <c r="Z85" s="63">
        <v>0</v>
      </c>
      <c r="AA85" s="63">
        <v>0</v>
      </c>
    </row>
    <row r="86" spans="1:53" s="102" customFormat="1" x14ac:dyDescent="0.25">
      <c r="A86" s="103"/>
      <c r="B86" s="97" t="s">
        <v>88</v>
      </c>
      <c r="C86" s="98"/>
      <c r="D86" s="98"/>
      <c r="E86" s="98"/>
      <c r="F86" s="98"/>
      <c r="G86" s="98"/>
      <c r="H86" s="98"/>
      <c r="I86" s="98"/>
      <c r="J86" s="98"/>
      <c r="K86" s="99"/>
      <c r="L86" s="99"/>
      <c r="M86" s="99"/>
      <c r="N86" s="99"/>
      <c r="O86" s="99"/>
      <c r="P86" s="99">
        <v>0</v>
      </c>
      <c r="Q86" s="99">
        <v>0</v>
      </c>
      <c r="R86" s="99">
        <v>0</v>
      </c>
      <c r="S86" s="99">
        <v>0</v>
      </c>
      <c r="T86" s="99">
        <v>0</v>
      </c>
      <c r="U86" s="99">
        <v>0</v>
      </c>
      <c r="V86" s="99">
        <v>0</v>
      </c>
      <c r="W86" s="100">
        <v>0</v>
      </c>
      <c r="X86" s="101">
        <v>0</v>
      </c>
      <c r="Y86" s="101">
        <v>0</v>
      </c>
      <c r="Z86" s="101">
        <v>0</v>
      </c>
      <c r="AA86" s="101">
        <v>0</v>
      </c>
    </row>
    <row r="87" spans="1:53" x14ac:dyDescent="0.25">
      <c r="A87" s="51"/>
      <c r="B87" s="96" t="s">
        <v>89</v>
      </c>
      <c r="C87" s="88"/>
      <c r="D87" s="88"/>
      <c r="E87" s="88"/>
      <c r="F87" s="88"/>
      <c r="G87" s="88"/>
      <c r="H87" s="88"/>
      <c r="I87" s="88"/>
      <c r="J87" s="88"/>
      <c r="K87" s="60"/>
      <c r="L87" s="60"/>
      <c r="M87" s="60"/>
      <c r="N87" s="60"/>
      <c r="O87" s="60"/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1.1345983700000002</v>
      </c>
      <c r="V87" s="60">
        <v>2.3095407200000002</v>
      </c>
      <c r="W87" s="62">
        <v>3.3569708999999999</v>
      </c>
      <c r="X87" s="63">
        <v>54.189307629352442</v>
      </c>
      <c r="Y87" s="63">
        <v>92.522056909999918</v>
      </c>
      <c r="Z87" s="63">
        <v>92.522056909999918</v>
      </c>
      <c r="AA87" s="63">
        <v>92.522056909999918</v>
      </c>
    </row>
    <row r="88" spans="1:53" s="111" customFormat="1" x14ac:dyDescent="0.25">
      <c r="A88" s="104"/>
      <c r="B88" s="105" t="s">
        <v>65</v>
      </c>
      <c r="C88" s="106"/>
      <c r="D88" s="106"/>
      <c r="E88" s="106"/>
      <c r="F88" s="106"/>
      <c r="G88" s="106"/>
      <c r="H88" s="106"/>
      <c r="I88" s="106"/>
      <c r="J88" s="106"/>
      <c r="K88" s="107"/>
      <c r="L88" s="107"/>
      <c r="M88" s="107"/>
      <c r="N88" s="107"/>
      <c r="O88" s="107"/>
      <c r="P88" s="107">
        <v>0</v>
      </c>
      <c r="Q88" s="107">
        <v>0</v>
      </c>
      <c r="R88" s="107">
        <v>0</v>
      </c>
      <c r="S88" s="107">
        <v>0</v>
      </c>
      <c r="T88" s="107">
        <v>0</v>
      </c>
      <c r="U88" s="107">
        <v>0</v>
      </c>
      <c r="V88" s="107">
        <v>0</v>
      </c>
      <c r="W88" s="108">
        <v>0</v>
      </c>
      <c r="X88" s="109">
        <v>0</v>
      </c>
      <c r="Y88" s="109">
        <v>0</v>
      </c>
      <c r="Z88" s="109">
        <v>0</v>
      </c>
      <c r="AA88" s="109">
        <v>0</v>
      </c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</row>
    <row r="89" spans="1:53" x14ac:dyDescent="0.25">
      <c r="A89" s="51"/>
      <c r="B89" s="112" t="s">
        <v>90</v>
      </c>
      <c r="C89" s="88"/>
      <c r="D89" s="88"/>
      <c r="E89" s="88"/>
      <c r="F89" s="88"/>
      <c r="G89" s="88"/>
      <c r="H89" s="88"/>
      <c r="I89" s="88"/>
      <c r="J89" s="88"/>
      <c r="K89" s="60"/>
      <c r="L89" s="60"/>
      <c r="M89" s="60"/>
      <c r="N89" s="60"/>
      <c r="O89" s="60"/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2">
        <v>0</v>
      </c>
      <c r="X89" s="63">
        <v>0</v>
      </c>
      <c r="Y89" s="63">
        <v>1000</v>
      </c>
      <c r="Z89" s="63">
        <v>1000</v>
      </c>
      <c r="AA89" s="63">
        <v>1000</v>
      </c>
    </row>
    <row r="90" spans="1:53" x14ac:dyDescent="0.25">
      <c r="A90" s="51"/>
      <c r="B90" s="112" t="s">
        <v>91</v>
      </c>
      <c r="C90" s="88"/>
      <c r="D90" s="88"/>
      <c r="E90" s="88"/>
      <c r="F90" s="88"/>
      <c r="G90" s="88"/>
      <c r="H90" s="88"/>
      <c r="I90" s="88"/>
      <c r="J90" s="88"/>
      <c r="K90" s="60"/>
      <c r="L90" s="60"/>
      <c r="M90" s="60"/>
      <c r="N90" s="60"/>
      <c r="O90" s="60"/>
      <c r="P90" s="60">
        <v>0</v>
      </c>
      <c r="Q90" s="60">
        <v>0</v>
      </c>
      <c r="R90" s="60">
        <v>0</v>
      </c>
      <c r="S90" s="60">
        <v>0</v>
      </c>
      <c r="T90" s="60">
        <v>73.834414530000004</v>
      </c>
      <c r="U90" s="60">
        <v>176.45413214999999</v>
      </c>
      <c r="V90" s="93">
        <v>374.48685565000005</v>
      </c>
      <c r="W90" s="62">
        <v>305.81136561333341</v>
      </c>
      <c r="X90" s="63">
        <v>307.2792601682774</v>
      </c>
      <c r="Y90" s="63">
        <v>311.67335358868371</v>
      </c>
      <c r="Z90" s="63">
        <v>320.58721150132004</v>
      </c>
      <c r="AA90" s="63">
        <v>332.76952553837026</v>
      </c>
    </row>
    <row r="91" spans="1:53" x14ac:dyDescent="0.25">
      <c r="A91" s="51"/>
      <c r="B91" s="112" t="s">
        <v>92</v>
      </c>
      <c r="C91" s="88"/>
      <c r="D91" s="88"/>
      <c r="E91" s="88"/>
      <c r="F91" s="88"/>
      <c r="G91" s="88"/>
      <c r="H91" s="88"/>
      <c r="I91" s="88"/>
      <c r="J91" s="88"/>
      <c r="K91" s="60"/>
      <c r="L91" s="60"/>
      <c r="M91" s="60"/>
      <c r="N91" s="60"/>
      <c r="O91" s="60"/>
      <c r="P91" s="60">
        <v>0</v>
      </c>
      <c r="Q91" s="60">
        <v>0</v>
      </c>
      <c r="R91" s="60">
        <v>0</v>
      </c>
      <c r="S91" s="60">
        <v>0</v>
      </c>
      <c r="T91" s="60">
        <v>85.13202566999999</v>
      </c>
      <c r="U91" s="60">
        <v>260.00000004000003</v>
      </c>
      <c r="V91" s="93">
        <v>344.90045062000002</v>
      </c>
      <c r="W91" s="62">
        <v>343.49512899999996</v>
      </c>
      <c r="X91" s="63">
        <v>319.07220000000007</v>
      </c>
      <c r="Y91" s="63">
        <v>322.3283275</v>
      </c>
      <c r="Z91" s="63">
        <v>324.45800377499995</v>
      </c>
      <c r="AA91" s="63">
        <v>327.70243873560071</v>
      </c>
    </row>
    <row r="92" spans="1:53" s="102" customFormat="1" x14ac:dyDescent="0.25">
      <c r="A92" s="103"/>
      <c r="B92" s="113" t="s">
        <v>93</v>
      </c>
      <c r="C92" s="98"/>
      <c r="D92" s="98"/>
      <c r="E92" s="98"/>
      <c r="F92" s="98"/>
      <c r="G92" s="98"/>
      <c r="H92" s="98"/>
      <c r="I92" s="98"/>
      <c r="J92" s="98"/>
      <c r="K92" s="99"/>
      <c r="L92" s="99"/>
      <c r="M92" s="99"/>
      <c r="N92" s="99"/>
      <c r="O92" s="99"/>
      <c r="P92" s="99"/>
      <c r="Q92" s="99"/>
      <c r="R92" s="99"/>
      <c r="S92" s="99">
        <v>0</v>
      </c>
      <c r="T92" s="99">
        <v>-158.96644019999999</v>
      </c>
      <c r="U92" s="99">
        <v>63.482729689999999</v>
      </c>
      <c r="V92" s="99">
        <v>-717.03794182999991</v>
      </c>
      <c r="W92" s="100">
        <v>-643.95691694035168</v>
      </c>
      <c r="X92" s="101">
        <v>-568.84822123221591</v>
      </c>
      <c r="Y92" s="101">
        <v>-1534.956490274539</v>
      </c>
      <c r="Z92" s="101">
        <v>-1489.485286261779</v>
      </c>
      <c r="AA92" s="101">
        <v>-1436.5637970201287</v>
      </c>
    </row>
    <row r="93" spans="1:53" x14ac:dyDescent="0.25">
      <c r="A93" s="51"/>
      <c r="B93" s="92" t="s">
        <v>94</v>
      </c>
      <c r="C93" s="88"/>
      <c r="D93" s="88"/>
      <c r="E93" s="88"/>
      <c r="F93" s="88"/>
      <c r="G93" s="88"/>
      <c r="H93" s="88"/>
      <c r="I93" s="88">
        <f>'[19]MTA Subsidies'!E25</f>
        <v>459.79606999999999</v>
      </c>
      <c r="J93" s="88">
        <f>'[19]MTA Subsidies'!F25</f>
        <v>144.72736560000001</v>
      </c>
      <c r="K93" s="60">
        <v>201.40061129999998</v>
      </c>
      <c r="L93" s="60">
        <v>346.97342520000001</v>
      </c>
      <c r="M93" s="60">
        <v>438.21501210000002</v>
      </c>
      <c r="N93" s="60">
        <v>632.02500539999994</v>
      </c>
      <c r="O93" s="60">
        <v>799.54928819999998</v>
      </c>
      <c r="P93" s="60">
        <v>974.98654829999998</v>
      </c>
      <c r="Q93" s="60">
        <v>771.47626860899993</v>
      </c>
      <c r="R93" s="60">
        <v>539.13253859999998</v>
      </c>
      <c r="S93" s="60">
        <v>699.70712487100002</v>
      </c>
      <c r="T93" s="60">
        <v>641.34991170000001</v>
      </c>
      <c r="U93" s="60">
        <v>352.7053353</v>
      </c>
      <c r="V93" s="93">
        <v>512.74842029999991</v>
      </c>
      <c r="W93" s="62">
        <v>392.82848799619757</v>
      </c>
      <c r="X93" s="63">
        <v>465.2708863235892</v>
      </c>
      <c r="Y93" s="63">
        <v>503.14349460466087</v>
      </c>
      <c r="Z93" s="63">
        <v>540.37611320540589</v>
      </c>
      <c r="AA93" s="63">
        <v>578.12464249092318</v>
      </c>
    </row>
    <row r="94" spans="1:53" x14ac:dyDescent="0.25">
      <c r="A94" s="51"/>
      <c r="B94" s="40" t="s">
        <v>70</v>
      </c>
      <c r="C94" s="88"/>
      <c r="D94" s="88"/>
      <c r="E94" s="88"/>
      <c r="F94" s="88"/>
      <c r="G94" s="88"/>
      <c r="H94" s="88"/>
      <c r="I94" s="88">
        <f>'[19]MTA Subsidies'!E30</f>
        <v>147.83359799999999</v>
      </c>
      <c r="J94" s="88">
        <f>'[19]MTA Subsidies'!F30</f>
        <v>146.16537</v>
      </c>
      <c r="K94" s="60">
        <v>152.02110560000003</v>
      </c>
      <c r="L94" s="60">
        <v>153.151498</v>
      </c>
      <c r="M94" s="60">
        <v>160.334</v>
      </c>
      <c r="N94" s="60">
        <v>161.67854825000001</v>
      </c>
      <c r="O94" s="60">
        <v>163.697</v>
      </c>
      <c r="P94" s="60">
        <v>163.37169237999998</v>
      </c>
      <c r="Q94" s="60">
        <v>161.79660100000001</v>
      </c>
      <c r="R94" s="60">
        <v>165.15716599999999</v>
      </c>
      <c r="S94" s="60">
        <v>168.466308</v>
      </c>
      <c r="T94" s="60">
        <v>170.95376400000001</v>
      </c>
      <c r="U94" s="60">
        <v>174.084936</v>
      </c>
      <c r="V94" s="60">
        <v>177.62316000000001</v>
      </c>
      <c r="W94" s="62">
        <v>180.12071293809927</v>
      </c>
      <c r="X94" s="63">
        <v>183.61013976903655</v>
      </c>
      <c r="Y94" s="63">
        <v>187.34542966633913</v>
      </c>
      <c r="Z94" s="63">
        <v>191.43220237766383</v>
      </c>
      <c r="AA94" s="63">
        <v>195.81533620675282</v>
      </c>
    </row>
    <row r="95" spans="1:53" x14ac:dyDescent="0.25">
      <c r="A95" s="51"/>
      <c r="B95" s="40" t="s">
        <v>71</v>
      </c>
      <c r="C95" s="88"/>
      <c r="D95" s="88"/>
      <c r="E95" s="88"/>
      <c r="F95" s="88"/>
      <c r="G95" s="88"/>
      <c r="H95" s="88"/>
      <c r="I95" s="88">
        <f>'[19]MTA Subsidies'!E31</f>
        <v>73.013999999999996</v>
      </c>
      <c r="J95" s="88">
        <f>'[19]MTA Subsidies'!F31</f>
        <v>89.203999999999994</v>
      </c>
      <c r="K95" s="60">
        <v>75.599000000000004</v>
      </c>
      <c r="L95" s="60">
        <v>93.947999999999993</v>
      </c>
      <c r="M95" s="60">
        <v>80.718000000000004</v>
      </c>
      <c r="N95" s="60">
        <v>70.837999999999994</v>
      </c>
      <c r="O95" s="60">
        <v>98.004000000000005</v>
      </c>
      <c r="P95" s="60">
        <v>128.96199999999999</v>
      </c>
      <c r="Q95" s="60">
        <v>143.21101685999997</v>
      </c>
      <c r="R95" s="60">
        <v>110.14695860999998</v>
      </c>
      <c r="S95" s="60">
        <v>134.76214209</v>
      </c>
      <c r="T95" s="60">
        <v>135.67862843</v>
      </c>
      <c r="U95" s="60">
        <v>255.77536077999997</v>
      </c>
      <c r="V95" s="60">
        <v>289.03710943999999</v>
      </c>
      <c r="W95" s="62">
        <v>278.44873477532491</v>
      </c>
      <c r="X95" s="63">
        <v>218.25661294277393</v>
      </c>
      <c r="Y95" s="63">
        <v>195.37853523618111</v>
      </c>
      <c r="Z95" s="63">
        <v>194.78212754247835</v>
      </c>
      <c r="AA95" s="63">
        <v>207.28920245142945</v>
      </c>
    </row>
    <row r="96" spans="1:53" x14ac:dyDescent="0.25">
      <c r="A96" s="51"/>
      <c r="B96" s="92" t="s">
        <v>72</v>
      </c>
      <c r="C96" s="88"/>
      <c r="D96" s="88"/>
      <c r="E96" s="88"/>
      <c r="F96" s="88"/>
      <c r="G96" s="88"/>
      <c r="H96" s="88"/>
      <c r="I96" s="88">
        <f>'[19]MTA Subsidies'!E32</f>
        <v>2.4304093400000002</v>
      </c>
      <c r="J96" s="88">
        <f>'[19]MTA Subsidies'!F32</f>
        <v>0.94384555999999997</v>
      </c>
      <c r="K96" s="60">
        <v>0.76385992000000003</v>
      </c>
      <c r="L96" s="60">
        <v>0.42298965999999999</v>
      </c>
      <c r="M96" s="60">
        <v>0.97145629669241795</v>
      </c>
      <c r="N96" s="60">
        <v>1.0049959783400906</v>
      </c>
      <c r="O96" s="60">
        <v>1.0459488659852445</v>
      </c>
      <c r="P96" s="60">
        <v>0</v>
      </c>
      <c r="Q96" s="60">
        <v>1.1443894250133417</v>
      </c>
      <c r="R96" s="60">
        <v>1.1970314758906864</v>
      </c>
      <c r="S96" s="60">
        <v>1.7070000000000001</v>
      </c>
      <c r="T96" s="60">
        <v>1.333</v>
      </c>
      <c r="U96" s="60">
        <v>1.7250000000000001</v>
      </c>
      <c r="V96" s="60">
        <v>0.251496</v>
      </c>
      <c r="W96" s="62">
        <v>0.27900000000000003</v>
      </c>
      <c r="X96" s="63">
        <v>0.28876499999999999</v>
      </c>
      <c r="Y96" s="63">
        <v>0.29887177499999995</v>
      </c>
      <c r="Z96" s="63">
        <v>0.30933228712499994</v>
      </c>
      <c r="AA96" s="63">
        <v>0.32015891717437489</v>
      </c>
    </row>
    <row r="97" spans="1:27" x14ac:dyDescent="0.25">
      <c r="A97" s="51"/>
      <c r="B97" s="40" t="s">
        <v>95</v>
      </c>
      <c r="C97" s="88"/>
      <c r="D97" s="88"/>
      <c r="E97" s="88"/>
      <c r="F97" s="88"/>
      <c r="G97" s="88"/>
      <c r="H97" s="88"/>
      <c r="I97" s="88">
        <f>'[19]MTA Subsidies'!E33</f>
        <v>19.600000000000001</v>
      </c>
      <c r="J97" s="88">
        <f>'[19]MTA Subsidies'!F33</f>
        <v>0</v>
      </c>
      <c r="K97" s="60">
        <f>'[19]MTA Subsidies'!G33</f>
        <v>0</v>
      </c>
      <c r="L97" s="60">
        <f>'[19]MTA Subsidies'!H33</f>
        <v>0</v>
      </c>
      <c r="M97" s="60">
        <f>'[19]MTA Subsidies'!I33</f>
        <v>0</v>
      </c>
      <c r="N97" s="60">
        <f>'[19]MTA Subsidies'!J33</f>
        <v>0</v>
      </c>
      <c r="O97" s="88"/>
      <c r="P97" s="47"/>
      <c r="Q97" s="47"/>
      <c r="R97" s="47"/>
      <c r="S97" s="47"/>
      <c r="T97" s="47"/>
      <c r="U97" s="47"/>
      <c r="V97" s="47"/>
      <c r="W97" s="49"/>
      <c r="X97" s="50"/>
      <c r="Y97" s="50"/>
      <c r="Z97" s="50"/>
      <c r="AA97" s="50"/>
    </row>
    <row r="98" spans="1:27" x14ac:dyDescent="0.25">
      <c r="A98" s="51"/>
      <c r="B98" s="40"/>
      <c r="C98" s="88"/>
      <c r="D98" s="88"/>
      <c r="E98" s="88"/>
      <c r="F98" s="88"/>
      <c r="G98" s="88"/>
      <c r="H98" s="88"/>
      <c r="I98" s="88"/>
      <c r="J98" s="88"/>
      <c r="K98" s="60"/>
      <c r="L98" s="60"/>
      <c r="M98" s="60"/>
      <c r="N98" s="60"/>
      <c r="O98" s="88"/>
      <c r="P98" s="47"/>
      <c r="Q98" s="47"/>
      <c r="R98" s="47"/>
      <c r="S98" s="47"/>
      <c r="T98" s="47"/>
      <c r="U98" s="47"/>
      <c r="V98" s="47"/>
      <c r="W98" s="49"/>
      <c r="X98" s="50"/>
      <c r="Y98" s="50"/>
      <c r="Z98" s="114"/>
      <c r="AA98" s="50"/>
    </row>
    <row r="99" spans="1:27" s="76" customFormat="1" ht="17.25" customHeight="1" outlineLevel="1" x14ac:dyDescent="0.3">
      <c r="A99" s="70"/>
      <c r="B99" s="71" t="s">
        <v>96</v>
      </c>
      <c r="C99" s="73"/>
      <c r="D99" s="73"/>
      <c r="E99" s="73"/>
      <c r="F99" s="73"/>
      <c r="G99" s="73"/>
      <c r="H99" s="73"/>
      <c r="I99" s="73">
        <f t="shared" ref="I99:AA99" si="14">SUM(I73:I98)</f>
        <v>3685.0975989240001</v>
      </c>
      <c r="J99" s="73">
        <f t="shared" si="14"/>
        <v>3876.8593320466721</v>
      </c>
      <c r="K99" s="73">
        <f t="shared" si="14"/>
        <v>4691.5322204809554</v>
      </c>
      <c r="L99" s="73">
        <f t="shared" si="14"/>
        <v>5094.1586955806342</v>
      </c>
      <c r="M99" s="73">
        <f t="shared" si="14"/>
        <v>5329.7770380100565</v>
      </c>
      <c r="N99" s="73">
        <f t="shared" si="14"/>
        <v>5780.4357646779936</v>
      </c>
      <c r="O99" s="73">
        <f t="shared" si="14"/>
        <v>6179.3647889550257</v>
      </c>
      <c r="P99" s="73">
        <f t="shared" si="14"/>
        <v>6479.8012606989996</v>
      </c>
      <c r="Q99" s="73">
        <f t="shared" si="14"/>
        <v>6464.1243849720131</v>
      </c>
      <c r="R99" s="73">
        <f t="shared" si="14"/>
        <v>6187.5404050259604</v>
      </c>
      <c r="S99" s="73">
        <f t="shared" si="14"/>
        <v>6869.6748136410006</v>
      </c>
      <c r="T99" s="73">
        <f t="shared" si="14"/>
        <v>7081.9845514877989</v>
      </c>
      <c r="U99" s="73">
        <f t="shared" si="14"/>
        <v>6359.2847402899997</v>
      </c>
      <c r="V99" s="73">
        <f t="shared" si="14"/>
        <v>7600.4676624029998</v>
      </c>
      <c r="W99" s="74">
        <f t="shared" si="14"/>
        <v>7448.5543415994525</v>
      </c>
      <c r="X99" s="75">
        <f t="shared" si="14"/>
        <v>8151.816527041773</v>
      </c>
      <c r="Y99" s="75">
        <f t="shared" si="14"/>
        <v>8365.7789396073222</v>
      </c>
      <c r="Z99" s="75">
        <f t="shared" si="14"/>
        <v>8504.8784154344812</v>
      </c>
      <c r="AA99" s="75">
        <f t="shared" si="14"/>
        <v>8607.6394255153809</v>
      </c>
    </row>
    <row r="100" spans="1:27" x14ac:dyDescent="0.25">
      <c r="A100" s="51"/>
    </row>
    <row r="101" spans="1:27" x14ac:dyDescent="0.25">
      <c r="A101" s="51"/>
      <c r="B101" s="28" t="s">
        <v>97</v>
      </c>
      <c r="C101" s="115"/>
      <c r="D101" s="115"/>
      <c r="E101" s="115"/>
      <c r="F101" s="115"/>
      <c r="G101" s="115"/>
      <c r="H101" s="115"/>
      <c r="I101" s="115">
        <f>(SUM('[19]Consolidated Subs Accrual'!E$16:E$21)-'[19]MTA Summary'!E$46)</f>
        <v>430.48255623109918</v>
      </c>
      <c r="J101" s="115">
        <f>(SUM('[19]Consolidated Subs Accrual'!F$16:F$21)-'[19]MTA Summary'!F$46)</f>
        <v>245.2439615661803</v>
      </c>
      <c r="K101" s="115">
        <v>226.21023672011606</v>
      </c>
      <c r="L101" s="115">
        <v>238.21471330403386</v>
      </c>
      <c r="M101" s="115">
        <v>279.49678428228987</v>
      </c>
      <c r="N101" s="115">
        <v>356.60058787437288</v>
      </c>
      <c r="O101" s="115">
        <v>359.60591056492262</v>
      </c>
      <c r="P101" s="115">
        <v>426.08643624600001</v>
      </c>
      <c r="Q101" s="115">
        <v>451.09271412999993</v>
      </c>
      <c r="R101" s="115">
        <v>443.16210134074259</v>
      </c>
      <c r="S101" s="115">
        <v>438.19378833799999</v>
      </c>
      <c r="T101" s="115">
        <v>457.09263545000005</v>
      </c>
      <c r="U101" s="115">
        <v>121.54193233999997</v>
      </c>
      <c r="V101" s="116">
        <v>980.20493620000002</v>
      </c>
      <c r="W101" s="115">
        <v>623.27502215875347</v>
      </c>
      <c r="X101" s="115">
        <v>440.43532868030582</v>
      </c>
      <c r="Y101" s="115">
        <v>442.09519735436811</v>
      </c>
      <c r="Z101" s="115">
        <v>453.51157117638945</v>
      </c>
      <c r="AA101" s="115">
        <v>472.9183829454235</v>
      </c>
    </row>
    <row r="102" spans="1:27" x14ac:dyDescent="0.25">
      <c r="A102" s="51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</row>
    <row r="103" spans="1:27" s="76" customFormat="1" ht="17.25" customHeight="1" outlineLevel="1" x14ac:dyDescent="0.3">
      <c r="A103" s="70"/>
      <c r="B103" s="71" t="s">
        <v>98</v>
      </c>
      <c r="C103" s="73"/>
      <c r="D103" s="73"/>
      <c r="E103" s="73"/>
      <c r="F103" s="73"/>
      <c r="G103" s="73"/>
      <c r="H103" s="73"/>
      <c r="I103" s="73">
        <f t="shared" ref="I103:N103" si="15">I99+I101</f>
        <v>4115.5801551550994</v>
      </c>
      <c r="J103" s="73">
        <f t="shared" si="15"/>
        <v>4122.1032936128522</v>
      </c>
      <c r="K103" s="73">
        <f t="shared" si="15"/>
        <v>4917.7424572010714</v>
      </c>
      <c r="L103" s="73">
        <f t="shared" si="15"/>
        <v>5332.3734088846677</v>
      </c>
      <c r="M103" s="73">
        <f t="shared" si="15"/>
        <v>5609.2738222923463</v>
      </c>
      <c r="N103" s="73">
        <f t="shared" si="15"/>
        <v>6137.0363525523662</v>
      </c>
      <c r="O103" s="73">
        <v>6538.9336338309085</v>
      </c>
      <c r="P103" s="73">
        <f t="shared" ref="P103:AA103" si="16">P99+P101</f>
        <v>6905.8876969449993</v>
      </c>
      <c r="Q103" s="73">
        <f t="shared" si="16"/>
        <v>6915.217099102013</v>
      </c>
      <c r="R103" s="73">
        <f t="shared" si="16"/>
        <v>6630.7025063667033</v>
      </c>
      <c r="S103" s="73">
        <f t="shared" si="16"/>
        <v>7307.8686019790002</v>
      </c>
      <c r="T103" s="73">
        <f t="shared" si="16"/>
        <v>7539.0771869377986</v>
      </c>
      <c r="U103" s="73">
        <f t="shared" si="16"/>
        <v>6480.8266726299998</v>
      </c>
      <c r="V103" s="73">
        <f t="shared" si="16"/>
        <v>8580.6725986029996</v>
      </c>
      <c r="W103" s="74">
        <f t="shared" si="16"/>
        <v>8071.8293637582065</v>
      </c>
      <c r="X103" s="75">
        <f t="shared" si="16"/>
        <v>8592.2518557220792</v>
      </c>
      <c r="Y103" s="75">
        <f t="shared" si="16"/>
        <v>8807.874136961691</v>
      </c>
      <c r="Z103" s="75">
        <f t="shared" si="16"/>
        <v>8958.3899866108713</v>
      </c>
      <c r="AA103" s="75">
        <f t="shared" si="16"/>
        <v>9080.5578084608042</v>
      </c>
    </row>
    <row r="104" spans="1:27" s="78" customFormat="1" x14ac:dyDescent="0.25"/>
    <row r="105" spans="1:27" s="78" customFormat="1" x14ac:dyDescent="0.25"/>
    <row r="106" spans="1:27" ht="13.8" thickBot="1" x14ac:dyDescent="0.3">
      <c r="Z106" s="117"/>
      <c r="AA106" s="118"/>
    </row>
    <row r="107" spans="1:27" s="29" customFormat="1" ht="17.25" customHeight="1" thickBot="1" x14ac:dyDescent="0.3">
      <c r="B107" s="86" t="s">
        <v>99</v>
      </c>
      <c r="C107" s="218" t="s">
        <v>50</v>
      </c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20"/>
      <c r="W107" s="213"/>
      <c r="X107" s="214" t="s">
        <v>80</v>
      </c>
      <c r="Y107" s="214"/>
      <c r="Z107" s="214"/>
      <c r="AA107" s="215"/>
    </row>
    <row r="108" spans="1:27" s="31" customFormat="1" ht="16.5" customHeight="1" thickBot="1" x14ac:dyDescent="0.35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>
        <f t="shared" ref="O108:AA108" si="17">O$4</f>
        <v>2014</v>
      </c>
      <c r="P108" s="33">
        <f t="shared" si="17"/>
        <v>2015</v>
      </c>
      <c r="Q108" s="33">
        <f t="shared" si="17"/>
        <v>2016</v>
      </c>
      <c r="R108" s="33">
        <f t="shared" si="17"/>
        <v>2017</v>
      </c>
      <c r="S108" s="33">
        <f t="shared" si="17"/>
        <v>2018</v>
      </c>
      <c r="T108" s="33">
        <f t="shared" si="17"/>
        <v>2019</v>
      </c>
      <c r="U108" s="33">
        <f t="shared" si="17"/>
        <v>2020</v>
      </c>
      <c r="V108" s="33">
        <f t="shared" si="17"/>
        <v>2021</v>
      </c>
      <c r="W108" s="34">
        <f t="shared" si="17"/>
        <v>2021</v>
      </c>
      <c r="X108" s="35">
        <f t="shared" si="17"/>
        <v>2022</v>
      </c>
      <c r="Y108" s="35">
        <f t="shared" si="17"/>
        <v>2023</v>
      </c>
      <c r="Z108" s="35">
        <f t="shared" si="17"/>
        <v>2024</v>
      </c>
      <c r="AA108" s="35">
        <f t="shared" si="17"/>
        <v>2025</v>
      </c>
    </row>
    <row r="109" spans="1:27" outlineLevel="1" x14ac:dyDescent="0.25">
      <c r="A109" s="44"/>
      <c r="B109" s="69" t="s">
        <v>81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47"/>
      <c r="P109" s="48"/>
      <c r="Q109" s="48"/>
      <c r="R109" s="48"/>
      <c r="S109" s="48"/>
      <c r="T109" s="48"/>
      <c r="U109" s="48"/>
      <c r="V109" s="48"/>
      <c r="W109" s="89"/>
      <c r="X109" s="50"/>
      <c r="Y109" s="50"/>
      <c r="Z109" s="50"/>
      <c r="AA109" s="50"/>
    </row>
    <row r="110" spans="1:27" outlineLevel="1" x14ac:dyDescent="0.25">
      <c r="A110" s="51"/>
      <c r="B110" s="52" t="s">
        <v>100</v>
      </c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53"/>
      <c r="P110" s="54"/>
      <c r="Q110" s="54"/>
      <c r="R110" s="54"/>
      <c r="S110" s="54"/>
      <c r="T110" s="54"/>
      <c r="U110" s="54"/>
      <c r="V110" s="54"/>
      <c r="W110" s="90"/>
      <c r="X110" s="56"/>
      <c r="Y110" s="56"/>
      <c r="Z110" s="56"/>
      <c r="AA110" s="56"/>
    </row>
    <row r="111" spans="1:27" x14ac:dyDescent="0.25">
      <c r="A111" s="51"/>
      <c r="B111" s="40" t="s">
        <v>101</v>
      </c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>
        <v>622.76797767174241</v>
      </c>
      <c r="P111" s="48">
        <v>740.10580799999991</v>
      </c>
      <c r="Q111" s="48">
        <v>741.808716</v>
      </c>
      <c r="R111" s="48">
        <v>730.99204491499995</v>
      </c>
      <c r="S111" s="48">
        <v>692.04006745999982</v>
      </c>
      <c r="T111" s="48">
        <v>788.4958974706002</v>
      </c>
      <c r="U111" s="48">
        <v>495.29291115840005</v>
      </c>
      <c r="V111" s="48">
        <v>927.97212238820021</v>
      </c>
      <c r="W111" s="89"/>
      <c r="X111" s="119">
        <v>986.87477357595924</v>
      </c>
      <c r="Y111" s="119">
        <v>906.33766402595302</v>
      </c>
      <c r="Z111" s="119">
        <v>893.60713794079845</v>
      </c>
      <c r="AA111" s="119">
        <v>834.80570991691661</v>
      </c>
    </row>
    <row r="112" spans="1:27" x14ac:dyDescent="0.25">
      <c r="A112" s="51"/>
      <c r="B112" s="40" t="s">
        <v>57</v>
      </c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>
        <v>187.36864800000001</v>
      </c>
      <c r="P112" s="48">
        <v>187.36864800000001</v>
      </c>
      <c r="Q112" s="48">
        <v>29.817348340000024</v>
      </c>
      <c r="R112" s="48">
        <v>29.817332469999997</v>
      </c>
      <c r="S112" s="48">
        <v>29.817665680000005</v>
      </c>
      <c r="T112" s="48">
        <v>29.854953599999988</v>
      </c>
      <c r="U112" s="48">
        <v>-7.7674516599999777</v>
      </c>
      <c r="V112" s="48">
        <v>67.402173349999998</v>
      </c>
      <c r="W112" s="89"/>
      <c r="X112" s="119">
        <v>29.817332468800004</v>
      </c>
      <c r="Y112" s="119">
        <v>29.817332468800004</v>
      </c>
      <c r="Z112" s="119">
        <v>29.817332468800004</v>
      </c>
      <c r="AA112" s="119">
        <v>29.817332468800004</v>
      </c>
    </row>
    <row r="113" spans="1:27" x14ac:dyDescent="0.25">
      <c r="A113" s="51"/>
      <c r="B113" s="40" t="s">
        <v>58</v>
      </c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>
        <v>187.27364800000001</v>
      </c>
      <c r="P113" s="48">
        <v>181.73731799999999</v>
      </c>
      <c r="Q113" s="48">
        <v>32.089848340000003</v>
      </c>
      <c r="R113" s="48">
        <v>29.719872000000009</v>
      </c>
      <c r="S113" s="48">
        <v>29.334580829999993</v>
      </c>
      <c r="T113" s="48">
        <v>-5.5984524000000135</v>
      </c>
      <c r="U113" s="48">
        <v>58.472540740000028</v>
      </c>
      <c r="V113" s="48">
        <v>26.782453830000037</v>
      </c>
      <c r="W113" s="89"/>
      <c r="X113" s="119">
        <v>29.817332468799975</v>
      </c>
      <c r="Y113" s="119">
        <v>29.817332468799975</v>
      </c>
      <c r="Z113" s="119">
        <v>29.817332468799975</v>
      </c>
      <c r="AA113" s="119">
        <v>29.817332468799975</v>
      </c>
    </row>
    <row r="114" spans="1:27" x14ac:dyDescent="0.25">
      <c r="A114" s="51"/>
      <c r="B114" s="40" t="s">
        <v>59</v>
      </c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>
        <v>1560.25045155</v>
      </c>
      <c r="P114" s="48">
        <v>531.87531490999982</v>
      </c>
      <c r="Q114" s="48">
        <v>547.74375595383844</v>
      </c>
      <c r="R114" s="48">
        <v>547.74375623282231</v>
      </c>
      <c r="S114" s="48">
        <v>550.57784850000007</v>
      </c>
      <c r="T114" s="48">
        <v>593.33589880999989</v>
      </c>
      <c r="U114" s="48">
        <v>499.36006376</v>
      </c>
      <c r="V114" s="48">
        <v>720.22026368000002</v>
      </c>
      <c r="W114" s="89"/>
      <c r="X114" s="119">
        <v>822.60372650849968</v>
      </c>
      <c r="Y114" s="119">
        <v>871.97710182361197</v>
      </c>
      <c r="Z114" s="119">
        <v>871.97710175261977</v>
      </c>
      <c r="AA114" s="119">
        <v>871.97710175261886</v>
      </c>
    </row>
    <row r="115" spans="1:27" x14ac:dyDescent="0.25">
      <c r="A115" s="51"/>
      <c r="B115" s="40" t="s">
        <v>60</v>
      </c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8">
        <v>627.23800000000006</v>
      </c>
      <c r="P115" s="48">
        <v>616.50599999999997</v>
      </c>
      <c r="Q115" s="48">
        <v>617.45500000000004</v>
      </c>
      <c r="R115" s="48">
        <v>617.07084999999995</v>
      </c>
      <c r="S115" s="48">
        <v>630.70000000000005</v>
      </c>
      <c r="T115" s="48">
        <v>648.6</v>
      </c>
      <c r="U115" s="48">
        <v>565.11069999999995</v>
      </c>
      <c r="V115" s="48">
        <v>584.55298400000004</v>
      </c>
      <c r="W115" s="89"/>
      <c r="X115" s="119">
        <v>618.66799999999989</v>
      </c>
      <c r="Y115" s="119">
        <v>619.42499999999973</v>
      </c>
      <c r="Z115" s="119">
        <v>620.29999999999995</v>
      </c>
      <c r="AA115" s="119">
        <v>620.29999999999995</v>
      </c>
    </row>
    <row r="116" spans="1:27" x14ac:dyDescent="0.25">
      <c r="A116" s="51"/>
      <c r="B116" s="40" t="s">
        <v>61</v>
      </c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>
        <v>1262.595</v>
      </c>
      <c r="P116" s="48">
        <v>1316.9137560199999</v>
      </c>
      <c r="Q116" s="48">
        <v>1372.7769999210523</v>
      </c>
      <c r="R116" s="48">
        <v>1435.6220000000001</v>
      </c>
      <c r="S116" s="48">
        <v>1482.855127</v>
      </c>
      <c r="T116" s="48">
        <v>1560.4979797599999</v>
      </c>
      <c r="U116" s="48">
        <v>1560.8099617799999</v>
      </c>
      <c r="V116" s="48">
        <v>1713.2206084200002</v>
      </c>
      <c r="W116" s="89"/>
      <c r="X116" s="119">
        <v>1741.1184494215122</v>
      </c>
      <c r="Y116" s="119">
        <v>1785.8583704589591</v>
      </c>
      <c r="Z116" s="119">
        <v>1829.8078608433977</v>
      </c>
      <c r="AA116" s="119">
        <v>1874.321388975944</v>
      </c>
    </row>
    <row r="117" spans="1:27" x14ac:dyDescent="0.25">
      <c r="A117" s="51"/>
      <c r="B117" s="40" t="s">
        <v>62</v>
      </c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>
        <v>309.25</v>
      </c>
      <c r="P117" s="48">
        <v>309.25</v>
      </c>
      <c r="Q117" s="48">
        <v>309.25</v>
      </c>
      <c r="R117" s="48">
        <v>244.25</v>
      </c>
      <c r="S117" s="48">
        <v>244.25</v>
      </c>
      <c r="T117" s="48">
        <v>244.25</v>
      </c>
      <c r="U117" s="48">
        <v>195.4</v>
      </c>
      <c r="V117" s="48">
        <v>293.10000000000002</v>
      </c>
      <c r="W117" s="89"/>
      <c r="X117" s="119">
        <v>244.25</v>
      </c>
      <c r="Y117" s="119">
        <v>244.25</v>
      </c>
      <c r="Z117" s="119">
        <v>244.25</v>
      </c>
      <c r="AA117" s="119">
        <v>244.25</v>
      </c>
    </row>
    <row r="118" spans="1:27" x14ac:dyDescent="0.25">
      <c r="A118" s="51"/>
      <c r="B118" s="40" t="s">
        <v>63</v>
      </c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>
        <v>313.22399999999999</v>
      </c>
      <c r="P118" s="48">
        <v>284.78300000000002</v>
      </c>
      <c r="Q118" s="48">
        <v>300.31099999999998</v>
      </c>
      <c r="R118" s="48">
        <v>306.20299999999997</v>
      </c>
      <c r="S118" s="48">
        <v>272.60000000000002</v>
      </c>
      <c r="T118" s="48">
        <v>311.02127390999999</v>
      </c>
      <c r="U118" s="48">
        <v>248.84439397</v>
      </c>
      <c r="V118" s="48">
        <v>263.34543017999999</v>
      </c>
      <c r="W118" s="89"/>
      <c r="X118" s="119">
        <v>305.02139299039118</v>
      </c>
      <c r="Y118" s="119">
        <v>310.54297012597954</v>
      </c>
      <c r="Z118" s="119">
        <v>310.94247490774217</v>
      </c>
      <c r="AA118" s="119">
        <v>311.16043123745288</v>
      </c>
    </row>
    <row r="119" spans="1:27" x14ac:dyDescent="0.25">
      <c r="A119" s="51"/>
      <c r="B119" s="40" t="s">
        <v>83</v>
      </c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48">
        <v>0</v>
      </c>
      <c r="Q119" s="48">
        <v>0</v>
      </c>
      <c r="R119" s="48">
        <v>0</v>
      </c>
      <c r="S119" s="48">
        <v>254</v>
      </c>
      <c r="T119" s="48">
        <v>0</v>
      </c>
      <c r="U119" s="48">
        <v>0</v>
      </c>
      <c r="V119" s="48">
        <v>0</v>
      </c>
      <c r="W119" s="89"/>
      <c r="X119" s="119">
        <v>0</v>
      </c>
      <c r="Y119" s="119">
        <v>0</v>
      </c>
      <c r="Z119" s="119">
        <v>0</v>
      </c>
      <c r="AA119" s="119">
        <v>0</v>
      </c>
    </row>
    <row r="120" spans="1:27" x14ac:dyDescent="0.25">
      <c r="A120" s="51"/>
      <c r="B120" s="40" t="s">
        <v>84</v>
      </c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48">
        <v>0</v>
      </c>
      <c r="Q120" s="48">
        <v>0</v>
      </c>
      <c r="R120" s="48">
        <v>0</v>
      </c>
      <c r="S120" s="48">
        <v>254</v>
      </c>
      <c r="T120" s="48">
        <v>0</v>
      </c>
      <c r="U120" s="48">
        <v>0</v>
      </c>
      <c r="V120" s="48">
        <v>0</v>
      </c>
      <c r="W120" s="89"/>
      <c r="X120" s="119">
        <v>0</v>
      </c>
      <c r="Y120" s="119">
        <v>0</v>
      </c>
      <c r="Z120" s="119">
        <v>0</v>
      </c>
      <c r="AA120" s="119">
        <v>0</v>
      </c>
    </row>
    <row r="121" spans="1:27" x14ac:dyDescent="0.25">
      <c r="A121" s="51"/>
      <c r="B121" s="40" t="s">
        <v>85</v>
      </c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48">
        <v>0</v>
      </c>
      <c r="Q121" s="48">
        <v>0</v>
      </c>
      <c r="R121" s="48">
        <v>0</v>
      </c>
      <c r="S121" s="48">
        <v>0</v>
      </c>
      <c r="T121" s="48">
        <v>336.43837925999998</v>
      </c>
      <c r="U121" s="48">
        <v>222.11525698000003</v>
      </c>
      <c r="V121" s="48">
        <v>235.81020543</v>
      </c>
      <c r="W121" s="89"/>
      <c r="X121" s="119">
        <v>299.99999999999994</v>
      </c>
      <c r="Y121" s="119">
        <v>300</v>
      </c>
      <c r="Z121" s="119">
        <v>300</v>
      </c>
      <c r="AA121" s="119">
        <v>300</v>
      </c>
    </row>
    <row r="122" spans="1:27" x14ac:dyDescent="0.25">
      <c r="A122" s="51"/>
      <c r="B122" s="40" t="s">
        <v>87</v>
      </c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48">
        <v>0</v>
      </c>
      <c r="Q122" s="48">
        <v>0</v>
      </c>
      <c r="R122" s="48">
        <v>0</v>
      </c>
      <c r="S122" s="48">
        <v>0</v>
      </c>
      <c r="T122" s="48">
        <v>0</v>
      </c>
      <c r="U122" s="48">
        <v>0</v>
      </c>
      <c r="V122" s="48">
        <v>0</v>
      </c>
      <c r="W122" s="89"/>
      <c r="X122" s="119">
        <v>0</v>
      </c>
      <c r="Y122" s="119">
        <v>0</v>
      </c>
      <c r="Z122" s="119">
        <v>0</v>
      </c>
      <c r="AA122" s="119">
        <v>0</v>
      </c>
    </row>
    <row r="123" spans="1:27" x14ac:dyDescent="0.25">
      <c r="A123" s="51"/>
      <c r="B123" s="40" t="s">
        <v>88</v>
      </c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48">
        <v>0</v>
      </c>
      <c r="Q123" s="48">
        <v>0</v>
      </c>
      <c r="R123" s="48">
        <v>0</v>
      </c>
      <c r="S123" s="48">
        <v>0</v>
      </c>
      <c r="T123" s="48">
        <v>0</v>
      </c>
      <c r="U123" s="48">
        <v>0</v>
      </c>
      <c r="V123" s="48">
        <v>0</v>
      </c>
      <c r="W123" s="89"/>
      <c r="X123" s="119">
        <v>0</v>
      </c>
      <c r="Y123" s="119">
        <v>0</v>
      </c>
      <c r="Z123" s="119">
        <v>0</v>
      </c>
      <c r="AA123" s="119">
        <v>0</v>
      </c>
    </row>
    <row r="124" spans="1:27" x14ac:dyDescent="0.25">
      <c r="A124" s="51"/>
      <c r="B124" s="40" t="s">
        <v>89</v>
      </c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48">
        <v>0</v>
      </c>
      <c r="Q124" s="48">
        <v>0</v>
      </c>
      <c r="R124" s="48">
        <v>0</v>
      </c>
      <c r="S124" s="48">
        <v>0</v>
      </c>
      <c r="T124" s="48">
        <v>0</v>
      </c>
      <c r="U124" s="48">
        <v>1.1345983700000002</v>
      </c>
      <c r="V124" s="48">
        <v>2.3095407200000002</v>
      </c>
      <c r="W124" s="89"/>
      <c r="X124" s="119">
        <v>54.189307629352442</v>
      </c>
      <c r="Y124" s="119">
        <v>92.522056909999918</v>
      </c>
      <c r="Z124" s="119">
        <v>92.522056909999918</v>
      </c>
      <c r="AA124" s="119">
        <v>92.522056909999918</v>
      </c>
    </row>
    <row r="125" spans="1:27" x14ac:dyDescent="0.25">
      <c r="A125" s="51"/>
      <c r="B125" s="40" t="s">
        <v>94</v>
      </c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>
        <v>806.08046490000004</v>
      </c>
      <c r="P125" s="48">
        <v>940.57000001100005</v>
      </c>
      <c r="Q125" s="48">
        <v>811.01389429999995</v>
      </c>
      <c r="R125" s="48">
        <v>585.51914307999994</v>
      </c>
      <c r="S125" s="48">
        <v>656.00462789999995</v>
      </c>
      <c r="T125" s="48">
        <v>668.45103749999998</v>
      </c>
      <c r="U125" s="48">
        <v>377.04873689999999</v>
      </c>
      <c r="V125" s="48">
        <v>429.29663490000002</v>
      </c>
      <c r="W125" s="89"/>
      <c r="X125" s="119">
        <v>462.1082584847702</v>
      </c>
      <c r="Y125" s="119">
        <v>500.05979255059884</v>
      </c>
      <c r="Z125" s="119">
        <v>537.06421719934326</v>
      </c>
      <c r="AA125" s="119">
        <v>576.80696927209453</v>
      </c>
    </row>
    <row r="126" spans="1:27" x14ac:dyDescent="0.25">
      <c r="A126" s="51"/>
      <c r="B126" s="40" t="s">
        <v>70</v>
      </c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>
        <v>162.18299999999999</v>
      </c>
      <c r="P126" s="48">
        <v>161.185</v>
      </c>
      <c r="Q126" s="48">
        <v>162.233</v>
      </c>
      <c r="R126" s="48">
        <v>166.13120000000001</v>
      </c>
      <c r="S126" s="48">
        <v>169.22200000000001</v>
      </c>
      <c r="T126" s="48">
        <v>171.82900000000001</v>
      </c>
      <c r="U126" s="48">
        <v>174.7876</v>
      </c>
      <c r="V126" s="48">
        <v>178.549612</v>
      </c>
      <c r="W126" s="89"/>
      <c r="X126" s="119">
        <v>181.02706685655545</v>
      </c>
      <c r="Y126" s="119">
        <v>184.47116407319689</v>
      </c>
      <c r="Z126" s="119">
        <v>188.30351819738655</v>
      </c>
      <c r="AA126" s="119">
        <v>192.47509710442293</v>
      </c>
    </row>
    <row r="127" spans="1:27" x14ac:dyDescent="0.25">
      <c r="A127" s="51"/>
      <c r="B127" s="40" t="s">
        <v>71</v>
      </c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>
        <v>98.004000000000005</v>
      </c>
      <c r="P127" s="48">
        <v>128.96200018000002</v>
      </c>
      <c r="Q127" s="48">
        <v>134.20500017999998</v>
      </c>
      <c r="R127" s="48">
        <v>130.5860007</v>
      </c>
      <c r="S127" s="48">
        <v>129.82999993999999</v>
      </c>
      <c r="T127" s="48">
        <v>145.78200006</v>
      </c>
      <c r="U127" s="48">
        <v>299.49200057999997</v>
      </c>
      <c r="V127" s="48">
        <v>312.78200029000004</v>
      </c>
      <c r="W127" s="89"/>
      <c r="X127" s="119">
        <v>226.4496830301965</v>
      </c>
      <c r="Y127" s="119">
        <v>200.66102325445073</v>
      </c>
      <c r="Z127" s="119">
        <v>198.44523056012693</v>
      </c>
      <c r="AA127" s="119">
        <v>210.98252794735473</v>
      </c>
    </row>
    <row r="128" spans="1:27" x14ac:dyDescent="0.25">
      <c r="A128" s="51"/>
      <c r="B128" s="40" t="s">
        <v>72</v>
      </c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8">
        <v>1.0459488659852445</v>
      </c>
      <c r="P128" s="48">
        <v>0.29887177499999995</v>
      </c>
      <c r="Q128" s="48">
        <v>0.30933228712499994</v>
      </c>
      <c r="R128" s="48">
        <v>0.32015891717437489</v>
      </c>
      <c r="S128" s="48">
        <v>0.33136447927547791</v>
      </c>
      <c r="T128" s="48">
        <v>0.34296223605011966</v>
      </c>
      <c r="U128" s="48">
        <v>0.3549659143118738</v>
      </c>
      <c r="V128" s="48">
        <v>0</v>
      </c>
      <c r="W128" s="89"/>
      <c r="X128" s="119">
        <v>1.1970314758906864</v>
      </c>
      <c r="Y128" s="119">
        <v>1.7070000000000001</v>
      </c>
      <c r="Z128" s="119">
        <v>0.27900000000000003</v>
      </c>
      <c r="AA128" s="119">
        <v>0.28876499999999999</v>
      </c>
    </row>
    <row r="129" spans="1:27" x14ac:dyDescent="0.25">
      <c r="A129" s="51"/>
      <c r="B129" s="40" t="s">
        <v>102</v>
      </c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>
        <v>-289.39999999999998</v>
      </c>
      <c r="P129" s="48">
        <v>0</v>
      </c>
      <c r="Q129" s="48">
        <v>0</v>
      </c>
      <c r="R129" s="48">
        <v>0</v>
      </c>
      <c r="S129" s="48">
        <v>0</v>
      </c>
      <c r="T129" s="48">
        <v>0</v>
      </c>
      <c r="U129" s="48">
        <v>0</v>
      </c>
      <c r="V129" s="48">
        <v>0</v>
      </c>
      <c r="W129" s="89"/>
      <c r="X129" s="119">
        <v>0</v>
      </c>
      <c r="Y129" s="119">
        <v>0</v>
      </c>
      <c r="Z129" s="119">
        <v>0</v>
      </c>
      <c r="AA129" s="119">
        <v>0</v>
      </c>
    </row>
    <row r="130" spans="1:27" x14ac:dyDescent="0.25">
      <c r="A130" s="51"/>
      <c r="B130" s="120" t="s">
        <v>103</v>
      </c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>
        <v>254.47314243957899</v>
      </c>
      <c r="P130" s="121">
        <v>0</v>
      </c>
      <c r="Q130" s="121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</row>
    <row r="131" spans="1:27" x14ac:dyDescent="0.25">
      <c r="A131" s="51"/>
      <c r="B131" s="120" t="s">
        <v>104</v>
      </c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>
        <v>-109.348</v>
      </c>
      <c r="P131" s="88">
        <v>109.348</v>
      </c>
      <c r="Q131" s="88"/>
      <c r="R131" s="57"/>
      <c r="S131" s="57"/>
      <c r="T131" s="57"/>
      <c r="U131" s="57"/>
      <c r="V131" s="57"/>
      <c r="W131" s="58"/>
      <c r="X131" s="59"/>
      <c r="Y131" s="59"/>
      <c r="Z131" s="59"/>
      <c r="AA131" s="59"/>
    </row>
    <row r="132" spans="1:27" x14ac:dyDescent="0.25">
      <c r="A132" s="51"/>
      <c r="B132" s="40" t="s">
        <v>105</v>
      </c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>
        <v>0</v>
      </c>
      <c r="P132" s="88">
        <v>0</v>
      </c>
      <c r="Q132" s="88"/>
      <c r="R132" s="57"/>
      <c r="S132" s="57"/>
      <c r="T132" s="57"/>
      <c r="U132" s="57"/>
      <c r="V132" s="57"/>
      <c r="W132" s="58"/>
      <c r="X132" s="59"/>
      <c r="Y132" s="59"/>
      <c r="Z132" s="59"/>
      <c r="AA132" s="59"/>
    </row>
    <row r="133" spans="1:27" x14ac:dyDescent="0.25">
      <c r="A133" s="51"/>
      <c r="B133" s="40" t="s">
        <v>106</v>
      </c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>
        <v>-11.506480647699796</v>
      </c>
      <c r="P133" s="48">
        <v>-11.506480647699796</v>
      </c>
      <c r="Q133" s="48">
        <v>-11.506481000000001</v>
      </c>
      <c r="R133" s="48">
        <v>-11.506481000000001</v>
      </c>
      <c r="S133" s="48">
        <v>-11.50648065</v>
      </c>
      <c r="T133" s="48">
        <v>-11.50648065</v>
      </c>
      <c r="U133" s="48">
        <v>-11.50648065</v>
      </c>
      <c r="V133" s="48">
        <v>-11.506481000000001</v>
      </c>
      <c r="W133" s="89"/>
      <c r="X133" s="119">
        <v>-11.50648065</v>
      </c>
      <c r="Y133" s="119">
        <v>-11.50648065</v>
      </c>
      <c r="Z133" s="119">
        <v>-11.50648065</v>
      </c>
      <c r="AA133" s="119">
        <v>-11.50648065</v>
      </c>
    </row>
    <row r="134" spans="1:27" x14ac:dyDescent="0.25">
      <c r="A134" s="51"/>
      <c r="B134" s="40" t="s">
        <v>107</v>
      </c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>
        <v>0</v>
      </c>
      <c r="P134" s="88"/>
      <c r="Q134" s="88"/>
      <c r="R134" s="57"/>
      <c r="S134" s="57"/>
      <c r="T134" s="57"/>
      <c r="U134" s="57"/>
      <c r="V134" s="57"/>
      <c r="W134" s="58"/>
      <c r="X134" s="59"/>
      <c r="Y134" s="59"/>
      <c r="Z134" s="59"/>
      <c r="AA134" s="59"/>
    </row>
    <row r="135" spans="1:27" x14ac:dyDescent="0.25">
      <c r="A135" s="51"/>
      <c r="B135" s="40" t="s">
        <v>108</v>
      </c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121">
        <v>0</v>
      </c>
      <c r="P135" s="121"/>
      <c r="Q135" s="121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</row>
    <row r="136" spans="1:27" x14ac:dyDescent="0.25">
      <c r="A136" s="51"/>
      <c r="B136" s="40" t="s">
        <v>109</v>
      </c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8">
        <v>-6.9310000000000009</v>
      </c>
      <c r="P136" s="48">
        <v>-42.197600000000001</v>
      </c>
      <c r="Q136" s="48">
        <v>-29.948083</v>
      </c>
      <c r="R136" s="48">
        <v>2.2531720000000002</v>
      </c>
      <c r="S136" s="48">
        <v>15.831</v>
      </c>
      <c r="T136" s="48">
        <v>1.028</v>
      </c>
      <c r="U136" s="48">
        <v>-26.128869999999999</v>
      </c>
      <c r="V136" s="48">
        <v>14.358815</v>
      </c>
      <c r="W136" s="89"/>
      <c r="X136" s="119">
        <v>14.368310188800001</v>
      </c>
      <c r="Y136" s="119">
        <v>8.5576285500000293E-2</v>
      </c>
      <c r="Z136" s="119">
        <v>0</v>
      </c>
      <c r="AA136" s="119">
        <v>0</v>
      </c>
    </row>
    <row r="137" spans="1:27" x14ac:dyDescent="0.25">
      <c r="A137" s="51"/>
      <c r="B137" s="40" t="s">
        <v>110</v>
      </c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>
        <v>-2.4409999999999998</v>
      </c>
      <c r="P137" s="48">
        <v>-2.4409999999999998</v>
      </c>
      <c r="Q137" s="48">
        <v>-2.4409999999999998</v>
      </c>
      <c r="R137" s="48">
        <v>-2.4409999999999998</v>
      </c>
      <c r="S137" s="48">
        <v>-2.4409999999999998</v>
      </c>
      <c r="T137" s="48">
        <v>-2.4409999999999998</v>
      </c>
      <c r="U137" s="48">
        <v>-2.4409999999999998</v>
      </c>
      <c r="V137" s="48">
        <v>0</v>
      </c>
      <c r="W137" s="89"/>
      <c r="X137" s="119">
        <v>-2.4409999999999998</v>
      </c>
      <c r="Y137" s="119">
        <v>-2.4409999999999998</v>
      </c>
      <c r="Z137" s="119">
        <v>-2.4409999999999998</v>
      </c>
      <c r="AA137" s="119">
        <v>-2.4409999999999998</v>
      </c>
    </row>
    <row r="138" spans="1:27" x14ac:dyDescent="0.25">
      <c r="A138" s="51"/>
      <c r="B138" s="40" t="s">
        <v>111</v>
      </c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>
        <v>-100</v>
      </c>
      <c r="P138" s="48"/>
      <c r="Q138" s="48"/>
      <c r="R138" s="48"/>
      <c r="S138" s="48"/>
      <c r="T138" s="48"/>
      <c r="U138" s="48"/>
      <c r="V138" s="48"/>
      <c r="W138" s="89"/>
      <c r="X138" s="119"/>
      <c r="Y138" s="119"/>
      <c r="Z138" s="119"/>
      <c r="AA138" s="119"/>
    </row>
    <row r="139" spans="1:27" x14ac:dyDescent="0.25">
      <c r="A139" s="51"/>
      <c r="B139" s="40" t="s">
        <v>112</v>
      </c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>
        <v>0</v>
      </c>
      <c r="P139" s="48"/>
      <c r="Q139" s="48"/>
      <c r="R139" s="48"/>
      <c r="S139" s="48"/>
      <c r="T139" s="48"/>
      <c r="U139" s="48"/>
      <c r="V139" s="48"/>
      <c r="W139" s="89"/>
      <c r="X139" s="119"/>
      <c r="Y139" s="119"/>
      <c r="Z139" s="119"/>
      <c r="AA139" s="119"/>
    </row>
    <row r="140" spans="1:27" x14ac:dyDescent="0.25">
      <c r="A140" s="51"/>
      <c r="B140" s="40" t="s">
        <v>113</v>
      </c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8">
        <v>-144.842465</v>
      </c>
      <c r="P140" s="48">
        <v>-38.136000000000003</v>
      </c>
      <c r="Q140" s="48">
        <v>0</v>
      </c>
      <c r="R140" s="48">
        <v>-73.001294999999999</v>
      </c>
      <c r="S140" s="48">
        <v>-78.934734999999989</v>
      </c>
      <c r="T140" s="48">
        <v>0</v>
      </c>
      <c r="U140" s="48">
        <v>0</v>
      </c>
      <c r="V140" s="48">
        <v>0</v>
      </c>
      <c r="W140" s="89"/>
      <c r="X140" s="119">
        <v>2.9802322387695311E-14</v>
      </c>
      <c r="Y140" s="119">
        <v>2.9802322387695311E-14</v>
      </c>
      <c r="Z140" s="119">
        <v>2.9802322387695311E-14</v>
      </c>
      <c r="AA140" s="119">
        <v>2.9802322387695311E-14</v>
      </c>
    </row>
    <row r="141" spans="1:27" x14ac:dyDescent="0.25">
      <c r="A141" s="51"/>
      <c r="B141" s="40" t="s">
        <v>114</v>
      </c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>
        <v>0</v>
      </c>
      <c r="P141" s="48">
        <v>-721.85900000000004</v>
      </c>
      <c r="Q141" s="48">
        <v>-754.13499999999999</v>
      </c>
      <c r="R141" s="48">
        <v>-227.88603499999999</v>
      </c>
      <c r="S141" s="48">
        <v>40.174750999999986</v>
      </c>
      <c r="T141" s="48">
        <v>0</v>
      </c>
      <c r="U141" s="48">
        <v>0</v>
      </c>
      <c r="V141" s="48">
        <v>-367.29609699999997</v>
      </c>
      <c r="W141" s="89"/>
      <c r="X141" s="119">
        <v>-120.177239</v>
      </c>
      <c r="Y141" s="119">
        <v>-114.10782300000005</v>
      </c>
      <c r="Z141" s="119">
        <v>-108.80551800000001</v>
      </c>
      <c r="AA141" s="119">
        <v>-103.76951800000006</v>
      </c>
    </row>
    <row r="142" spans="1:27" x14ac:dyDescent="0.25">
      <c r="A142" s="51"/>
      <c r="B142" s="40" t="s">
        <v>115</v>
      </c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88"/>
      <c r="P142" s="48">
        <v>0</v>
      </c>
      <c r="Q142" s="48">
        <v>0</v>
      </c>
      <c r="R142" s="48">
        <v>16.950808337131193</v>
      </c>
      <c r="S142" s="48">
        <v>132.74438361286883</v>
      </c>
      <c r="T142" s="48">
        <v>0</v>
      </c>
      <c r="U142" s="48">
        <v>0</v>
      </c>
      <c r="V142" s="48">
        <v>0</v>
      </c>
      <c r="W142" s="89"/>
      <c r="X142" s="119">
        <v>0</v>
      </c>
      <c r="Y142" s="119">
        <v>0</v>
      </c>
      <c r="Z142" s="119">
        <v>0</v>
      </c>
      <c r="AA142" s="119">
        <v>0</v>
      </c>
    </row>
    <row r="143" spans="1:27" outlineLevel="1" x14ac:dyDescent="0.25">
      <c r="A143" s="51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60"/>
      <c r="P143" s="61"/>
      <c r="Q143" s="61"/>
      <c r="R143" s="61"/>
      <c r="S143" s="61"/>
      <c r="T143" s="61"/>
      <c r="U143" s="61"/>
      <c r="V143" s="61"/>
      <c r="W143" s="62"/>
      <c r="X143" s="63"/>
      <c r="Y143" s="63"/>
      <c r="Z143" s="63"/>
      <c r="AA143" s="63"/>
    </row>
    <row r="144" spans="1:27" s="76" customFormat="1" ht="17.25" customHeight="1" outlineLevel="1" x14ac:dyDescent="0.3">
      <c r="A144" s="70"/>
      <c r="B144" s="71" t="s">
        <v>116</v>
      </c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>
        <v>5727.2853357796084</v>
      </c>
      <c r="P144" s="73">
        <f t="shared" ref="P144:V144" si="18">SUM(P111:P143)</f>
        <v>4692.7636362483008</v>
      </c>
      <c r="Q144" s="73">
        <f t="shared" si="18"/>
        <v>4260.9833313220151</v>
      </c>
      <c r="R144" s="73">
        <f t="shared" si="18"/>
        <v>4528.344527652127</v>
      </c>
      <c r="S144" s="73">
        <f t="shared" si="18"/>
        <v>5491.431200752143</v>
      </c>
      <c r="T144" s="73">
        <f t="shared" si="18"/>
        <v>5480.3814495566503</v>
      </c>
      <c r="U144" s="73">
        <f t="shared" si="18"/>
        <v>4650.3799278427114</v>
      </c>
      <c r="V144" s="73">
        <f t="shared" si="18"/>
        <v>5390.9002661881987</v>
      </c>
      <c r="W144" s="74"/>
      <c r="X144" s="75">
        <f>'[20]2012 - 2050'!K$21</f>
        <v>8526.2344908369687</v>
      </c>
      <c r="Y144" s="75">
        <f>'[20]2012 - 2050'!L$21</f>
        <v>8963.2338879419931</v>
      </c>
      <c r="Z144" s="75">
        <f>'[20]2012 - 2050'!M$21</f>
        <v>9422.6310355751539</v>
      </c>
      <c r="AA144" s="75">
        <f>'[20]2012 - 2050'!N$21</f>
        <v>9905.5738969419926</v>
      </c>
    </row>
    <row r="145" spans="1:27" s="40" customFormat="1" x14ac:dyDescent="0.25">
      <c r="A145" s="123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>
        <v>5727.2853357796084</v>
      </c>
      <c r="P145" s="124">
        <f>'[18]MTA Subsidies'!L$86</f>
        <v>5627.8393462593322</v>
      </c>
      <c r="Q145" s="124"/>
      <c r="R145" s="125"/>
      <c r="S145" s="125"/>
      <c r="T145" s="125"/>
      <c r="U145" s="125"/>
      <c r="V145" s="125"/>
      <c r="W145" s="125"/>
      <c r="X145" s="125"/>
      <c r="Y145" s="125"/>
      <c r="Z145" s="125"/>
      <c r="AA145" s="125"/>
    </row>
    <row r="146" spans="1:27" s="127" customFormat="1" hidden="1" x14ac:dyDescent="0.25">
      <c r="A146" s="126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>
        <v>0.16807891845541031</v>
      </c>
      <c r="P146" s="128">
        <f>(P145-O145)/O145</f>
        <v>-1.7363547246199759E-2</v>
      </c>
      <c r="Q146" s="128">
        <f>(Q145-P145)/P145</f>
        <v>-1</v>
      </c>
      <c r="R146" s="129"/>
      <c r="S146" s="129"/>
      <c r="T146" s="129"/>
      <c r="U146" s="129"/>
      <c r="V146" s="129"/>
      <c r="W146" s="129"/>
      <c r="X146" s="130"/>
      <c r="Y146" s="130"/>
      <c r="Z146" s="130"/>
      <c r="AA146" s="130"/>
    </row>
    <row r="147" spans="1:27" s="83" customFormat="1" hidden="1" x14ac:dyDescent="0.25">
      <c r="A147" s="131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3"/>
      <c r="S147" s="133"/>
      <c r="T147" s="133"/>
      <c r="U147" s="133"/>
      <c r="V147" s="133"/>
      <c r="W147" s="133"/>
      <c r="X147" s="134"/>
      <c r="Y147" s="134"/>
      <c r="Z147" s="134"/>
      <c r="AA147" s="134"/>
    </row>
    <row r="148" spans="1:27" s="83" customFormat="1" hidden="1" x14ac:dyDescent="0.25">
      <c r="A148" s="131"/>
      <c r="B148" s="83" t="s">
        <v>117</v>
      </c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>
        <v>325.83564724593487</v>
      </c>
      <c r="P148" s="135">
        <f>SUM('[18]Consolidated Subs Cash'!L$16:L$25)-'[18]MTA Summary'!K$46</f>
        <v>398.89935278023444</v>
      </c>
      <c r="Q148" s="135" t="e">
        <f>SUM('[18]Consolidated Subs Cash'!M$16:M$25)-'[18]MTA Summary'!L$46</f>
        <v>#REF!</v>
      </c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</row>
    <row r="149" spans="1:27" s="83" customFormat="1" hidden="1" x14ac:dyDescent="0.25">
      <c r="A149" s="131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</row>
    <row r="150" spans="1:27" hidden="1" x14ac:dyDescent="0.25">
      <c r="B150" s="137" t="s">
        <v>118</v>
      </c>
      <c r="C150" s="138"/>
      <c r="D150" s="138"/>
      <c r="E150" s="138"/>
      <c r="F150" s="138"/>
      <c r="G150" s="138"/>
      <c r="H150" s="138"/>
      <c r="I150" s="138"/>
      <c r="J150" s="138"/>
      <c r="K150" s="138"/>
      <c r="L150" s="138"/>
      <c r="M150" s="138"/>
      <c r="N150" s="138"/>
      <c r="O150" s="138">
        <v>6053.120983025543</v>
      </c>
      <c r="P150" s="138">
        <f>P144+P148</f>
        <v>5091.6629890285349</v>
      </c>
      <c r="Q150" s="138" t="e">
        <f>Q144+Q148</f>
        <v>#REF!</v>
      </c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</row>
    <row r="151" spans="1:27" hidden="1" x14ac:dyDescent="0.25"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</row>
    <row r="152" spans="1:27" hidden="1" x14ac:dyDescent="0.25">
      <c r="B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</row>
    <row r="153" spans="1:27" hidden="1" x14ac:dyDescent="0.25">
      <c r="R153" s="140"/>
      <c r="S153" s="140"/>
      <c r="T153" s="141"/>
      <c r="U153" s="141"/>
      <c r="V153" s="141"/>
      <c r="W153" s="141"/>
      <c r="X153" s="140"/>
      <c r="Y153" s="140"/>
      <c r="Z153" s="140"/>
      <c r="AA153" s="140"/>
    </row>
    <row r="154" spans="1:27" hidden="1" x14ac:dyDescent="0.25">
      <c r="B154" s="28" t="s">
        <v>119</v>
      </c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>
        <v>-452.04236063637745</v>
      </c>
      <c r="P154" s="142">
        <f>P144-P99</f>
        <v>-1787.0376244506988</v>
      </c>
      <c r="Q154" s="142">
        <f>Q144-Q99</f>
        <v>-2203.141053649998</v>
      </c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</row>
    <row r="155" spans="1:27" ht="16.8" hidden="1" x14ac:dyDescent="0.55000000000000004">
      <c r="B155" s="28" t="s">
        <v>120</v>
      </c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>
        <v>-33.770290168987799</v>
      </c>
      <c r="P155" s="144">
        <f>P148-P101</f>
        <v>-27.187083465765568</v>
      </c>
      <c r="Q155" s="144" t="e">
        <f>Q148-Q101</f>
        <v>#REF!</v>
      </c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</row>
    <row r="156" spans="1:27" x14ac:dyDescent="0.25">
      <c r="B156" s="28" t="s">
        <v>121</v>
      </c>
      <c r="C156" s="142"/>
      <c r="D156" s="1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>
        <v>-485.81265080536525</v>
      </c>
      <c r="P156" s="142">
        <f>SUM(P154:P155)</f>
        <v>-1814.2247079164645</v>
      </c>
      <c r="Q156" s="142" t="e">
        <f>SUM(Q154:Q155)</f>
        <v>#REF!</v>
      </c>
      <c r="R156" s="143">
        <f>R144-R99</f>
        <v>-1659.1958773738334</v>
      </c>
      <c r="S156" s="143">
        <f>S144-S99</f>
        <v>-1378.2436128888576</v>
      </c>
      <c r="T156" s="143">
        <f>T144-T99</f>
        <v>-1601.6031019311486</v>
      </c>
      <c r="U156" s="143">
        <f>U144-U99</f>
        <v>-1708.9048124472884</v>
      </c>
      <c r="V156" s="143">
        <f>V144-V99</f>
        <v>-2209.5673962148012</v>
      </c>
      <c r="W156" s="143"/>
      <c r="X156" s="143">
        <f>X144-X99</f>
        <v>374.41796379519565</v>
      </c>
      <c r="Y156" s="143">
        <f>Y144-Y99</f>
        <v>597.45494833467092</v>
      </c>
      <c r="Z156" s="143">
        <f>Z144-Z99</f>
        <v>917.75262014067266</v>
      </c>
      <c r="AA156" s="143">
        <f>AA144-AA99</f>
        <v>1297.9344714266117</v>
      </c>
    </row>
    <row r="157" spans="1:27" x14ac:dyDescent="0.25">
      <c r="B157" s="28" t="s">
        <v>122</v>
      </c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>
        <v>5.6003491946347594</v>
      </c>
      <c r="P157" s="142"/>
      <c r="Q157" s="142"/>
      <c r="R157" s="142"/>
      <c r="S157" s="142"/>
      <c r="T157" s="142"/>
      <c r="U157" s="142"/>
      <c r="V157" s="142"/>
      <c r="W157" s="142"/>
    </row>
    <row r="158" spans="1:27" x14ac:dyDescent="0.25">
      <c r="C158" s="142"/>
      <c r="D158" s="142"/>
      <c r="E158" s="142"/>
      <c r="F158" s="142"/>
      <c r="G158" s="142"/>
      <c r="H158" s="142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</row>
    <row r="159" spans="1:27" hidden="1" x14ac:dyDescent="0.25">
      <c r="A159" s="52" t="s">
        <v>123</v>
      </c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</row>
    <row r="160" spans="1:27" hidden="1" x14ac:dyDescent="0.25">
      <c r="B160" s="83"/>
    </row>
    <row r="161" spans="2:27" hidden="1" x14ac:dyDescent="0.25">
      <c r="B161" s="28" t="s">
        <v>101</v>
      </c>
      <c r="R161" s="147">
        <f t="shared" ref="R161:T168" si="19">R111-R73</f>
        <v>-9.1520865949997869</v>
      </c>
      <c r="S161" s="147">
        <f t="shared" si="19"/>
        <v>-9.9161162200002764</v>
      </c>
      <c r="T161" s="147">
        <f t="shared" si="19"/>
        <v>9.4203900716000817</v>
      </c>
      <c r="U161" s="147"/>
      <c r="V161" s="147"/>
      <c r="W161" s="147"/>
      <c r="X161" s="147">
        <f t="shared" ref="X161:AA168" si="20">X111-X73</f>
        <v>-7.3093685758627771</v>
      </c>
      <c r="Y161" s="147">
        <f t="shared" si="20"/>
        <v>9.7607197917629946</v>
      </c>
      <c r="Z161" s="147">
        <f t="shared" si="20"/>
        <v>0.32997847704359629</v>
      </c>
      <c r="AA161" s="147">
        <f t="shared" si="20"/>
        <v>6.4968277274265347</v>
      </c>
    </row>
    <row r="162" spans="2:27" hidden="1" x14ac:dyDescent="0.25">
      <c r="B162" s="28" t="s">
        <v>57</v>
      </c>
      <c r="R162" s="148">
        <f t="shared" si="19"/>
        <v>-157.54133505999999</v>
      </c>
      <c r="S162" s="148">
        <f t="shared" si="19"/>
        <v>-157.54066864000001</v>
      </c>
      <c r="T162" s="148">
        <f t="shared" si="19"/>
        <v>-157.46609280000001</v>
      </c>
      <c r="U162" s="148"/>
      <c r="V162" s="148"/>
      <c r="W162" s="148"/>
      <c r="X162" s="148">
        <f t="shared" si="20"/>
        <v>-157.54133506239998</v>
      </c>
      <c r="Y162" s="148">
        <f t="shared" si="20"/>
        <v>-157.54133506239998</v>
      </c>
      <c r="Z162" s="148">
        <f t="shared" si="20"/>
        <v>-157.54133506239998</v>
      </c>
      <c r="AA162" s="148">
        <f t="shared" si="20"/>
        <v>-157.54133506239998</v>
      </c>
    </row>
    <row r="163" spans="2:27" hidden="1" x14ac:dyDescent="0.25">
      <c r="B163" s="28" t="s">
        <v>58</v>
      </c>
      <c r="R163" s="148">
        <f t="shared" si="19"/>
        <v>-157.63879549999999</v>
      </c>
      <c r="S163" s="148">
        <f t="shared" si="19"/>
        <v>-158.02408434</v>
      </c>
      <c r="T163" s="148">
        <f t="shared" si="19"/>
        <v>-192.91949880000001</v>
      </c>
      <c r="U163" s="148"/>
      <c r="V163" s="148"/>
      <c r="W163" s="148"/>
      <c r="X163" s="148">
        <f t="shared" si="20"/>
        <v>-157.54133506240001</v>
      </c>
      <c r="Y163" s="148">
        <f t="shared" si="20"/>
        <v>-157.54133506240001</v>
      </c>
      <c r="Z163" s="148">
        <f t="shared" si="20"/>
        <v>-157.54133506240001</v>
      </c>
      <c r="AA163" s="148">
        <f t="shared" si="20"/>
        <v>-157.54133506240001</v>
      </c>
    </row>
    <row r="164" spans="2:27" hidden="1" x14ac:dyDescent="0.25">
      <c r="B164" s="28" t="s">
        <v>59</v>
      </c>
      <c r="R164" s="148">
        <f t="shared" si="19"/>
        <v>-1116.2534875672477</v>
      </c>
      <c r="S164" s="148">
        <f t="shared" si="19"/>
        <v>-1131.91630298</v>
      </c>
      <c r="T164" s="148">
        <f t="shared" si="19"/>
        <v>-1225.6631153800001</v>
      </c>
      <c r="U164" s="148"/>
      <c r="V164" s="148"/>
      <c r="W164" s="148"/>
      <c r="X164" s="148">
        <f t="shared" si="20"/>
        <v>-1772.0714469729996</v>
      </c>
      <c r="Y164" s="148">
        <f t="shared" si="20"/>
        <v>-1884.6247222291886</v>
      </c>
      <c r="Z164" s="148">
        <f t="shared" si="20"/>
        <v>-1884.6247220673529</v>
      </c>
      <c r="AA164" s="148">
        <f t="shared" si="20"/>
        <v>-1884.6247220673511</v>
      </c>
    </row>
    <row r="165" spans="2:27" hidden="1" x14ac:dyDescent="0.25">
      <c r="B165" s="28" t="s">
        <v>60</v>
      </c>
      <c r="R165" s="148">
        <f t="shared" si="19"/>
        <v>11.057849999999917</v>
      </c>
      <c r="S165" s="148">
        <f t="shared" si="19"/>
        <v>-2.0999999999999091</v>
      </c>
      <c r="T165" s="148">
        <f t="shared" si="19"/>
        <v>-0.5</v>
      </c>
      <c r="U165" s="148"/>
      <c r="V165" s="148"/>
      <c r="W165" s="148"/>
      <c r="X165" s="148">
        <f t="shared" si="20"/>
        <v>-6.3083333333452174E-2</v>
      </c>
      <c r="Y165" s="148">
        <f t="shared" si="20"/>
        <v>-7.2916666666856145E-2</v>
      </c>
      <c r="Z165" s="148">
        <f t="shared" si="20"/>
        <v>0</v>
      </c>
      <c r="AA165" s="148">
        <f t="shared" si="20"/>
        <v>0</v>
      </c>
    </row>
    <row r="166" spans="2:27" hidden="1" x14ac:dyDescent="0.25">
      <c r="B166" s="28" t="s">
        <v>61</v>
      </c>
      <c r="C166" s="149"/>
      <c r="D166" s="149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P166" s="149"/>
      <c r="Q166" s="149"/>
      <c r="R166" s="148">
        <f t="shared" si="19"/>
        <v>-15.254999999999882</v>
      </c>
      <c r="S166" s="148">
        <f t="shared" si="19"/>
        <v>57.984222999999929</v>
      </c>
      <c r="T166" s="148">
        <f t="shared" si="19"/>
        <v>-86.203000038799928</v>
      </c>
      <c r="U166" s="148"/>
      <c r="V166" s="148"/>
      <c r="W166" s="148"/>
      <c r="X166" s="148">
        <f t="shared" si="20"/>
        <v>0</v>
      </c>
      <c r="Y166" s="148">
        <f t="shared" si="20"/>
        <v>0</v>
      </c>
      <c r="Z166" s="148">
        <f t="shared" si="20"/>
        <v>0</v>
      </c>
      <c r="AA166" s="148">
        <f t="shared" si="20"/>
        <v>0</v>
      </c>
    </row>
    <row r="167" spans="2:27" ht="15" hidden="1" x14ac:dyDescent="0.4">
      <c r="B167" s="28" t="s">
        <v>62</v>
      </c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48">
        <f t="shared" si="19"/>
        <v>0</v>
      </c>
      <c r="S167" s="148">
        <f t="shared" si="19"/>
        <v>0</v>
      </c>
      <c r="T167" s="148">
        <f t="shared" si="19"/>
        <v>0</v>
      </c>
      <c r="U167" s="148"/>
      <c r="V167" s="148"/>
      <c r="W167" s="148"/>
      <c r="X167" s="148">
        <f t="shared" si="20"/>
        <v>0</v>
      </c>
      <c r="Y167" s="148">
        <f t="shared" si="20"/>
        <v>0</v>
      </c>
      <c r="Z167" s="148">
        <f t="shared" si="20"/>
        <v>0</v>
      </c>
      <c r="AA167" s="148">
        <f t="shared" si="20"/>
        <v>0</v>
      </c>
    </row>
    <row r="168" spans="2:27" hidden="1" x14ac:dyDescent="0.25">
      <c r="B168" s="28" t="s">
        <v>63</v>
      </c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48">
        <f t="shared" si="19"/>
        <v>14.294999999999959</v>
      </c>
      <c r="S168" s="148">
        <f t="shared" si="19"/>
        <v>-23.343999999999994</v>
      </c>
      <c r="T168" s="148">
        <f t="shared" si="19"/>
        <v>27.55800000000005</v>
      </c>
      <c r="U168" s="148"/>
      <c r="V168" s="148"/>
      <c r="W168" s="148"/>
      <c r="X168" s="148">
        <f t="shared" si="20"/>
        <v>0</v>
      </c>
      <c r="Y168" s="148">
        <f t="shared" si="20"/>
        <v>0</v>
      </c>
      <c r="Z168" s="148">
        <f t="shared" si="20"/>
        <v>0</v>
      </c>
      <c r="AA168" s="148">
        <f t="shared" si="20"/>
        <v>0</v>
      </c>
    </row>
    <row r="169" spans="2:27" hidden="1" x14ac:dyDescent="0.25">
      <c r="B169" s="28" t="s">
        <v>94</v>
      </c>
      <c r="R169" s="148">
        <f t="shared" ref="R169:T171" si="21">R125-R93</f>
        <v>46.38660447999996</v>
      </c>
      <c r="S169" s="148">
        <f t="shared" si="21"/>
        <v>-43.702496971000073</v>
      </c>
      <c r="T169" s="148">
        <f t="shared" si="21"/>
        <v>27.101125799999977</v>
      </c>
      <c r="U169" s="148"/>
      <c r="V169" s="148"/>
      <c r="W169" s="148"/>
      <c r="X169" s="148">
        <f t="shared" ref="X169:AA171" si="22">X125-X93</f>
        <v>-3.1626278388189917</v>
      </c>
      <c r="Y169" s="148">
        <f t="shared" si="22"/>
        <v>-3.0837020540620301</v>
      </c>
      <c r="Z169" s="148">
        <f t="shared" si="22"/>
        <v>-3.311896006062625</v>
      </c>
      <c r="AA169" s="148">
        <f t="shared" si="22"/>
        <v>-1.3176732188286451</v>
      </c>
    </row>
    <row r="170" spans="2:27" hidden="1" x14ac:dyDescent="0.25">
      <c r="B170" s="28" t="s">
        <v>124</v>
      </c>
      <c r="R170" s="148">
        <f t="shared" si="21"/>
        <v>0.97403400000001739</v>
      </c>
      <c r="S170" s="148">
        <f t="shared" si="21"/>
        <v>0.75569200000001047</v>
      </c>
      <c r="T170" s="148">
        <f t="shared" si="21"/>
        <v>0.87523600000000101</v>
      </c>
      <c r="U170" s="148"/>
      <c r="V170" s="148"/>
      <c r="W170" s="148"/>
      <c r="X170" s="148">
        <f t="shared" si="22"/>
        <v>-2.5830729124811</v>
      </c>
      <c r="Y170" s="148">
        <f t="shared" si="22"/>
        <v>-2.8742655931422405</v>
      </c>
      <c r="Z170" s="148">
        <f t="shared" si="22"/>
        <v>-3.1286841802772756</v>
      </c>
      <c r="AA170" s="148">
        <f t="shared" si="22"/>
        <v>-3.340239102329889</v>
      </c>
    </row>
    <row r="171" spans="2:27" hidden="1" x14ac:dyDescent="0.25">
      <c r="B171" s="28" t="s">
        <v>125</v>
      </c>
      <c r="R171" s="148">
        <f t="shared" si="21"/>
        <v>20.439042090000015</v>
      </c>
      <c r="S171" s="148">
        <f t="shared" si="21"/>
        <v>-4.9321421500000042</v>
      </c>
      <c r="T171" s="148">
        <f t="shared" si="21"/>
        <v>10.103371629999998</v>
      </c>
      <c r="U171" s="148"/>
      <c r="V171" s="148"/>
      <c r="W171" s="148"/>
      <c r="X171" s="148">
        <f t="shared" si="22"/>
        <v>8.1930700874225693</v>
      </c>
      <c r="Y171" s="148">
        <f t="shared" si="22"/>
        <v>5.2824880182696177</v>
      </c>
      <c r="Z171" s="148">
        <f t="shared" si="22"/>
        <v>3.6631030176485808</v>
      </c>
      <c r="AA171" s="148">
        <f t="shared" si="22"/>
        <v>3.6933254959252793</v>
      </c>
    </row>
    <row r="172" spans="2:27" hidden="1" x14ac:dyDescent="0.25">
      <c r="B172" s="28" t="s">
        <v>126</v>
      </c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</row>
    <row r="173" spans="2:27" hidden="1" x14ac:dyDescent="0.25">
      <c r="B173" s="28" t="s">
        <v>127</v>
      </c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</row>
    <row r="174" spans="2:27" hidden="1" x14ac:dyDescent="0.25">
      <c r="B174" s="28" t="s">
        <v>70</v>
      </c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</row>
    <row r="175" spans="2:27" hidden="1" x14ac:dyDescent="0.25">
      <c r="B175" s="28" t="s">
        <v>71</v>
      </c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</row>
    <row r="176" spans="2:27" hidden="1" x14ac:dyDescent="0.25">
      <c r="B176" s="28" t="s">
        <v>72</v>
      </c>
      <c r="R176" s="148">
        <f>R128-R96</f>
        <v>-0.87687255871631153</v>
      </c>
      <c r="S176" s="148">
        <f>S128-S96</f>
        <v>-1.3756355207245221</v>
      </c>
      <c r="T176" s="148">
        <f>T128-T96</f>
        <v>-0.9900377639498803</v>
      </c>
      <c r="U176" s="148"/>
      <c r="V176" s="148"/>
      <c r="W176" s="148"/>
      <c r="X176" s="148">
        <f>X128-X96</f>
        <v>0.90826647589068643</v>
      </c>
      <c r="Y176" s="148">
        <f>Y128-Y96</f>
        <v>1.408128225</v>
      </c>
      <c r="Z176" s="148">
        <f>Z128-Z96</f>
        <v>-3.0332287124999913E-2</v>
      </c>
      <c r="AA176" s="148">
        <f>AA128-AA96</f>
        <v>-3.1393917174374897E-2</v>
      </c>
    </row>
    <row r="177" spans="2:27" hidden="1" x14ac:dyDescent="0.25">
      <c r="B177" s="28" t="s">
        <v>128</v>
      </c>
      <c r="R177" s="148">
        <f>R129</f>
        <v>0</v>
      </c>
      <c r="S177" s="148">
        <f>S129</f>
        <v>0</v>
      </c>
      <c r="T177" s="148">
        <f>T129</f>
        <v>0</v>
      </c>
      <c r="U177" s="148"/>
      <c r="V177" s="148"/>
      <c r="W177" s="148"/>
      <c r="X177" s="148">
        <f>X129</f>
        <v>0</v>
      </c>
      <c r="Y177" s="148">
        <f>Y129</f>
        <v>0</v>
      </c>
      <c r="Z177" s="148">
        <f>Z129</f>
        <v>0</v>
      </c>
      <c r="AA177" s="148">
        <f>AA129</f>
        <v>0</v>
      </c>
    </row>
    <row r="178" spans="2:27" hidden="1" x14ac:dyDescent="0.25">
      <c r="B178" s="83" t="s">
        <v>129</v>
      </c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</row>
    <row r="179" spans="2:27" hidden="1" x14ac:dyDescent="0.25">
      <c r="B179" s="83" t="s">
        <v>130</v>
      </c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</row>
    <row r="180" spans="2:27" hidden="1" x14ac:dyDescent="0.25">
      <c r="B180" s="152" t="str">
        <f t="shared" ref="B180:B187" si="23">B135</f>
        <v>Forward Energy Contracts - 2012 (12 mth Contract)</v>
      </c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</row>
    <row r="181" spans="2:27" hidden="1" x14ac:dyDescent="0.25">
      <c r="B181" s="152" t="str">
        <f t="shared" si="23"/>
        <v>Forward Energy Contracts Pgm - Gain/(Loss)</v>
      </c>
      <c r="R181" s="148">
        <f t="shared" ref="R181:T182" si="24">R136</f>
        <v>2.2531720000000002</v>
      </c>
      <c r="S181" s="148">
        <f t="shared" si="24"/>
        <v>15.831</v>
      </c>
      <c r="T181" s="148">
        <f t="shared" si="24"/>
        <v>1.028</v>
      </c>
      <c r="U181" s="148"/>
      <c r="V181" s="148"/>
      <c r="W181" s="148"/>
      <c r="X181" s="148">
        <f t="shared" ref="X181:AA182" si="25">X136</f>
        <v>14.368310188800001</v>
      </c>
      <c r="Y181" s="148">
        <f t="shared" si="25"/>
        <v>8.5576285500000293E-2</v>
      </c>
      <c r="Z181" s="148">
        <f t="shared" si="25"/>
        <v>0</v>
      </c>
      <c r="AA181" s="148">
        <f t="shared" si="25"/>
        <v>0</v>
      </c>
    </row>
    <row r="182" spans="2:27" hidden="1" x14ac:dyDescent="0.25">
      <c r="B182" s="152" t="str">
        <f t="shared" si="23"/>
        <v>MNR Repayment for 525 North Broadway</v>
      </c>
      <c r="R182" s="148">
        <f t="shared" si="24"/>
        <v>-2.4409999999999998</v>
      </c>
      <c r="S182" s="148">
        <f t="shared" si="24"/>
        <v>-2.4409999999999998</v>
      </c>
      <c r="T182" s="148">
        <f t="shared" si="24"/>
        <v>-2.4409999999999998</v>
      </c>
      <c r="U182" s="148"/>
      <c r="V182" s="148"/>
      <c r="W182" s="148"/>
      <c r="X182" s="148">
        <f t="shared" si="25"/>
        <v>-2.4409999999999998</v>
      </c>
      <c r="Y182" s="148">
        <f t="shared" si="25"/>
        <v>-2.4409999999999998</v>
      </c>
      <c r="Z182" s="148">
        <f t="shared" si="25"/>
        <v>-2.4409999999999998</v>
      </c>
      <c r="AA182" s="148">
        <f t="shared" si="25"/>
        <v>-2.4409999999999998</v>
      </c>
    </row>
    <row r="183" spans="2:27" hidden="1" x14ac:dyDescent="0.25">
      <c r="B183" s="152" t="str">
        <f t="shared" si="23"/>
        <v>Repayment of Loan to Capital Financing Fund</v>
      </c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</row>
    <row r="184" spans="2:27" hidden="1" x14ac:dyDescent="0.25">
      <c r="B184" s="152" t="str">
        <f t="shared" si="23"/>
        <v>Debt Service Paid with Committed to Cap Funds</v>
      </c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</row>
    <row r="185" spans="2:27" hidden="1" x14ac:dyDescent="0.25">
      <c r="B185" s="152" t="str">
        <f t="shared" si="23"/>
        <v>Committed to Capital 2010-2014 Capital Program</v>
      </c>
      <c r="R185" s="148">
        <f t="shared" ref="R185:T186" si="26">R140</f>
        <v>-73.001294999999999</v>
      </c>
      <c r="S185" s="148">
        <f t="shared" si="26"/>
        <v>-78.934734999999989</v>
      </c>
      <c r="T185" s="148">
        <f t="shared" si="26"/>
        <v>0</v>
      </c>
      <c r="U185" s="148"/>
      <c r="V185" s="148"/>
      <c r="W185" s="148"/>
      <c r="X185" s="148">
        <f t="shared" ref="X185:AA186" si="27">X140</f>
        <v>2.9802322387695311E-14</v>
      </c>
      <c r="Y185" s="148">
        <f t="shared" si="27"/>
        <v>2.9802322387695311E-14</v>
      </c>
      <c r="Z185" s="148">
        <f t="shared" si="27"/>
        <v>2.9802322387695311E-14</v>
      </c>
      <c r="AA185" s="148">
        <f t="shared" si="27"/>
        <v>2.9802322387695311E-14</v>
      </c>
    </row>
    <row r="186" spans="2:27" hidden="1" x14ac:dyDescent="0.25">
      <c r="B186" s="152" t="str">
        <f t="shared" si="23"/>
        <v>Committed to Capital  2015-2019 Capital Program</v>
      </c>
      <c r="R186" s="148">
        <f t="shared" si="26"/>
        <v>-227.88603499999999</v>
      </c>
      <c r="S186" s="148">
        <f t="shared" si="26"/>
        <v>40.174750999999986</v>
      </c>
      <c r="T186" s="148">
        <f t="shared" si="26"/>
        <v>0</v>
      </c>
      <c r="U186" s="148"/>
      <c r="V186" s="148"/>
      <c r="W186" s="148"/>
      <c r="X186" s="148">
        <f t="shared" si="27"/>
        <v>-120.177239</v>
      </c>
      <c r="Y186" s="148">
        <f t="shared" si="27"/>
        <v>-114.10782300000005</v>
      </c>
      <c r="Z186" s="148">
        <f t="shared" si="27"/>
        <v>-108.80551800000001</v>
      </c>
      <c r="AA186" s="148">
        <f t="shared" si="27"/>
        <v>-103.76951800000006</v>
      </c>
    </row>
    <row r="187" spans="2:27" hidden="1" x14ac:dyDescent="0.25">
      <c r="B187" s="152" t="str">
        <f t="shared" si="23"/>
        <v>Drawdown GASB 45 OPEB Reserves</v>
      </c>
      <c r="S187" s="153">
        <f>S142</f>
        <v>132.74438361286883</v>
      </c>
    </row>
    <row r="188" spans="2:27" s="83" customFormat="1" hidden="1" x14ac:dyDescent="0.25">
      <c r="B188" s="154" t="s">
        <v>121</v>
      </c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8"/>
      <c r="Q188" s="138"/>
      <c r="R188" s="139">
        <f>SUM(R161:R187)</f>
        <v>-1664.6402047109639</v>
      </c>
      <c r="S188" s="138">
        <f>SUM(S161:S187)</f>
        <v>-1366.7371322088563</v>
      </c>
      <c r="T188" s="138">
        <f>SUM(T161:T187)</f>
        <v>-1590.0966212811497</v>
      </c>
      <c r="U188" s="138"/>
      <c r="V188" s="138"/>
      <c r="W188" s="138"/>
      <c r="X188" s="138">
        <f>SUM(X161:X187)</f>
        <v>-2199.4208620061822</v>
      </c>
      <c r="Y188" s="138">
        <f>SUM(Y161:Y187)</f>
        <v>-2305.7501873473275</v>
      </c>
      <c r="Z188" s="138">
        <f>SUM(Z161:Z187)</f>
        <v>-2313.4317411709258</v>
      </c>
      <c r="AA188" s="138">
        <f>SUM(AA161:AA187)</f>
        <v>-2300.4170632071318</v>
      </c>
    </row>
    <row r="189" spans="2:27" x14ac:dyDescent="0.25">
      <c r="B189" s="120"/>
    </row>
    <row r="190" spans="2:27" x14ac:dyDescent="0.25">
      <c r="B190" s="120"/>
    </row>
    <row r="191" spans="2:27" x14ac:dyDescent="0.25">
      <c r="B191" s="40"/>
    </row>
  </sheetData>
  <mergeCells count="6">
    <mergeCell ref="C3:V3"/>
    <mergeCell ref="W3:AA3"/>
    <mergeCell ref="C69:V69"/>
    <mergeCell ref="W69:AA69"/>
    <mergeCell ref="C107:V107"/>
    <mergeCell ref="W107:AA107"/>
  </mergeCells>
  <printOptions horizontalCentered="1"/>
  <pageMargins left="0.2" right="0.2" top="1" bottom="0.75" header="0.3" footer="0.3"/>
  <pageSetup scale="55" orientation="landscape" r:id="rId1"/>
  <headerFooter>
    <oddHeader>&amp;CMetropolitan Transportation Authority
Sources and Uses of Funds Analysis 
2015 - 2045
2015-2022 February 2016 Financial Plan
2023 - 2045 Projections</oddHeader>
    <oddFooter>&amp;A</oddFooter>
  </headerFooter>
  <rowBreaks count="1" manualBreakCount="1">
    <brk id="67" min="1" max="35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4E63-E885-438F-9D5D-0739EB3A9744}">
  <dimension ref="A1"/>
  <sheetViews>
    <sheetView workbookViewId="0">
      <selection activeCell="Z29" sqref="Z2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9FFB-D87F-4A56-BCAD-782C26A2DDAF}">
  <dimension ref="A1"/>
  <sheetViews>
    <sheetView workbookViewId="0">
      <selection activeCell="B11" sqref="B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B7FC-5DD6-4044-91F5-135BE98CA7AA}">
  <dimension ref="A1"/>
  <sheetViews>
    <sheetView workbookViewId="0">
      <selection activeCell="M3" sqref="M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B29F-48E8-49AD-9BDA-8F77B5AD6DEF}">
  <dimension ref="B2:S39"/>
  <sheetViews>
    <sheetView topLeftCell="A10" workbookViewId="0">
      <selection activeCell="I45" sqref="I45"/>
    </sheetView>
  </sheetViews>
  <sheetFormatPr defaultRowHeight="14.4" x14ac:dyDescent="0.3"/>
  <cols>
    <col min="2" max="6" width="15.6640625" customWidth="1"/>
    <col min="9" max="9" width="26.6640625" customWidth="1"/>
  </cols>
  <sheetData>
    <row r="2" spans="2:7" x14ac:dyDescent="0.3">
      <c r="B2" t="s">
        <v>168</v>
      </c>
    </row>
    <row r="3" spans="2:7" ht="57.6" x14ac:dyDescent="0.3">
      <c r="B3" s="156" t="s">
        <v>174</v>
      </c>
      <c r="C3" s="156" t="s">
        <v>173</v>
      </c>
      <c r="D3" s="156" t="s">
        <v>172</v>
      </c>
      <c r="E3" s="156" t="s">
        <v>171</v>
      </c>
      <c r="F3" s="156" t="s">
        <v>170</v>
      </c>
    </row>
    <row r="5" spans="2:7" x14ac:dyDescent="0.3">
      <c r="B5" s="167">
        <v>2013</v>
      </c>
      <c r="C5" s="165">
        <v>175.9</v>
      </c>
      <c r="D5" s="165">
        <v>82.1</v>
      </c>
      <c r="E5" s="165">
        <v>43.5</v>
      </c>
      <c r="F5" s="165">
        <v>301.60000000000002</v>
      </c>
      <c r="G5" s="165"/>
    </row>
    <row r="6" spans="2:7" x14ac:dyDescent="0.3">
      <c r="B6" s="167">
        <v>2014</v>
      </c>
      <c r="C6" s="165">
        <v>171.7</v>
      </c>
      <c r="D6" s="165">
        <v>84.9</v>
      </c>
      <c r="E6" s="165">
        <v>44.6</v>
      </c>
      <c r="F6" s="165">
        <v>301.2</v>
      </c>
      <c r="G6" s="165"/>
    </row>
    <row r="7" spans="2:7" x14ac:dyDescent="0.3">
      <c r="B7" s="167">
        <v>2015</v>
      </c>
      <c r="C7" s="165">
        <v>176.5</v>
      </c>
      <c r="D7" s="165">
        <v>74.8</v>
      </c>
      <c r="E7" s="165">
        <v>46</v>
      </c>
      <c r="F7" s="165">
        <v>297.3</v>
      </c>
      <c r="G7" s="165"/>
    </row>
    <row r="8" spans="2:7" x14ac:dyDescent="0.3">
      <c r="B8" s="167">
        <v>2016</v>
      </c>
      <c r="C8" s="165">
        <v>179.1</v>
      </c>
      <c r="D8" s="165">
        <v>66.7</v>
      </c>
      <c r="E8" s="165">
        <v>56.8</v>
      </c>
      <c r="F8" s="165">
        <v>302.60000000000002</v>
      </c>
      <c r="G8" s="165"/>
    </row>
    <row r="9" spans="2:7" x14ac:dyDescent="0.3">
      <c r="B9" s="167">
        <v>2017</v>
      </c>
      <c r="C9" s="165">
        <v>189.3</v>
      </c>
      <c r="D9" s="165">
        <v>56.9</v>
      </c>
      <c r="E9" s="165">
        <v>45.2</v>
      </c>
      <c r="F9" s="165">
        <v>291.39999999999998</v>
      </c>
      <c r="G9" s="165"/>
    </row>
    <row r="10" spans="2:7" x14ac:dyDescent="0.3">
      <c r="B10" s="167">
        <v>2018</v>
      </c>
      <c r="C10" s="165">
        <v>192.5</v>
      </c>
      <c r="D10" s="165">
        <v>53.1</v>
      </c>
      <c r="E10" s="165">
        <v>50.8</v>
      </c>
      <c r="F10" s="165">
        <v>296.39999999999998</v>
      </c>
      <c r="G10" s="165"/>
    </row>
    <row r="11" spans="2:7" x14ac:dyDescent="0.3">
      <c r="B11" s="167">
        <v>2019</v>
      </c>
      <c r="C11" s="165">
        <v>195.3</v>
      </c>
      <c r="D11" s="165">
        <v>47.5</v>
      </c>
      <c r="E11" s="165">
        <v>53.1</v>
      </c>
      <c r="F11" s="165">
        <v>295.89999999999998</v>
      </c>
      <c r="G11" s="165"/>
    </row>
    <row r="12" spans="2:7" x14ac:dyDescent="0.3">
      <c r="B12" s="167">
        <v>2020</v>
      </c>
      <c r="C12" s="165">
        <v>184.6</v>
      </c>
      <c r="D12" s="165">
        <v>18.600000000000001</v>
      </c>
      <c r="E12" s="165">
        <v>43.5</v>
      </c>
      <c r="F12" s="165">
        <v>246.7</v>
      </c>
      <c r="G12" s="165"/>
    </row>
    <row r="13" spans="2:7" x14ac:dyDescent="0.3">
      <c r="B13" s="167">
        <v>2021</v>
      </c>
      <c r="C13" s="165">
        <v>196.1</v>
      </c>
      <c r="D13" s="165">
        <v>14.9</v>
      </c>
      <c r="E13" s="165">
        <v>57.4</v>
      </c>
      <c r="F13" s="165">
        <v>268.39999999999998</v>
      </c>
      <c r="G13" s="165"/>
    </row>
    <row r="34" spans="9:19" x14ac:dyDescent="0.3">
      <c r="K34" s="167">
        <v>2013</v>
      </c>
      <c r="L34" s="167">
        <v>2014</v>
      </c>
      <c r="M34" s="167">
        <v>2015</v>
      </c>
      <c r="N34" s="167">
        <v>2016</v>
      </c>
      <c r="O34" s="167">
        <v>2017</v>
      </c>
      <c r="P34" s="167">
        <v>2018</v>
      </c>
      <c r="Q34" s="167">
        <v>2019</v>
      </c>
      <c r="R34" s="167">
        <v>2020</v>
      </c>
      <c r="S34" s="167">
        <v>2021</v>
      </c>
    </row>
    <row r="36" spans="9:19" ht="28.8" x14ac:dyDescent="0.3">
      <c r="I36" s="156" t="s">
        <v>175</v>
      </c>
      <c r="K36" s="165">
        <v>175.9</v>
      </c>
      <c r="L36" s="165">
        <v>171.7</v>
      </c>
      <c r="M36" s="165">
        <v>176.5</v>
      </c>
      <c r="N36" s="165">
        <v>179.1</v>
      </c>
      <c r="O36" s="165">
        <v>189.3</v>
      </c>
      <c r="P36" s="165">
        <v>192.5</v>
      </c>
      <c r="Q36" s="165">
        <v>195.3</v>
      </c>
      <c r="R36" s="165">
        <v>184.6</v>
      </c>
      <c r="S36" s="165">
        <v>196.1</v>
      </c>
    </row>
    <row r="37" spans="9:19" x14ac:dyDescent="0.3">
      <c r="I37" s="156" t="s">
        <v>172</v>
      </c>
      <c r="K37" s="165">
        <v>82.1</v>
      </c>
      <c r="L37" s="165">
        <v>84.9</v>
      </c>
      <c r="M37" s="165">
        <v>74.8</v>
      </c>
      <c r="N37" s="165">
        <v>66.7</v>
      </c>
      <c r="O37" s="165">
        <v>56.9</v>
      </c>
      <c r="P37" s="165">
        <v>53.1</v>
      </c>
      <c r="Q37" s="165">
        <v>47.5</v>
      </c>
      <c r="R37" s="165">
        <v>18.600000000000001</v>
      </c>
      <c r="S37" s="165">
        <v>14.9</v>
      </c>
    </row>
    <row r="38" spans="9:19" x14ac:dyDescent="0.3">
      <c r="I38" s="156" t="s">
        <v>171</v>
      </c>
      <c r="K38" s="165">
        <v>43.5</v>
      </c>
      <c r="L38" s="165">
        <v>44.6</v>
      </c>
      <c r="M38" s="165">
        <v>46</v>
      </c>
      <c r="N38" s="165">
        <v>56.8</v>
      </c>
      <c r="O38" s="165">
        <v>45.2</v>
      </c>
      <c r="P38" s="165">
        <v>50.8</v>
      </c>
      <c r="Q38" s="165">
        <v>53.1</v>
      </c>
      <c r="R38" s="165">
        <v>43.5</v>
      </c>
      <c r="S38" s="165">
        <v>57.4</v>
      </c>
    </row>
    <row r="39" spans="9:19" x14ac:dyDescent="0.3">
      <c r="I39" s="156" t="s">
        <v>170</v>
      </c>
      <c r="K39" s="165">
        <v>301.60000000000002</v>
      </c>
      <c r="L39" s="165">
        <v>301.2</v>
      </c>
      <c r="M39" s="165">
        <v>297.3</v>
      </c>
      <c r="N39" s="165">
        <v>302.60000000000002</v>
      </c>
      <c r="O39" s="165">
        <v>291.39999999999998</v>
      </c>
      <c r="P39" s="165">
        <v>296.39999999999998</v>
      </c>
      <c r="Q39" s="165">
        <v>295.89999999999998</v>
      </c>
      <c r="R39" s="165">
        <v>246.7</v>
      </c>
      <c r="S39" s="165">
        <v>268.39999999999998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Sheet2</vt:lpstr>
      <vt:lpstr>master</vt:lpstr>
      <vt:lpstr>2019MTAanalysis</vt:lpstr>
      <vt:lpstr>mta2019methods</vt:lpstr>
      <vt:lpstr>Subsidies</vt:lpstr>
      <vt:lpstr>capitalmansion</vt:lpstr>
      <vt:lpstr>mrt1and2</vt:lpstr>
      <vt:lpstr>urban</vt:lpstr>
      <vt:lpstr>MTA Aid</vt:lpstr>
      <vt:lpstr>MMTOA</vt:lpstr>
      <vt:lpstr>MTTF_MMTOA</vt:lpstr>
      <vt:lpstr>MTOA_Franchise</vt:lpstr>
      <vt:lpstr>MTOA_FranchiseSurch</vt:lpstr>
      <vt:lpstr>MTOA_sales</vt:lpstr>
      <vt:lpstr>Subsidies!Print_Area</vt:lpstr>
      <vt:lpstr>Subsidies!Print_Titles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2022-09-05T07:13:12Z</dcterms:created>
  <dcterms:modified xsi:type="dcterms:W3CDTF">2022-09-09T11:48:50Z</dcterms:modified>
</cp:coreProperties>
</file>