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560" yWindow="560" windowWidth="25040" windowHeight="15500" tabRatio="500"/>
  </bookViews>
  <sheets>
    <sheet name="Oil Gas Coal CO2 2000-2018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V106" i="1" l="1"/>
  <c r="X106" i="1"/>
  <c r="T14" i="1"/>
  <c r="T15" i="1"/>
  <c r="T16" i="1"/>
  <c r="T17" i="1"/>
  <c r="S18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R50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6" i="1"/>
  <c r="S106" i="1"/>
  <c r="R106" i="1"/>
  <c r="X104" i="1"/>
  <c r="X103" i="1"/>
  <c r="C103" i="1"/>
  <c r="X102" i="1"/>
  <c r="X101" i="1"/>
  <c r="X100" i="1"/>
  <c r="X99" i="1"/>
  <c r="X98" i="1"/>
  <c r="X97" i="1"/>
  <c r="X96" i="1"/>
  <c r="X95" i="1"/>
  <c r="X94" i="1"/>
  <c r="X93" i="1"/>
  <c r="X92" i="1"/>
  <c r="X91" i="1"/>
  <c r="X90" i="1"/>
  <c r="X89" i="1"/>
  <c r="X88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8" i="1"/>
  <c r="C88" i="1"/>
  <c r="X87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6" i="1"/>
  <c r="AL86" i="1"/>
  <c r="X86" i="1"/>
  <c r="X85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4" i="1"/>
  <c r="AD84" i="1"/>
  <c r="X84" i="1"/>
  <c r="X83" i="1"/>
  <c r="X82" i="1"/>
  <c r="X81" i="1"/>
  <c r="X80" i="1"/>
  <c r="X79" i="1"/>
  <c r="X78" i="1"/>
  <c r="X77" i="1"/>
  <c r="X76" i="1"/>
  <c r="X75" i="1"/>
  <c r="X74" i="1"/>
  <c r="X73" i="1"/>
  <c r="X72" i="1"/>
  <c r="X71" i="1"/>
  <c r="X70" i="1"/>
  <c r="X69" i="1"/>
  <c r="X68" i="1"/>
  <c r="X67" i="1"/>
  <c r="X66" i="1"/>
  <c r="X65" i="1"/>
  <c r="X64" i="1"/>
  <c r="X63" i="1"/>
  <c r="X62" i="1"/>
  <c r="X61" i="1"/>
  <c r="X60" i="1"/>
  <c r="X59" i="1"/>
  <c r="X58" i="1"/>
  <c r="X57" i="1"/>
  <c r="X56" i="1"/>
  <c r="X55" i="1"/>
  <c r="X54" i="1"/>
  <c r="X53" i="1"/>
  <c r="X52" i="1"/>
  <c r="X51" i="1"/>
  <c r="X50" i="1"/>
  <c r="X49" i="1"/>
  <c r="X48" i="1"/>
  <c r="X47" i="1"/>
  <c r="X46" i="1"/>
  <c r="X45" i="1"/>
  <c r="X44" i="1"/>
  <c r="X43" i="1"/>
  <c r="X42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1" i="1"/>
  <c r="AT41" i="1"/>
  <c r="X41" i="1"/>
  <c r="J41" i="1"/>
  <c r="X40" i="1"/>
  <c r="AX39" i="1"/>
  <c r="X39" i="1"/>
  <c r="AX38" i="1"/>
  <c r="X38" i="1"/>
  <c r="AX37" i="1"/>
  <c r="X37" i="1"/>
  <c r="AX36" i="1"/>
  <c r="X36" i="1"/>
  <c r="AX35" i="1"/>
  <c r="X35" i="1"/>
  <c r="AX34" i="1"/>
  <c r="X34" i="1"/>
  <c r="AX33" i="1"/>
  <c r="X33" i="1"/>
  <c r="AX32" i="1"/>
  <c r="X32" i="1"/>
  <c r="AX31" i="1"/>
  <c r="X31" i="1"/>
  <c r="AX30" i="1"/>
  <c r="X30" i="1"/>
  <c r="AX29" i="1"/>
  <c r="X29" i="1"/>
  <c r="AX28" i="1"/>
  <c r="X28" i="1"/>
  <c r="AX27" i="1"/>
  <c r="X27" i="1"/>
  <c r="AX26" i="1"/>
  <c r="X26" i="1"/>
  <c r="AX25" i="1"/>
  <c r="X25" i="1"/>
  <c r="AX24" i="1"/>
  <c r="X24" i="1"/>
  <c r="AX23" i="1"/>
  <c r="X23" i="1"/>
  <c r="AX22" i="1"/>
  <c r="X22" i="1"/>
  <c r="AX21" i="1"/>
  <c r="X21" i="1"/>
  <c r="AX20" i="1"/>
  <c r="X20" i="1"/>
  <c r="AX19" i="1"/>
  <c r="X19" i="1"/>
  <c r="AX18" i="1"/>
  <c r="X18" i="1"/>
  <c r="AX17" i="1"/>
  <c r="X17" i="1"/>
  <c r="AX16" i="1"/>
  <c r="X16" i="1"/>
  <c r="AX15" i="1"/>
  <c r="X15" i="1"/>
  <c r="AX14" i="1"/>
  <c r="X14" i="1"/>
</calcChain>
</file>

<file path=xl/sharedStrings.xml><?xml version="1.0" encoding="utf-8"?>
<sst xmlns="http://schemas.openxmlformats.org/spreadsheetml/2006/main" count="484" uniqueCount="161">
  <si>
    <t>Oil &amp; Gas emissions, sorted and ranked by MtCO2</t>
  </si>
  <si>
    <t>Coal emissions, sorted and ranked by MtCO2</t>
  </si>
  <si>
    <t>Crude oil emissions using EPA crude oil combustion factor</t>
  </si>
  <si>
    <t>Natural Gas emissions using EPA natural gas combustion factor</t>
  </si>
  <si>
    <t>Richard Heede</t>
  </si>
  <si>
    <t>Climate Accountability Institute</t>
  </si>
  <si>
    <t>Emissions</t>
  </si>
  <si>
    <t>Percent</t>
  </si>
  <si>
    <t xml:space="preserve">  Assessible person</t>
  </si>
  <si>
    <t>2000-2018</t>
  </si>
  <si>
    <t>Emission factor</t>
  </si>
  <si>
    <t>Combined oil &amp; gas</t>
  </si>
  <si>
    <t>% of global oil, gas</t>
  </si>
  <si>
    <t>coal</t>
  </si>
  <si>
    <t>Oil Gas Coal</t>
  </si>
  <si>
    <t>EPA Emissions Factor</t>
  </si>
  <si>
    <t>EPA Emissions Hub</t>
  </si>
  <si>
    <t>MtCO2</t>
  </si>
  <si>
    <t>&amp; coal emissions</t>
  </si>
  <si>
    <t>Oil &amp; Gas</t>
  </si>
  <si>
    <t>Coal</t>
  </si>
  <si>
    <t>Sum</t>
  </si>
  <si>
    <t>MtCO2/Mb</t>
  </si>
  <si>
    <t>MtCO2/Bcf</t>
  </si>
  <si>
    <t>Mt</t>
  </si>
  <si>
    <t>MtCO2/Mt</t>
  </si>
  <si>
    <t>Mb</t>
  </si>
  <si>
    <t>Bcf</t>
  </si>
  <si>
    <t>million metric tonnes</t>
  </si>
  <si>
    <t>Global Carbon Project / CDIAC data</t>
  </si>
  <si>
    <t>Saudi Aramco, Saudi Arabia</t>
  </si>
  <si>
    <t xml:space="preserve"> Coal India, India</t>
  </si>
  <si>
    <t>Gazprom, Russian Federation</t>
  </si>
  <si>
    <t xml:space="preserve"> Peabody Energy, USA</t>
  </si>
  <si>
    <t>National Iranian Oil Company (NIOC), Iran</t>
  </si>
  <si>
    <t xml:space="preserve"> Arch Coal Company, USA</t>
  </si>
  <si>
    <t>Petroleos Mexicanos (PEMEX), Mexico</t>
  </si>
  <si>
    <t>Royal Dutch Shell plc, The Netherlands</t>
  </si>
  <si>
    <t>ExxonMobil, USA</t>
  </si>
  <si>
    <t xml:space="preserve"> BHP Billiton, Australia</t>
  </si>
  <si>
    <t>PetroChina (CNPC), China</t>
  </si>
  <si>
    <t xml:space="preserve"> RWE, Germany</t>
  </si>
  <si>
    <t>Abu Dhabi National Oil (ADNOC), UAE</t>
  </si>
  <si>
    <t>Sonatrach, Algeria</t>
  </si>
  <si>
    <t xml:space="preserve"> Rio Tinto, Australia</t>
  </si>
  <si>
    <t>BP, UK</t>
  </si>
  <si>
    <t>includes BG</t>
  </si>
  <si>
    <t xml:space="preserve"> Glencore, Switzerland</t>
  </si>
  <si>
    <t>Kuwait Petroleum Corp., Kuwait</t>
  </si>
  <si>
    <t xml:space="preserve"> Contura Energy / ANR, USA</t>
  </si>
  <si>
    <t>Petroleos de Venezuela, Venezuela</t>
  </si>
  <si>
    <t xml:space="preserve"> Anglo American, UK</t>
  </si>
  <si>
    <t xml:space="preserve"> Rosneft, Russian Federation</t>
  </si>
  <si>
    <t>Petronas, Malaysia</t>
  </si>
  <si>
    <t>Singareni Collieries, India</t>
  </si>
  <si>
    <t>Iraq National Oil Company, Iraq</t>
  </si>
  <si>
    <t>Qatar Petroleum, Qatar</t>
  </si>
  <si>
    <t xml:space="preserve"> CONSOL Energy, USA</t>
  </si>
  <si>
    <t>TotalEnergies, France</t>
  </si>
  <si>
    <t>Chevron, USA</t>
  </si>
  <si>
    <t>Sasol, South Africa</t>
  </si>
  <si>
    <t xml:space="preserve"> Cloud Peak, USA</t>
  </si>
  <si>
    <t>Petroleo Brasileiro (Petrobras), Brazil</t>
  </si>
  <si>
    <t>TurkmenGaz, Turkmenistan</t>
  </si>
  <si>
    <t xml:space="preserve"> Exxaro, South Africa</t>
  </si>
  <si>
    <t>ConocoPhillips, USA</t>
  </si>
  <si>
    <t xml:space="preserve"> North American Coal Corp., USA</t>
  </si>
  <si>
    <t>Lukoil, Russian Federation</t>
  </si>
  <si>
    <t xml:space="preserve"> Murray Coal Corporation, USA</t>
  </si>
  <si>
    <t>Westmoreland Coal, USA</t>
  </si>
  <si>
    <t>Nigerian National Petroleum, Nigeria</t>
  </si>
  <si>
    <t>ENI, Italy</t>
  </si>
  <si>
    <t xml:space="preserve"> Alliance Resource Partners, USA</t>
  </si>
  <si>
    <t>Equinor, Norway</t>
  </si>
  <si>
    <t>Vistra Energy, USA</t>
  </si>
  <si>
    <t>Novatek, Russian Federation</t>
  </si>
  <si>
    <t xml:space="preserve"> Kiewit Mining Group, USA</t>
  </si>
  <si>
    <t>Repsol, Spain / Includes Talisman</t>
  </si>
  <si>
    <t>Teck Resources, Canada</t>
  </si>
  <si>
    <t>Petoro, Norway</t>
  </si>
  <si>
    <t xml:space="preserve"> Chevron Mining / Pittsburgh &amp; Midway</t>
  </si>
  <si>
    <t>Sinopec, China</t>
  </si>
  <si>
    <t>EnCana, Canada</t>
  </si>
  <si>
    <t>UK Coal, UK (defunct Dec2015)</t>
  </si>
  <si>
    <t>Whitehaven Coal, Australia</t>
  </si>
  <si>
    <t>Vale, Brazil</t>
  </si>
  <si>
    <t>BHP Billiton, Australia</t>
  </si>
  <si>
    <t xml:space="preserve"> Exxon Mobil</t>
  </si>
  <si>
    <t>Libya National Oil Corp., Libya</t>
  </si>
  <si>
    <t xml:space="preserve"> BP Coal, UK</t>
  </si>
  <si>
    <t>CNOOC (China National Offshore Oil), China</t>
  </si>
  <si>
    <t>Oil and Natural Gas Corporation, India</t>
  </si>
  <si>
    <t>Sonangol, Angola</t>
  </si>
  <si>
    <t>Shell Coal, The Netherlands</t>
  </si>
  <si>
    <t>Repsol, Spain</t>
  </si>
  <si>
    <t>includes Talisman</t>
  </si>
  <si>
    <t>Egyptian General Petroleum, Egypt</t>
  </si>
  <si>
    <t>Sum of Carbon Majors</t>
  </si>
  <si>
    <t>includes Devon</t>
  </si>
  <si>
    <t xml:space="preserve">Petoro, Norway   </t>
  </si>
  <si>
    <t>Anadarko, USA</t>
  </si>
  <si>
    <t>Suncor, Canada</t>
  </si>
  <si>
    <t>Devon Energy, USA</t>
  </si>
  <si>
    <t>Petroleum Development Oman, Oman</t>
  </si>
  <si>
    <t>Global coal emissions 2000-2018 (GCP / CDIAC)</t>
  </si>
  <si>
    <t>Chesapeake, USA</t>
  </si>
  <si>
    <t>Occidental, USA</t>
  </si>
  <si>
    <t>Pertamina, Indonesia</t>
  </si>
  <si>
    <t>Global Carbon Project / CDIAC</t>
  </si>
  <si>
    <t xml:space="preserve"> Occidental, USA</t>
  </si>
  <si>
    <t>Ecopetrol, Colombia</t>
  </si>
  <si>
    <t>Oil</t>
  </si>
  <si>
    <t>Yukos, Russian Federation</t>
  </si>
  <si>
    <t>Apache, USA</t>
  </si>
  <si>
    <t>Gas</t>
  </si>
  <si>
    <t>PetroEcuador</t>
  </si>
  <si>
    <t>Canadian Natural Resources, Canada</t>
  </si>
  <si>
    <t>Sum FF</t>
  </si>
  <si>
    <t>includes Nexen</t>
  </si>
  <si>
    <t>EOG Resources, USA</t>
  </si>
  <si>
    <t>excludes cement and flaring</t>
  </si>
  <si>
    <t>Bahrain Petroleum Corporation</t>
  </si>
  <si>
    <t>Wintershall, Germany</t>
  </si>
  <si>
    <t xml:space="preserve">Southwestern, USA </t>
  </si>
  <si>
    <t>Hess, USA</t>
  </si>
  <si>
    <t>Marathon, USA</t>
  </si>
  <si>
    <t>PTTEP, Thailand</t>
  </si>
  <si>
    <t>CONSOL Energy, USA</t>
  </si>
  <si>
    <t>Husky, Canada</t>
  </si>
  <si>
    <t xml:space="preserve">Inpex, Japan   </t>
  </si>
  <si>
    <t>YPF, Argentina</t>
  </si>
  <si>
    <t>Syrian Petroleum, Syria</t>
  </si>
  <si>
    <t>EQT Corporation, USA</t>
  </si>
  <si>
    <t>Inpex, Japan</t>
  </si>
  <si>
    <t xml:space="preserve">EOG Resources, USA  </t>
  </si>
  <si>
    <t>Noble Energy, USA</t>
  </si>
  <si>
    <t>Wintershall</t>
  </si>
  <si>
    <t>Woodside, Australia</t>
  </si>
  <si>
    <t>Polish Oil &amp; Gas, Poland</t>
  </si>
  <si>
    <t>OMV Group, Austria</t>
  </si>
  <si>
    <t xml:space="preserve">TurkmenGaz, Turkmenistan </t>
  </si>
  <si>
    <t>Murphy Oil, USA</t>
  </si>
  <si>
    <t xml:space="preserve">Pioneer, USA </t>
  </si>
  <si>
    <t>Santos, Australia</t>
  </si>
  <si>
    <t>Antero, USA</t>
  </si>
  <si>
    <t xml:space="preserve">Pioneer, USA  </t>
  </si>
  <si>
    <t>Obsidian / PennWest, Canada</t>
  </si>
  <si>
    <t xml:space="preserve">Antero, USA  </t>
  </si>
  <si>
    <t xml:space="preserve">Obsidian / PennWest, Canada </t>
  </si>
  <si>
    <t xml:space="preserve">EQT Corporation, USA  </t>
  </si>
  <si>
    <t>Southwestern, USA</t>
  </si>
  <si>
    <t>BG Group (British Gas), UK</t>
  </si>
  <si>
    <t>Talisman, Canada</t>
  </si>
  <si>
    <t>Global Oil, Gas, Coal emissions</t>
  </si>
  <si>
    <t>Oil, Gas, &amp; Coal emissions, sorted and ranked by MtCO2</t>
  </si>
  <si>
    <t>Table 1</t>
  </si>
  <si>
    <t>Table 2</t>
  </si>
  <si>
    <t>Table 3</t>
  </si>
  <si>
    <t>Table 4</t>
  </si>
  <si>
    <t>Table 5</t>
  </si>
  <si>
    <t>Table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</si>
</sst>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0.000%"/>
  </numFmts>
  <fonts count="2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Geneva"/>
    </font>
    <font>
      <sz val="16"/>
      <color theme="1"/>
      <name val="Geneva"/>
    </font>
    <font>
      <sz val="14"/>
      <color theme="1"/>
      <name val="Geneva"/>
    </font>
    <font>
      <sz val="11"/>
      <color theme="1"/>
      <name val="Geneva"/>
    </font>
    <font>
      <sz val="9"/>
      <color theme="1"/>
      <name val="Geneva"/>
    </font>
    <font>
      <sz val="10"/>
      <name val="Geneva"/>
      <family val="2"/>
    </font>
    <font>
      <sz val="16"/>
      <color theme="0" tint="-4.9989318521683403E-2"/>
      <name val="Geneva"/>
    </font>
    <font>
      <b/>
      <sz val="9"/>
      <name val="Geneva"/>
      <family val="2"/>
    </font>
    <font>
      <sz val="9"/>
      <color rgb="FF000000"/>
      <name val="Geneva"/>
    </font>
    <font>
      <sz val="10"/>
      <color rgb="FF000000"/>
      <name val="Geneva"/>
    </font>
    <font>
      <sz val="9"/>
      <color rgb="FFFF0000"/>
      <name val="Geneva"/>
    </font>
    <font>
      <sz val="10"/>
      <color theme="1"/>
      <name val="Geneva"/>
    </font>
    <font>
      <sz val="12"/>
      <color rgb="FFFF0000"/>
      <name val="Geneva"/>
    </font>
    <font>
      <sz val="10"/>
      <color rgb="FFFF0000"/>
      <name val="Geneva"/>
    </font>
    <font>
      <b/>
      <sz val="10"/>
      <name val="Geneva"/>
      <family val="2"/>
    </font>
    <font>
      <b/>
      <sz val="9"/>
      <color rgb="FFFF0000"/>
      <name val="Geneva"/>
    </font>
    <font>
      <b/>
      <sz val="12"/>
      <color theme="1"/>
      <name val="Geneva"/>
    </font>
    <font>
      <sz val="12"/>
      <color rgb="FF000000"/>
      <name val="Geneva"/>
    </font>
    <font>
      <sz val="9"/>
      <color theme="1"/>
      <name val="Calibri"/>
      <family val="2"/>
      <scheme val="minor"/>
    </font>
    <font>
      <b/>
      <sz val="12"/>
      <color rgb="FF000000"/>
      <name val="Geneva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4"/>
      <color theme="0"/>
      <name val="Geneva"/>
    </font>
    <font>
      <sz val="14"/>
      <color rgb="FFFFFFFF"/>
      <name val="Geneva"/>
    </font>
    <font>
      <sz val="8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rgb="FFFF0000"/>
        <bgColor rgb="FF000000"/>
      </patternFill>
    </fill>
  </fills>
  <borders count="16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19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</cellStyleXfs>
  <cellXfs count="193">
    <xf numFmtId="0" fontId="0" fillId="0" borderId="0" xfId="0"/>
    <xf numFmtId="0" fontId="3" fillId="0" borderId="0" xfId="0" applyFont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0" borderId="0" xfId="0" applyFont="1"/>
    <xf numFmtId="0" fontId="3" fillId="2" borderId="1" xfId="0" applyFont="1" applyFill="1" applyBorder="1" applyAlignment="1">
      <alignment vertical="center"/>
    </xf>
    <xf numFmtId="0" fontId="3" fillId="2" borderId="2" xfId="0" applyFont="1" applyFill="1" applyBorder="1" applyAlignment="1">
      <alignment vertical="center"/>
    </xf>
    <xf numFmtId="0" fontId="5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vertical="center"/>
    </xf>
    <xf numFmtId="0" fontId="3" fillId="3" borderId="4" xfId="0" applyFont="1" applyFill="1" applyBorder="1" applyAlignment="1">
      <alignment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/>
    <xf numFmtId="0" fontId="3" fillId="4" borderId="4" xfId="0" applyFont="1" applyFill="1" applyBorder="1" applyAlignment="1">
      <alignment vertical="center"/>
    </xf>
    <xf numFmtId="0" fontId="6" fillId="4" borderId="5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vertical="center"/>
    </xf>
    <xf numFmtId="0" fontId="3" fillId="3" borderId="7" xfId="0" applyFont="1" applyFill="1" applyBorder="1" applyAlignment="1">
      <alignment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9" xfId="0" applyFont="1" applyFill="1" applyBorder="1"/>
    <xf numFmtId="0" fontId="3" fillId="4" borderId="7" xfId="0" applyFont="1" applyFill="1" applyBorder="1" applyAlignment="1">
      <alignment vertical="center"/>
    </xf>
    <xf numFmtId="0" fontId="6" fillId="4" borderId="8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vertical="center"/>
    </xf>
    <xf numFmtId="15" fontId="7" fillId="0" borderId="10" xfId="0" applyNumberFormat="1" applyFont="1" applyBorder="1" applyAlignment="1">
      <alignment horizontal="center" vertical="center"/>
    </xf>
    <xf numFmtId="0" fontId="3" fillId="5" borderId="10" xfId="0" applyFont="1" applyFill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9" fillId="6" borderId="10" xfId="0" applyFont="1" applyFill="1" applyBorder="1" applyAlignment="1">
      <alignment horizontal="center" vertical="center"/>
    </xf>
    <xf numFmtId="0" fontId="10" fillId="7" borderId="11" xfId="0" applyFont="1" applyFill="1" applyBorder="1" applyAlignment="1">
      <alignment horizontal="center" vertical="center"/>
    </xf>
    <xf numFmtId="0" fontId="10" fillId="0" borderId="0" xfId="0" applyFont="1" applyFill="1" applyAlignment="1">
      <alignment vertical="center"/>
    </xf>
    <xf numFmtId="0" fontId="10" fillId="8" borderId="11" xfId="0" applyFont="1" applyFill="1" applyBorder="1" applyAlignment="1">
      <alignment horizontal="center" vertical="center"/>
    </xf>
    <xf numFmtId="0" fontId="10" fillId="7" borderId="12" xfId="0" applyFont="1" applyFill="1" applyBorder="1" applyAlignment="1">
      <alignment horizontal="center" vertical="center"/>
    </xf>
    <xf numFmtId="0" fontId="10" fillId="8" borderId="13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3" fillId="9" borderId="10" xfId="0" applyFont="1" applyFill="1" applyBorder="1" applyAlignment="1">
      <alignment horizontal="center" vertical="center"/>
    </xf>
    <xf numFmtId="0" fontId="10" fillId="8" borderId="12" xfId="0" applyFont="1" applyFill="1" applyBorder="1" applyAlignment="1">
      <alignment horizontal="center" vertical="center"/>
    </xf>
    <xf numFmtId="0" fontId="10" fillId="7" borderId="10" xfId="0" applyFont="1" applyFill="1" applyBorder="1" applyAlignment="1">
      <alignment horizontal="center" vertical="center"/>
    </xf>
    <xf numFmtId="0" fontId="3" fillId="0" borderId="0" xfId="0" applyFont="1" applyFill="1" applyAlignment="1">
      <alignment vertical="center"/>
    </xf>
    <xf numFmtId="0" fontId="7" fillId="0" borderId="0" xfId="0" applyFont="1" applyFill="1" applyAlignment="1">
      <alignment horizontal="center" vertical="center"/>
    </xf>
    <xf numFmtId="0" fontId="3" fillId="0" borderId="0" xfId="0" applyFont="1" applyFill="1"/>
    <xf numFmtId="0" fontId="11" fillId="0" borderId="0" xfId="0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12" fillId="7" borderId="12" xfId="0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0" fillId="8" borderId="0" xfId="0" applyFont="1" applyFill="1" applyBorder="1" applyAlignment="1">
      <alignment horizontal="center" vertical="center"/>
    </xf>
    <xf numFmtId="0" fontId="10" fillId="8" borderId="0" xfId="0" applyFont="1" applyFill="1" applyAlignment="1">
      <alignment vertical="center"/>
    </xf>
    <xf numFmtId="0" fontId="7" fillId="0" borderId="11" xfId="0" applyFont="1" applyBorder="1" applyAlignment="1">
      <alignment horizontal="center" vertical="center"/>
    </xf>
    <xf numFmtId="164" fontId="14" fillId="0" borderId="4" xfId="1" applyNumberFormat="1" applyFont="1" applyBorder="1" applyAlignment="1">
      <alignment vertical="center"/>
    </xf>
    <xf numFmtId="164" fontId="14" fillId="0" borderId="5" xfId="1" applyNumberFormat="1" applyFont="1" applyBorder="1" applyAlignment="1">
      <alignment vertical="center"/>
    </xf>
    <xf numFmtId="10" fontId="14" fillId="0" borderId="5" xfId="2" applyNumberFormat="1" applyFont="1" applyBorder="1" applyAlignment="1">
      <alignment vertical="center"/>
    </xf>
    <xf numFmtId="0" fontId="14" fillId="0" borderId="5" xfId="0" applyFont="1" applyBorder="1" applyAlignment="1">
      <alignment vertical="center"/>
    </xf>
    <xf numFmtId="164" fontId="14" fillId="0" borderId="6" xfId="1" applyNumberFormat="1" applyFont="1" applyBorder="1" applyAlignment="1">
      <alignment vertical="center"/>
    </xf>
    <xf numFmtId="164" fontId="14" fillId="0" borderId="5" xfId="1" applyNumberFormat="1" applyFont="1" applyBorder="1"/>
    <xf numFmtId="0" fontId="3" fillId="0" borderId="5" xfId="0" applyFont="1" applyBorder="1"/>
    <xf numFmtId="10" fontId="14" fillId="0" borderId="5" xfId="2" applyNumberFormat="1" applyFont="1" applyBorder="1"/>
    <xf numFmtId="0" fontId="14" fillId="0" borderId="6" xfId="0" applyFont="1" applyBorder="1"/>
    <xf numFmtId="0" fontId="14" fillId="0" borderId="5" xfId="0" applyFont="1" applyBorder="1"/>
    <xf numFmtId="164" fontId="14" fillId="0" borderId="5" xfId="0" applyNumberFormat="1" applyFont="1" applyBorder="1"/>
    <xf numFmtId="165" fontId="14" fillId="0" borderId="5" xfId="2" applyNumberFormat="1" applyFont="1" applyBorder="1"/>
    <xf numFmtId="0" fontId="11" fillId="0" borderId="11" xfId="0" applyFont="1" applyBorder="1" applyAlignment="1">
      <alignment horizontal="center" vertical="center"/>
    </xf>
    <xf numFmtId="164" fontId="10" fillId="0" borderId="4" xfId="0" applyNumberFormat="1" applyFont="1" applyFill="1" applyBorder="1" applyAlignment="1">
      <alignment vertical="center"/>
    </xf>
    <xf numFmtId="0" fontId="3" fillId="0" borderId="5" xfId="0" applyFont="1" applyBorder="1" applyAlignment="1">
      <alignment vertical="center"/>
    </xf>
    <xf numFmtId="164" fontId="10" fillId="0" borderId="5" xfId="1" applyNumberFormat="1" applyFont="1" applyFill="1" applyBorder="1" applyAlignment="1">
      <alignment vertical="center"/>
    </xf>
    <xf numFmtId="0" fontId="14" fillId="0" borderId="6" xfId="0" applyFont="1" applyBorder="1" applyAlignment="1">
      <alignment vertical="center"/>
    </xf>
    <xf numFmtId="164" fontId="7" fillId="0" borderId="4" xfId="1" applyNumberFormat="1" applyFont="1" applyBorder="1" applyAlignment="1">
      <alignment vertical="center"/>
    </xf>
    <xf numFmtId="164" fontId="3" fillId="0" borderId="5" xfId="1" applyNumberFormat="1" applyFont="1" applyBorder="1" applyAlignment="1">
      <alignment vertical="center"/>
    </xf>
    <xf numFmtId="164" fontId="7" fillId="0" borderId="5" xfId="0" applyNumberFormat="1" applyFont="1" applyBorder="1"/>
    <xf numFmtId="0" fontId="7" fillId="0" borderId="5" xfId="0" applyFont="1" applyBorder="1"/>
    <xf numFmtId="164" fontId="7" fillId="0" borderId="5" xfId="1" applyNumberFormat="1" applyFont="1" applyBorder="1"/>
    <xf numFmtId="10" fontId="7" fillId="0" borderId="5" xfId="2" applyNumberFormat="1" applyFont="1" applyBorder="1"/>
    <xf numFmtId="0" fontId="7" fillId="0" borderId="6" xfId="0" applyFont="1" applyBorder="1"/>
    <xf numFmtId="0" fontId="7" fillId="0" borderId="13" xfId="0" applyFont="1" applyBorder="1" applyAlignment="1">
      <alignment horizontal="center"/>
    </xf>
    <xf numFmtId="164" fontId="14" fillId="0" borderId="14" xfId="1" applyNumberFormat="1" applyFont="1" applyBorder="1" applyAlignment="1">
      <alignment vertical="center"/>
    </xf>
    <xf numFmtId="164" fontId="14" fillId="0" borderId="0" xfId="1" applyNumberFormat="1" applyFont="1" applyBorder="1" applyAlignment="1">
      <alignment vertical="center"/>
    </xf>
    <xf numFmtId="10" fontId="14" fillId="0" borderId="0" xfId="2" applyNumberFormat="1" applyFont="1" applyBorder="1" applyAlignment="1">
      <alignment vertical="center"/>
    </xf>
    <xf numFmtId="0" fontId="14" fillId="0" borderId="0" xfId="0" applyFont="1" applyBorder="1" applyAlignment="1">
      <alignment vertical="center"/>
    </xf>
    <xf numFmtId="164" fontId="14" fillId="0" borderId="15" xfId="1" applyNumberFormat="1" applyFont="1" applyBorder="1" applyAlignment="1">
      <alignment vertical="center"/>
    </xf>
    <xf numFmtId="164" fontId="14" fillId="0" borderId="0" xfId="1" applyNumberFormat="1" applyFont="1" applyBorder="1"/>
    <xf numFmtId="0" fontId="3" fillId="0" borderId="0" xfId="0" applyFont="1" applyBorder="1"/>
    <xf numFmtId="10" fontId="14" fillId="0" borderId="0" xfId="2" applyNumberFormat="1" applyFont="1" applyBorder="1"/>
    <xf numFmtId="0" fontId="14" fillId="0" borderId="15" xfId="0" applyFont="1" applyBorder="1"/>
    <xf numFmtId="0" fontId="14" fillId="0" borderId="0" xfId="0" applyFont="1" applyBorder="1"/>
    <xf numFmtId="164" fontId="14" fillId="0" borderId="0" xfId="0" applyNumberFormat="1" applyFont="1" applyBorder="1"/>
    <xf numFmtId="165" fontId="14" fillId="0" borderId="0" xfId="2" applyNumberFormat="1" applyFont="1" applyBorder="1"/>
    <xf numFmtId="0" fontId="11" fillId="0" borderId="13" xfId="0" applyFont="1" applyBorder="1" applyAlignment="1">
      <alignment horizontal="center"/>
    </xf>
    <xf numFmtId="164" fontId="10" fillId="0" borderId="14" xfId="0" applyNumberFormat="1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164" fontId="10" fillId="0" borderId="0" xfId="1" applyNumberFormat="1" applyFont="1" applyFill="1" applyBorder="1" applyAlignment="1">
      <alignment vertical="center"/>
    </xf>
    <xf numFmtId="0" fontId="14" fillId="0" borderId="15" xfId="0" applyFont="1" applyBorder="1" applyAlignment="1">
      <alignment vertical="center"/>
    </xf>
    <xf numFmtId="164" fontId="7" fillId="0" borderId="14" xfId="1" applyNumberFormat="1" applyFont="1" applyBorder="1" applyAlignment="1">
      <alignment vertical="center"/>
    </xf>
    <xf numFmtId="164" fontId="3" fillId="0" borderId="0" xfId="1" applyNumberFormat="1" applyFont="1" applyBorder="1" applyAlignment="1">
      <alignment vertical="center"/>
    </xf>
    <xf numFmtId="164" fontId="7" fillId="0" borderId="0" xfId="0" applyNumberFormat="1" applyFont="1" applyBorder="1"/>
    <xf numFmtId="0" fontId="7" fillId="0" borderId="0" xfId="0" applyFont="1" applyBorder="1"/>
    <xf numFmtId="164" fontId="7" fillId="0" borderId="0" xfId="1" applyNumberFormat="1" applyFont="1" applyBorder="1"/>
    <xf numFmtId="10" fontId="7" fillId="0" borderId="0" xfId="2" applyNumberFormat="1" applyFont="1" applyBorder="1"/>
    <xf numFmtId="0" fontId="7" fillId="0" borderId="15" xfId="0" applyFont="1" applyBorder="1"/>
    <xf numFmtId="164" fontId="13" fillId="0" borderId="14" xfId="1" applyNumberFormat="1" applyFont="1" applyBorder="1" applyAlignment="1">
      <alignment vertical="center"/>
    </xf>
    <xf numFmtId="164" fontId="15" fillId="0" borderId="0" xfId="1" applyNumberFormat="1" applyFont="1" applyBorder="1" applyAlignment="1">
      <alignment vertical="center"/>
    </xf>
    <xf numFmtId="164" fontId="16" fillId="0" borderId="15" xfId="1" applyNumberFormat="1" applyFont="1" applyBorder="1" applyAlignment="1">
      <alignment vertical="center"/>
    </xf>
    <xf numFmtId="0" fontId="7" fillId="0" borderId="13" xfId="0" applyFont="1" applyBorder="1" applyAlignment="1">
      <alignment horizontal="center" vertical="center"/>
    </xf>
    <xf numFmtId="0" fontId="14" fillId="0" borderId="14" xfId="0" applyFont="1" applyBorder="1"/>
    <xf numFmtId="0" fontId="8" fillId="0" borderId="15" xfId="0" applyFont="1" applyBorder="1" applyAlignment="1">
      <alignment vertical="center"/>
    </xf>
    <xf numFmtId="0" fontId="11" fillId="0" borderId="13" xfId="0" applyFont="1" applyBorder="1" applyAlignment="1">
      <alignment horizontal="center" vertical="center"/>
    </xf>
    <xf numFmtId="0" fontId="10" fillId="0" borderId="0" xfId="0" applyFont="1" applyFill="1" applyBorder="1" applyAlignment="1">
      <alignment vertical="center"/>
    </xf>
    <xf numFmtId="0" fontId="17" fillId="0" borderId="15" xfId="0" applyFont="1" applyFill="1" applyBorder="1" applyAlignment="1">
      <alignment vertical="center"/>
    </xf>
    <xf numFmtId="0" fontId="16" fillId="0" borderId="0" xfId="0" applyFont="1" applyAlignment="1">
      <alignment vertical="center"/>
    </xf>
    <xf numFmtId="164" fontId="8" fillId="0" borderId="14" xfId="1" applyNumberFormat="1" applyFont="1" applyBorder="1" applyAlignment="1">
      <alignment vertical="center"/>
    </xf>
    <xf numFmtId="0" fontId="8" fillId="0" borderId="0" xfId="0" applyFont="1" applyBorder="1"/>
    <xf numFmtId="164" fontId="8" fillId="0" borderId="0" xfId="0" applyNumberFormat="1" applyFont="1" applyBorder="1"/>
    <xf numFmtId="164" fontId="8" fillId="0" borderId="0" xfId="1" applyNumberFormat="1" applyFont="1" applyBorder="1"/>
    <xf numFmtId="0" fontId="16" fillId="0" borderId="0" xfId="0" applyFont="1" applyBorder="1"/>
    <xf numFmtId="0" fontId="13" fillId="0" borderId="0" xfId="0" applyFont="1" applyAlignment="1">
      <alignment vertical="center"/>
    </xf>
    <xf numFmtId="0" fontId="15" fillId="0" borderId="0" xfId="0" applyFont="1"/>
    <xf numFmtId="164" fontId="17" fillId="0" borderId="15" xfId="1" applyNumberFormat="1" applyFont="1" applyFill="1" applyBorder="1" applyAlignment="1">
      <alignment vertical="center"/>
    </xf>
    <xf numFmtId="164" fontId="18" fillId="0" borderId="14" xfId="0" applyNumberFormat="1" applyFont="1" applyFill="1" applyBorder="1" applyAlignment="1">
      <alignment vertical="center"/>
    </xf>
    <xf numFmtId="0" fontId="15" fillId="0" borderId="0" xfId="0" applyFont="1" applyBorder="1" applyAlignment="1">
      <alignment vertical="center"/>
    </xf>
    <xf numFmtId="0" fontId="16" fillId="0" borderId="15" xfId="0" applyFont="1" applyBorder="1" applyAlignment="1">
      <alignment vertical="center"/>
    </xf>
    <xf numFmtId="0" fontId="7" fillId="0" borderId="12" xfId="0" applyFont="1" applyBorder="1" applyAlignment="1">
      <alignment horizontal="center" vertical="center"/>
    </xf>
    <xf numFmtId="164" fontId="14" fillId="0" borderId="8" xfId="1" applyNumberFormat="1" applyFont="1" applyBorder="1"/>
    <xf numFmtId="0" fontId="3" fillId="0" borderId="8" xfId="0" applyFont="1" applyBorder="1"/>
    <xf numFmtId="10" fontId="14" fillId="0" borderId="8" xfId="2" applyNumberFormat="1" applyFont="1" applyBorder="1"/>
    <xf numFmtId="0" fontId="14" fillId="0" borderId="9" xfId="0" applyFont="1" applyBorder="1"/>
    <xf numFmtId="0" fontId="11" fillId="0" borderId="12" xfId="0" applyFont="1" applyBorder="1" applyAlignment="1">
      <alignment horizontal="center"/>
    </xf>
    <xf numFmtId="164" fontId="7" fillId="0" borderId="8" xfId="0" applyNumberFormat="1" applyFont="1" applyBorder="1"/>
    <xf numFmtId="0" fontId="7" fillId="0" borderId="8" xfId="0" applyFont="1" applyBorder="1"/>
    <xf numFmtId="164" fontId="7" fillId="0" borderId="8" xfId="1" applyNumberFormat="1" applyFont="1" applyBorder="1"/>
    <xf numFmtId="10" fontId="7" fillId="0" borderId="8" xfId="2" applyNumberFormat="1" applyFont="1" applyBorder="1"/>
    <xf numFmtId="0" fontId="7" fillId="0" borderId="9" xfId="0" applyFont="1" applyBorder="1"/>
    <xf numFmtId="164" fontId="14" fillId="0" borderId="0" xfId="1" applyNumberFormat="1" applyFont="1"/>
    <xf numFmtId="0" fontId="7" fillId="0" borderId="0" xfId="0" applyFont="1"/>
    <xf numFmtId="164" fontId="14" fillId="3" borderId="1" xfId="1" applyNumberFormat="1" applyFont="1" applyFill="1" applyBorder="1"/>
    <xf numFmtId="0" fontId="14" fillId="3" borderId="3" xfId="0" applyFont="1" applyFill="1" applyBorder="1" applyAlignment="1">
      <alignment horizontal="center" vertical="center"/>
    </xf>
    <xf numFmtId="0" fontId="14" fillId="0" borderId="0" xfId="0" applyFont="1"/>
    <xf numFmtId="164" fontId="19" fillId="10" borderId="1" xfId="0" applyNumberFormat="1" applyFont="1" applyFill="1" applyBorder="1"/>
    <xf numFmtId="0" fontId="2" fillId="10" borderId="2" xfId="0" applyFont="1" applyFill="1" applyBorder="1"/>
    <xf numFmtId="164" fontId="19" fillId="10" borderId="2" xfId="0" applyNumberFormat="1" applyFont="1" applyFill="1" applyBorder="1"/>
    <xf numFmtId="0" fontId="19" fillId="10" borderId="2" xfId="0" applyFont="1" applyFill="1" applyBorder="1"/>
    <xf numFmtId="0" fontId="20" fillId="11" borderId="3" xfId="0" applyFont="1" applyFill="1" applyBorder="1"/>
    <xf numFmtId="0" fontId="14" fillId="7" borderId="1" xfId="0" applyFont="1" applyFill="1" applyBorder="1" applyAlignment="1">
      <alignment vertical="center"/>
    </xf>
    <xf numFmtId="0" fontId="3" fillId="7" borderId="2" xfId="0" applyFont="1" applyFill="1" applyBorder="1" applyAlignment="1">
      <alignment vertical="center"/>
    </xf>
    <xf numFmtId="0" fontId="3" fillId="7" borderId="3" xfId="0" applyFont="1" applyFill="1" applyBorder="1" applyAlignment="1">
      <alignment vertical="center"/>
    </xf>
    <xf numFmtId="164" fontId="14" fillId="0" borderId="7" xfId="1" applyNumberFormat="1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14" fillId="0" borderId="9" xfId="0" applyFont="1" applyBorder="1" applyAlignment="1">
      <alignment vertical="center"/>
    </xf>
    <xf numFmtId="164" fontId="14" fillId="3" borderId="1" xfId="1" applyNumberFormat="1" applyFont="1" applyFill="1" applyBorder="1" applyAlignment="1">
      <alignment vertical="center"/>
    </xf>
    <xf numFmtId="0" fontId="3" fillId="3" borderId="2" xfId="0" applyFont="1" applyFill="1" applyBorder="1" applyAlignment="1">
      <alignment vertical="center"/>
    </xf>
    <xf numFmtId="0" fontId="14" fillId="3" borderId="3" xfId="0" applyFont="1" applyFill="1" applyBorder="1" applyAlignment="1">
      <alignment vertical="center"/>
    </xf>
    <xf numFmtId="0" fontId="14" fillId="0" borderId="0" xfId="0" applyFont="1" applyAlignment="1">
      <alignment vertical="center"/>
    </xf>
    <xf numFmtId="0" fontId="21" fillId="0" borderId="0" xfId="0" applyFont="1"/>
    <xf numFmtId="164" fontId="16" fillId="0" borderId="14" xfId="1" applyNumberFormat="1" applyFont="1" applyBorder="1" applyAlignment="1">
      <alignment vertical="center"/>
    </xf>
    <xf numFmtId="164" fontId="16" fillId="0" borderId="0" xfId="0" applyNumberFormat="1" applyFont="1" applyBorder="1"/>
    <xf numFmtId="164" fontId="16" fillId="0" borderId="0" xfId="1" applyNumberFormat="1" applyFont="1" applyBorder="1"/>
    <xf numFmtId="164" fontId="8" fillId="0" borderId="15" xfId="1" applyNumberFormat="1" applyFont="1" applyBorder="1" applyAlignment="1">
      <alignment vertical="center"/>
    </xf>
    <xf numFmtId="164" fontId="14" fillId="0" borderId="14" xfId="1" applyNumberFormat="1" applyFont="1" applyBorder="1"/>
    <xf numFmtId="164" fontId="10" fillId="0" borderId="7" xfId="0" applyNumberFormat="1" applyFont="1" applyFill="1" applyBorder="1" applyAlignment="1">
      <alignment vertical="center"/>
    </xf>
    <xf numFmtId="164" fontId="10" fillId="0" borderId="8" xfId="1" applyNumberFormat="1" applyFont="1" applyFill="1" applyBorder="1" applyAlignment="1">
      <alignment vertical="center"/>
    </xf>
    <xf numFmtId="164" fontId="3" fillId="10" borderId="1" xfId="0" applyNumberFormat="1" applyFont="1" applyFill="1" applyBorder="1"/>
    <xf numFmtId="0" fontId="0" fillId="10" borderId="2" xfId="0" applyFont="1" applyFill="1" applyBorder="1"/>
    <xf numFmtId="164" fontId="3" fillId="10" borderId="2" xfId="0" applyNumberFormat="1" applyFont="1" applyFill="1" applyBorder="1"/>
    <xf numFmtId="164" fontId="7" fillId="0" borderId="7" xfId="1" applyNumberFormat="1" applyFont="1" applyBorder="1" applyAlignment="1">
      <alignment vertical="center"/>
    </xf>
    <xf numFmtId="164" fontId="3" fillId="0" borderId="8" xfId="1" applyNumberFormat="1" applyFont="1" applyBorder="1" applyAlignment="1">
      <alignment vertical="center"/>
    </xf>
    <xf numFmtId="164" fontId="14" fillId="0" borderId="9" xfId="1" applyNumberFormat="1" applyFont="1" applyBorder="1" applyAlignment="1">
      <alignment vertical="center"/>
    </xf>
    <xf numFmtId="164" fontId="14" fillId="0" borderId="8" xfId="1" applyNumberFormat="1" applyFont="1" applyBorder="1" applyAlignment="1">
      <alignment vertical="center"/>
    </xf>
    <xf numFmtId="10" fontId="14" fillId="0" borderId="8" xfId="2" applyNumberFormat="1" applyFont="1" applyBorder="1" applyAlignment="1">
      <alignment vertical="center"/>
    </xf>
    <xf numFmtId="0" fontId="14" fillId="0" borderId="8" xfId="0" applyFont="1" applyBorder="1" applyAlignment="1">
      <alignment vertical="center"/>
    </xf>
    <xf numFmtId="0" fontId="22" fillId="12" borderId="3" xfId="0" applyFont="1" applyFill="1" applyBorder="1"/>
    <xf numFmtId="164" fontId="14" fillId="0" borderId="0" xfId="1" applyNumberFormat="1" applyFont="1" applyAlignment="1">
      <alignment vertical="center"/>
    </xf>
    <xf numFmtId="10" fontId="14" fillId="0" borderId="0" xfId="2" applyNumberFormat="1" applyFont="1" applyAlignment="1">
      <alignment vertical="center"/>
    </xf>
    <xf numFmtId="164" fontId="19" fillId="10" borderId="1" xfId="1" applyNumberFormat="1" applyFont="1" applyFill="1" applyBorder="1" applyAlignment="1">
      <alignment vertical="center"/>
    </xf>
    <xf numFmtId="164" fontId="19" fillId="10" borderId="2" xfId="1" applyNumberFormat="1" applyFont="1" applyFill="1" applyBorder="1" applyAlignment="1">
      <alignment vertical="center"/>
    </xf>
    <xf numFmtId="10" fontId="19" fillId="10" borderId="2" xfId="2" applyNumberFormat="1" applyFont="1" applyFill="1" applyBorder="1" applyAlignment="1">
      <alignment vertical="center"/>
    </xf>
    <xf numFmtId="0" fontId="19" fillId="10" borderId="2" xfId="0" applyFont="1" applyFill="1" applyBorder="1" applyAlignment="1">
      <alignment vertical="center"/>
    </xf>
    <xf numFmtId="0" fontId="19" fillId="10" borderId="3" xfId="0" applyFont="1" applyFill="1" applyBorder="1"/>
    <xf numFmtId="164" fontId="14" fillId="0" borderId="0" xfId="0" applyNumberFormat="1" applyFont="1" applyAlignment="1">
      <alignment vertical="center"/>
    </xf>
    <xf numFmtId="10" fontId="14" fillId="0" borderId="0" xfId="0" applyNumberFormat="1" applyFont="1" applyAlignment="1">
      <alignment vertical="center"/>
    </xf>
    <xf numFmtId="0" fontId="3" fillId="7" borderId="1" xfId="0" applyFont="1" applyFill="1" applyBorder="1" applyAlignment="1">
      <alignment vertical="center"/>
    </xf>
    <xf numFmtId="0" fontId="14" fillId="7" borderId="2" xfId="0" applyFont="1" applyFill="1" applyBorder="1" applyAlignment="1">
      <alignment horizontal="center" vertical="center"/>
    </xf>
    <xf numFmtId="0" fontId="14" fillId="0" borderId="7" xfId="0" applyFont="1" applyBorder="1"/>
    <xf numFmtId="164" fontId="14" fillId="0" borderId="8" xfId="0" applyNumberFormat="1" applyFont="1" applyBorder="1"/>
    <xf numFmtId="0" fontId="14" fillId="0" borderId="8" xfId="0" applyFont="1" applyBorder="1"/>
    <xf numFmtId="165" fontId="14" fillId="0" borderId="8" xfId="2" applyNumberFormat="1" applyFont="1" applyBorder="1"/>
    <xf numFmtId="0" fontId="3" fillId="10" borderId="2" xfId="0" applyFont="1" applyFill="1" applyBorder="1"/>
    <xf numFmtId="165" fontId="14" fillId="10" borderId="2" xfId="2" applyNumberFormat="1" applyFont="1" applyFill="1" applyBorder="1"/>
    <xf numFmtId="0" fontId="3" fillId="10" borderId="3" xfId="0" applyFont="1" applyFill="1" applyBorder="1"/>
    <xf numFmtId="164" fontId="3" fillId="0" borderId="0" xfId="0" applyNumberFormat="1" applyFont="1"/>
    <xf numFmtId="0" fontId="3" fillId="3" borderId="14" xfId="0" applyFont="1" applyFill="1" applyBorder="1" applyAlignment="1">
      <alignment vertical="center"/>
    </xf>
    <xf numFmtId="0" fontId="3" fillId="3" borderId="0" xfId="0" applyFont="1" applyFill="1" applyBorder="1" applyAlignment="1">
      <alignment horizontal="center" vertical="center"/>
    </xf>
    <xf numFmtId="0" fontId="3" fillId="3" borderId="15" xfId="0" applyFont="1" applyFill="1" applyBorder="1"/>
    <xf numFmtId="0" fontId="3" fillId="2" borderId="1" xfId="0" applyFont="1" applyFill="1" applyBorder="1"/>
    <xf numFmtId="0" fontId="3" fillId="2" borderId="2" xfId="0" applyFont="1" applyFill="1" applyBorder="1"/>
    <xf numFmtId="0" fontId="25" fillId="13" borderId="10" xfId="0" applyFont="1" applyFill="1" applyBorder="1" applyAlignment="1">
      <alignment horizontal="center" vertical="center"/>
    </xf>
    <xf numFmtId="0" fontId="26" fillId="13" borderId="10" xfId="0" applyFont="1" applyFill="1" applyBorder="1" applyAlignment="1">
      <alignment horizontal="center" vertical="center"/>
    </xf>
  </cellXfs>
  <cellStyles count="19">
    <cellStyle name="Comma" xfId="1" builtinId="3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  <cellStyle name="Percent" xfId="2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Z164"/>
  <sheetViews>
    <sheetView tabSelected="1" topLeftCell="AH8" zoomScale="75" zoomScaleNormal="75" zoomScalePageLayoutView="75" workbookViewId="0">
      <selection activeCell="AT44" sqref="AT44"/>
    </sheetView>
  </sheetViews>
  <sheetFormatPr baseColWidth="10" defaultRowHeight="16" x14ac:dyDescent="0"/>
  <cols>
    <col min="1" max="1" width="8.83203125" style="1" customWidth="1"/>
    <col min="2" max="2" width="4.83203125" style="1" customWidth="1"/>
    <col min="3" max="3" width="17.6640625" style="1" customWidth="1"/>
    <col min="4" max="4" width="7.6640625" style="1" customWidth="1"/>
    <col min="5" max="5" width="17.6640625" style="1" customWidth="1"/>
    <col min="6" max="6" width="7.6640625" style="1" customWidth="1"/>
    <col min="7" max="7" width="40.83203125" style="1" customWidth="1"/>
    <col min="8" max="8" width="10.83203125" style="1" customWidth="1"/>
    <col min="9" max="9" width="8.83203125" style="6" customWidth="1"/>
    <col min="10" max="10" width="18.33203125" style="6" customWidth="1"/>
    <col min="11" max="11" width="6.83203125" style="6" customWidth="1"/>
    <col min="12" max="12" width="17" style="6" customWidth="1"/>
    <col min="13" max="13" width="6.83203125" style="6" customWidth="1"/>
    <col min="14" max="14" width="36.83203125" style="6" customWidth="1"/>
    <col min="15" max="16" width="8.83203125" style="6" customWidth="1"/>
    <col min="17" max="17" width="4.83203125" style="6" customWidth="1"/>
    <col min="18" max="20" width="12.83203125" style="6" customWidth="1"/>
    <col min="21" max="21" width="7.1640625" style="6" customWidth="1"/>
    <col min="22" max="22" width="14.1640625" style="6" customWidth="1"/>
    <col min="23" max="23" width="7.1640625" style="6" customWidth="1"/>
    <col min="24" max="24" width="19" style="6" customWidth="1"/>
    <col min="25" max="25" width="7.1640625" style="6" customWidth="1"/>
    <col min="26" max="26" width="41.33203125" style="6" customWidth="1"/>
    <col min="27" max="28" width="10.83203125" style="6"/>
    <col min="29" max="29" width="4.83203125" style="6" customWidth="1"/>
    <col min="30" max="30" width="12.83203125" style="6" customWidth="1"/>
    <col min="31" max="31" width="10.83203125" style="6"/>
    <col min="32" max="32" width="16.83203125" style="6" customWidth="1"/>
    <col min="33" max="33" width="10.83203125" style="6"/>
    <col min="34" max="34" width="37.6640625" style="6" customWidth="1"/>
    <col min="35" max="36" width="10.83203125" style="6"/>
    <col min="37" max="37" width="4.83203125" style="6" customWidth="1"/>
    <col min="38" max="38" width="14.83203125" style="6" customWidth="1"/>
    <col min="39" max="39" width="10.83203125" style="6"/>
    <col min="40" max="40" width="16.83203125" style="6" customWidth="1"/>
    <col min="41" max="41" width="10.83203125" style="6"/>
    <col min="42" max="42" width="37.6640625" style="6" customWidth="1"/>
    <col min="43" max="44" width="10.83203125" style="6"/>
    <col min="45" max="45" width="4.83203125" style="6" customWidth="1"/>
    <col min="46" max="46" width="16.83203125" style="6" customWidth="1"/>
    <col min="47" max="47" width="6.83203125" style="6" customWidth="1"/>
    <col min="48" max="48" width="18.1640625" style="6" customWidth="1"/>
    <col min="49" max="49" width="6.83203125" style="6" customWidth="1"/>
    <col min="50" max="50" width="18.1640625" style="6" customWidth="1"/>
    <col min="51" max="51" width="6.83203125" style="6" customWidth="1"/>
    <col min="52" max="52" width="32" style="6" customWidth="1"/>
    <col min="53" max="16384" width="10.83203125" style="6"/>
  </cols>
  <sheetData>
    <row r="2" spans="1:52" ht="21">
      <c r="C2" s="2"/>
      <c r="D2" s="3"/>
      <c r="E2" s="3"/>
      <c r="F2" s="4" t="s">
        <v>0</v>
      </c>
      <c r="G2" s="5"/>
      <c r="J2" s="2"/>
      <c r="K2" s="3"/>
      <c r="L2" s="3"/>
      <c r="M2" s="4" t="s">
        <v>1</v>
      </c>
      <c r="N2" s="5"/>
      <c r="T2" s="189"/>
      <c r="U2" s="190"/>
      <c r="V2" s="3"/>
      <c r="W2" s="3"/>
      <c r="X2" s="4" t="s">
        <v>154</v>
      </c>
      <c r="Y2" s="190"/>
      <c r="Z2" s="5"/>
      <c r="AD2" s="7"/>
      <c r="AE2" s="8"/>
      <c r="AF2" s="8"/>
      <c r="AG2" s="9" t="s">
        <v>2</v>
      </c>
      <c r="AH2" s="10"/>
      <c r="AL2" s="7"/>
      <c r="AM2" s="8"/>
      <c r="AN2" s="8"/>
      <c r="AO2" s="9" t="s">
        <v>3</v>
      </c>
      <c r="AP2" s="10"/>
      <c r="AU2" s="189"/>
      <c r="AV2" s="3"/>
      <c r="AW2" s="3"/>
      <c r="AX2" s="4" t="s">
        <v>1</v>
      </c>
      <c r="AY2" s="190"/>
      <c r="AZ2" s="5"/>
    </row>
    <row r="3" spans="1:52">
      <c r="D3" s="11"/>
      <c r="E3" s="12" t="s">
        <v>4</v>
      </c>
      <c r="F3" s="13"/>
      <c r="H3" s="6"/>
      <c r="J3" s="1"/>
      <c r="K3" s="11"/>
      <c r="L3" s="12" t="s">
        <v>4</v>
      </c>
      <c r="M3" s="13"/>
      <c r="N3" s="1"/>
      <c r="V3" s="1"/>
      <c r="W3" s="186"/>
      <c r="X3" s="187" t="s">
        <v>4</v>
      </c>
      <c r="Y3" s="188"/>
      <c r="Z3" s="1"/>
      <c r="AD3" s="1"/>
      <c r="AE3" s="14"/>
      <c r="AF3" s="15" t="s">
        <v>4</v>
      </c>
      <c r="AG3" s="16"/>
      <c r="AH3" s="1"/>
      <c r="AL3" s="1"/>
      <c r="AM3" s="14"/>
      <c r="AN3" s="15" t="s">
        <v>4</v>
      </c>
      <c r="AO3" s="16"/>
      <c r="AP3" s="1"/>
      <c r="AV3" s="1"/>
      <c r="AW3" s="186"/>
      <c r="AX3" s="187" t="s">
        <v>4</v>
      </c>
      <c r="AY3" s="188"/>
      <c r="AZ3" s="1"/>
    </row>
    <row r="4" spans="1:52" ht="18">
      <c r="C4" s="191" t="s">
        <v>155</v>
      </c>
      <c r="D4" s="17"/>
      <c r="E4" s="18" t="s">
        <v>5</v>
      </c>
      <c r="F4" s="19"/>
      <c r="H4" s="6"/>
      <c r="J4" s="191" t="s">
        <v>156</v>
      </c>
      <c r="K4" s="17"/>
      <c r="L4" s="18" t="s">
        <v>5</v>
      </c>
      <c r="M4" s="19"/>
      <c r="N4" s="1"/>
      <c r="R4" s="191" t="s">
        <v>157</v>
      </c>
      <c r="V4" s="1"/>
      <c r="W4" s="17"/>
      <c r="X4" s="18" t="s">
        <v>5</v>
      </c>
      <c r="Y4" s="19"/>
      <c r="Z4" s="1"/>
      <c r="AD4" s="192" t="s">
        <v>158</v>
      </c>
      <c r="AE4" s="20"/>
      <c r="AF4" s="21" t="s">
        <v>5</v>
      </c>
      <c r="AG4" s="22"/>
      <c r="AH4" s="1"/>
      <c r="AL4" s="192" t="s">
        <v>159</v>
      </c>
      <c r="AM4" s="20"/>
      <c r="AN4" s="21" t="s">
        <v>5</v>
      </c>
      <c r="AO4" s="22"/>
      <c r="AP4" s="1"/>
      <c r="AT4" s="191" t="s">
        <v>160</v>
      </c>
      <c r="AW4" s="17"/>
      <c r="AX4" s="18" t="s">
        <v>5</v>
      </c>
      <c r="AY4" s="19"/>
      <c r="AZ4" s="1"/>
    </row>
    <row r="5" spans="1:52">
      <c r="E5" s="23">
        <v>44473</v>
      </c>
      <c r="J5" s="1"/>
      <c r="K5" s="1"/>
      <c r="L5" s="23">
        <v>44473</v>
      </c>
      <c r="M5" s="1"/>
      <c r="N5" s="1"/>
      <c r="V5" s="1"/>
      <c r="W5" s="1"/>
      <c r="X5" s="23">
        <v>44473</v>
      </c>
      <c r="Y5" s="1"/>
      <c r="Z5" s="1"/>
      <c r="AD5" s="1"/>
      <c r="AE5" s="1"/>
      <c r="AF5" s="23">
        <v>44473</v>
      </c>
      <c r="AG5" s="1"/>
      <c r="AH5" s="1"/>
      <c r="AL5" s="1"/>
      <c r="AM5" s="1"/>
      <c r="AN5" s="23">
        <v>44473</v>
      </c>
      <c r="AO5" s="1"/>
      <c r="AP5" s="1"/>
      <c r="AV5" s="1"/>
      <c r="AW5" s="1"/>
      <c r="AX5" s="23">
        <v>44473</v>
      </c>
      <c r="AY5" s="1"/>
      <c r="AZ5" s="1"/>
    </row>
    <row r="6" spans="1:52">
      <c r="J6" s="1"/>
      <c r="V6" s="1"/>
      <c r="AD6" s="1"/>
      <c r="AE6" s="1"/>
      <c r="AF6" s="1"/>
      <c r="AG6" s="1"/>
      <c r="AH6" s="1"/>
      <c r="AL6" s="1"/>
      <c r="AM6" s="1"/>
      <c r="AN6" s="1"/>
      <c r="AO6" s="1"/>
      <c r="AP6" s="1"/>
    </row>
    <row r="7" spans="1:52">
      <c r="D7" s="6"/>
      <c r="J7" s="1"/>
      <c r="V7" s="1"/>
      <c r="AD7" s="1"/>
      <c r="AE7" s="1"/>
      <c r="AF7" s="1"/>
      <c r="AG7" s="1"/>
      <c r="AH7" s="1"/>
      <c r="AL7" s="1"/>
      <c r="AM7" s="1"/>
      <c r="AN7" s="1"/>
      <c r="AO7" s="1"/>
      <c r="AP7" s="1"/>
    </row>
    <row r="8" spans="1:52" ht="21">
      <c r="C8" s="24" t="s">
        <v>6</v>
      </c>
      <c r="D8" s="6"/>
      <c r="E8" s="24" t="s">
        <v>7</v>
      </c>
      <c r="F8" s="25"/>
      <c r="G8" s="26" t="s">
        <v>8</v>
      </c>
      <c r="H8" s="6"/>
      <c r="J8" s="24" t="s">
        <v>6</v>
      </c>
      <c r="L8" s="24" t="s">
        <v>7</v>
      </c>
      <c r="N8" s="26" t="s">
        <v>8</v>
      </c>
      <c r="V8" s="24" t="s">
        <v>6</v>
      </c>
      <c r="X8" s="24" t="s">
        <v>7</v>
      </c>
      <c r="Z8" s="26" t="s">
        <v>8</v>
      </c>
      <c r="AD8" s="24" t="s">
        <v>9</v>
      </c>
      <c r="AE8" s="25"/>
      <c r="AF8" s="24" t="s">
        <v>6</v>
      </c>
      <c r="AG8" s="25"/>
      <c r="AH8" s="26" t="s">
        <v>8</v>
      </c>
      <c r="AL8" s="24" t="s">
        <v>9</v>
      </c>
      <c r="AM8" s="25"/>
      <c r="AN8" s="24" t="s">
        <v>10</v>
      </c>
      <c r="AO8" s="25"/>
      <c r="AP8" s="26" t="s">
        <v>8</v>
      </c>
      <c r="AT8" s="24" t="s">
        <v>9</v>
      </c>
      <c r="AV8" s="24" t="s">
        <v>6</v>
      </c>
      <c r="AX8" s="24" t="s">
        <v>7</v>
      </c>
    </row>
    <row r="9" spans="1:52">
      <c r="C9" s="27" t="s">
        <v>11</v>
      </c>
      <c r="D9" s="6"/>
      <c r="E9" s="27" t="s">
        <v>12</v>
      </c>
      <c r="F9" s="28"/>
      <c r="G9" s="28"/>
      <c r="J9" s="27" t="s">
        <v>13</v>
      </c>
      <c r="L9" s="27" t="s">
        <v>12</v>
      </c>
      <c r="V9" s="27" t="s">
        <v>14</v>
      </c>
      <c r="X9" s="27" t="s">
        <v>12</v>
      </c>
      <c r="AD9" s="28"/>
      <c r="AE9" s="28"/>
      <c r="AF9" s="29" t="s">
        <v>15</v>
      </c>
      <c r="AG9" s="28"/>
      <c r="AH9" s="28"/>
      <c r="AL9" s="28"/>
      <c r="AM9" s="28"/>
      <c r="AN9" s="29" t="s">
        <v>16</v>
      </c>
      <c r="AO9" s="28"/>
      <c r="AP9" s="28"/>
      <c r="AT9" s="28"/>
      <c r="AV9" s="29" t="s">
        <v>15</v>
      </c>
      <c r="AX9" s="27" t="s">
        <v>12</v>
      </c>
    </row>
    <row r="10" spans="1:52">
      <c r="C10" s="30" t="s">
        <v>17</v>
      </c>
      <c r="D10" s="6"/>
      <c r="E10" s="30" t="s">
        <v>18</v>
      </c>
      <c r="F10" s="28"/>
      <c r="G10" s="28"/>
      <c r="J10" s="30" t="s">
        <v>17</v>
      </c>
      <c r="L10" s="30" t="s">
        <v>18</v>
      </c>
      <c r="V10" s="30" t="s">
        <v>17</v>
      </c>
      <c r="X10" s="30" t="s">
        <v>18</v>
      </c>
      <c r="AD10" s="1"/>
      <c r="AE10" s="28"/>
      <c r="AF10" s="31">
        <v>0.43218000000000001</v>
      </c>
      <c r="AG10" s="28"/>
      <c r="AH10" s="28"/>
      <c r="AL10" s="32"/>
      <c r="AM10" s="28"/>
      <c r="AN10" s="31">
        <v>5.4440000000000002E-2</v>
      </c>
      <c r="AO10" s="28"/>
      <c r="AP10" s="28"/>
      <c r="AT10" s="32"/>
      <c r="AV10" s="31">
        <v>1.885</v>
      </c>
      <c r="AX10" s="30" t="s">
        <v>18</v>
      </c>
    </row>
    <row r="11" spans="1:52">
      <c r="C11" s="33" t="s">
        <v>9</v>
      </c>
      <c r="D11" s="6"/>
      <c r="E11" s="33" t="s">
        <v>9</v>
      </c>
      <c r="J11" s="34" t="s">
        <v>9</v>
      </c>
      <c r="L11" s="34" t="s">
        <v>9</v>
      </c>
      <c r="R11" s="35" t="s">
        <v>19</v>
      </c>
      <c r="S11" s="35" t="s">
        <v>20</v>
      </c>
      <c r="T11" s="35" t="s">
        <v>21</v>
      </c>
      <c r="V11" s="34" t="s">
        <v>9</v>
      </c>
      <c r="X11" s="34" t="s">
        <v>9</v>
      </c>
      <c r="AD11" s="28"/>
      <c r="AE11" s="28"/>
      <c r="AF11" s="36" t="s">
        <v>22</v>
      </c>
      <c r="AG11" s="28"/>
      <c r="AH11" s="28"/>
      <c r="AL11" s="28"/>
      <c r="AM11" s="28"/>
      <c r="AN11" s="36" t="s">
        <v>23</v>
      </c>
      <c r="AO11" s="28"/>
      <c r="AP11" s="28"/>
      <c r="AT11" s="37" t="s">
        <v>24</v>
      </c>
      <c r="AV11" s="36" t="s">
        <v>25</v>
      </c>
      <c r="AX11" s="33" t="s">
        <v>9</v>
      </c>
    </row>
    <row r="12" spans="1:52">
      <c r="A12" s="38"/>
      <c r="B12" s="38"/>
      <c r="C12" s="39"/>
      <c r="D12" s="40"/>
      <c r="E12" s="39"/>
      <c r="F12" s="38"/>
      <c r="G12" s="38"/>
      <c r="H12" s="38"/>
      <c r="I12" s="40"/>
      <c r="J12" s="41"/>
      <c r="K12" s="40"/>
      <c r="L12" s="41"/>
      <c r="M12" s="40"/>
      <c r="N12" s="40"/>
      <c r="O12" s="40"/>
      <c r="P12" s="40"/>
      <c r="Q12" s="40"/>
      <c r="R12" s="42"/>
      <c r="S12" s="42"/>
      <c r="T12" s="42"/>
      <c r="U12" s="40"/>
      <c r="V12" s="41"/>
      <c r="W12" s="40"/>
      <c r="X12" s="41"/>
      <c r="Y12" s="40"/>
      <c r="Z12" s="40"/>
      <c r="AD12" s="37" t="s">
        <v>26</v>
      </c>
      <c r="AE12" s="28"/>
      <c r="AF12" s="37" t="s">
        <v>17</v>
      </c>
      <c r="AG12" s="28"/>
      <c r="AH12" s="28"/>
      <c r="AL12" s="37" t="s">
        <v>27</v>
      </c>
      <c r="AM12" s="28"/>
      <c r="AN12" s="37" t="s">
        <v>17</v>
      </c>
      <c r="AO12" s="28"/>
      <c r="AP12" s="28"/>
      <c r="AT12" s="33" t="s">
        <v>28</v>
      </c>
      <c r="AV12" s="43" t="s">
        <v>17</v>
      </c>
    </row>
    <row r="13" spans="1:52">
      <c r="E13" s="33" t="s">
        <v>29</v>
      </c>
      <c r="J13" s="44"/>
      <c r="AD13" s="45"/>
      <c r="AE13" s="46"/>
      <c r="AF13" s="45"/>
      <c r="AG13" s="46"/>
      <c r="AH13" s="46"/>
      <c r="AL13" s="45"/>
      <c r="AM13" s="46"/>
      <c r="AN13" s="45"/>
      <c r="AO13" s="46"/>
      <c r="AP13" s="46"/>
    </row>
    <row r="14" spans="1:52">
      <c r="B14" s="47">
        <v>1</v>
      </c>
      <c r="C14" s="48">
        <v>32750.501930793354</v>
      </c>
      <c r="D14" s="49"/>
      <c r="E14" s="50">
        <f t="shared" ref="E14:E45" si="0">C14/$C$103</f>
        <v>5.739266852624212E-2</v>
      </c>
      <c r="F14" s="51"/>
      <c r="G14" s="52" t="s">
        <v>30</v>
      </c>
      <c r="I14" s="47">
        <v>1</v>
      </c>
      <c r="J14" s="53">
        <v>14948.711635000001</v>
      </c>
      <c r="K14" s="54"/>
      <c r="L14" s="55">
        <v>2.6196436731714876E-2</v>
      </c>
      <c r="M14" s="54"/>
      <c r="N14" s="56" t="s">
        <v>31</v>
      </c>
      <c r="Q14" s="47">
        <v>1</v>
      </c>
      <c r="R14" s="48">
        <v>32750.501930793354</v>
      </c>
      <c r="S14" s="57"/>
      <c r="T14" s="58">
        <f t="shared" ref="T14:T45" si="1">R14+S14</f>
        <v>32750.501930793354</v>
      </c>
      <c r="U14" s="57"/>
      <c r="V14" s="53">
        <v>32750.501930793354</v>
      </c>
      <c r="W14" s="57"/>
      <c r="X14" s="59">
        <f t="shared" ref="X14:X45" si="2">V14/$T$114</f>
        <v>5.739266852624212E-2</v>
      </c>
      <c r="Y14" s="57"/>
      <c r="Z14" s="52" t="s">
        <v>30</v>
      </c>
      <c r="AC14" s="60">
        <v>1</v>
      </c>
      <c r="AD14" s="61">
        <v>68837.819051999992</v>
      </c>
      <c r="AE14" s="62"/>
      <c r="AF14" s="63">
        <f t="shared" ref="AF14:AF77" si="3">AD14*$AF$10</f>
        <v>29750.328637893355</v>
      </c>
      <c r="AG14" s="62"/>
      <c r="AH14" s="64" t="s">
        <v>30</v>
      </c>
      <c r="AK14" s="60">
        <v>1</v>
      </c>
      <c r="AL14" s="65">
        <v>339357.51425509003</v>
      </c>
      <c r="AM14" s="66"/>
      <c r="AN14" s="63">
        <f>AL14*$AN$10</f>
        <v>18474.623076047101</v>
      </c>
      <c r="AO14" s="66"/>
      <c r="AP14" s="52" t="s">
        <v>32</v>
      </c>
      <c r="AS14" s="60">
        <v>1</v>
      </c>
      <c r="AT14" s="67">
        <v>7930.3510000000006</v>
      </c>
      <c r="AU14" s="68"/>
      <c r="AV14" s="69">
        <f>AT14*$AV$10</f>
        <v>14948.711635000001</v>
      </c>
      <c r="AW14" s="68"/>
      <c r="AX14" s="70">
        <f t="shared" ref="AX14:AX39" si="4">AV14/$AV$50</f>
        <v>2.6196436731714876E-2</v>
      </c>
      <c r="AY14" s="68"/>
      <c r="AZ14" s="71" t="s">
        <v>31</v>
      </c>
    </row>
    <row r="15" spans="1:52">
      <c r="B15" s="72">
        <v>2</v>
      </c>
      <c r="C15" s="73">
        <v>21313.09702913418</v>
      </c>
      <c r="D15" s="74"/>
      <c r="E15" s="75">
        <f t="shared" si="0"/>
        <v>3.734951957822108E-2</v>
      </c>
      <c r="F15" s="76"/>
      <c r="G15" s="77" t="s">
        <v>32</v>
      </c>
      <c r="I15" s="72">
        <v>2</v>
      </c>
      <c r="J15" s="78">
        <v>7083.5847772838606</v>
      </c>
      <c r="K15" s="79"/>
      <c r="L15" s="80">
        <v>1.2413422974685354E-2</v>
      </c>
      <c r="M15" s="79"/>
      <c r="N15" s="81" t="s">
        <v>33</v>
      </c>
      <c r="Q15" s="72">
        <v>2</v>
      </c>
      <c r="R15" s="73">
        <v>21313.09702913418</v>
      </c>
      <c r="S15" s="82"/>
      <c r="T15" s="83">
        <f t="shared" si="1"/>
        <v>21313.09702913418</v>
      </c>
      <c r="U15" s="82"/>
      <c r="V15" s="78">
        <v>21313.09702913418</v>
      </c>
      <c r="W15" s="82"/>
      <c r="X15" s="84">
        <f t="shared" si="2"/>
        <v>3.734951957822108E-2</v>
      </c>
      <c r="Y15" s="82"/>
      <c r="Z15" s="77" t="s">
        <v>32</v>
      </c>
      <c r="AC15" s="85">
        <v>2</v>
      </c>
      <c r="AD15" s="86">
        <v>27526.182173683068</v>
      </c>
      <c r="AE15" s="87"/>
      <c r="AF15" s="88">
        <f t="shared" si="3"/>
        <v>11896.265411822349</v>
      </c>
      <c r="AG15" s="87"/>
      <c r="AH15" s="89" t="s">
        <v>34</v>
      </c>
      <c r="AK15" s="85">
        <v>2</v>
      </c>
      <c r="AL15" s="90">
        <v>91129.99674986607</v>
      </c>
      <c r="AM15" s="91"/>
      <c r="AN15" s="88">
        <f t="shared" ref="AN15:AN78" si="5">AL15*$AN$10</f>
        <v>4961.1170230627094</v>
      </c>
      <c r="AO15" s="91"/>
      <c r="AP15" s="77" t="s">
        <v>34</v>
      </c>
      <c r="AS15" s="85">
        <v>2</v>
      </c>
      <c r="AT15" s="92">
        <v>3757.8699083734009</v>
      </c>
      <c r="AU15" s="93"/>
      <c r="AV15" s="94">
        <f t="shared" ref="AV15:AV39" si="6">AT15*$AV$10</f>
        <v>7083.5847772838606</v>
      </c>
      <c r="AW15" s="93"/>
      <c r="AX15" s="95">
        <f t="shared" si="4"/>
        <v>1.2413422974685354E-2</v>
      </c>
      <c r="AY15" s="93"/>
      <c r="AZ15" s="96" t="s">
        <v>33</v>
      </c>
    </row>
    <row r="16" spans="1:52">
      <c r="B16" s="72">
        <v>3</v>
      </c>
      <c r="C16" s="73">
        <v>16857.382434885058</v>
      </c>
      <c r="D16" s="74"/>
      <c r="E16" s="75">
        <f t="shared" si="0"/>
        <v>2.9541231592416627E-2</v>
      </c>
      <c r="F16" s="76"/>
      <c r="G16" s="77" t="s">
        <v>34</v>
      </c>
      <c r="I16" s="72">
        <v>3</v>
      </c>
      <c r="J16" s="78">
        <v>4326.4298376122642</v>
      </c>
      <c r="K16" s="79"/>
      <c r="L16" s="80">
        <v>7.5817266586274031E-3</v>
      </c>
      <c r="M16" s="79"/>
      <c r="N16" s="81" t="s">
        <v>35</v>
      </c>
      <c r="Q16" s="72">
        <v>3</v>
      </c>
      <c r="R16" s="73">
        <v>16857.382434885058</v>
      </c>
      <c r="S16" s="82"/>
      <c r="T16" s="83">
        <f t="shared" si="1"/>
        <v>16857.382434885058</v>
      </c>
      <c r="U16" s="82"/>
      <c r="V16" s="78">
        <v>16857.382434885058</v>
      </c>
      <c r="W16" s="82"/>
      <c r="X16" s="84">
        <f t="shared" si="2"/>
        <v>2.9541231592416627E-2</v>
      </c>
      <c r="Y16" s="82"/>
      <c r="Z16" s="77" t="s">
        <v>34</v>
      </c>
      <c r="AC16" s="85">
        <v>3</v>
      </c>
      <c r="AD16" s="86">
        <v>21562.01</v>
      </c>
      <c r="AE16" s="87"/>
      <c r="AF16" s="88">
        <f t="shared" si="3"/>
        <v>9318.6694817999996</v>
      </c>
      <c r="AG16" s="87"/>
      <c r="AH16" s="89" t="s">
        <v>36</v>
      </c>
      <c r="AK16" s="85">
        <v>3</v>
      </c>
      <c r="AL16" s="97">
        <v>76495.310450000004</v>
      </c>
      <c r="AM16" s="98"/>
      <c r="AN16" s="88">
        <f t="shared" si="5"/>
        <v>4164.4047008980006</v>
      </c>
      <c r="AO16" s="98"/>
      <c r="AP16" s="99" t="s">
        <v>37</v>
      </c>
      <c r="AS16" s="85">
        <v>3</v>
      </c>
      <c r="AT16" s="92">
        <v>2295.1882427651271</v>
      </c>
      <c r="AU16" s="93"/>
      <c r="AV16" s="94">
        <f t="shared" si="6"/>
        <v>4326.4298376122642</v>
      </c>
      <c r="AW16" s="93"/>
      <c r="AX16" s="95">
        <f t="shared" si="4"/>
        <v>7.5817266586274031E-3</v>
      </c>
      <c r="AY16" s="93"/>
      <c r="AZ16" s="96" t="s">
        <v>35</v>
      </c>
    </row>
    <row r="17" spans="2:52">
      <c r="B17" s="100">
        <v>4</v>
      </c>
      <c r="C17" s="73">
        <v>11439.715548862599</v>
      </c>
      <c r="D17" s="74"/>
      <c r="E17" s="75">
        <f t="shared" si="0"/>
        <v>2.0047198174787319E-2</v>
      </c>
      <c r="F17" s="76"/>
      <c r="G17" s="77" t="s">
        <v>38</v>
      </c>
      <c r="I17" s="100">
        <v>4</v>
      </c>
      <c r="J17" s="78">
        <v>3774.3053399999994</v>
      </c>
      <c r="K17" s="79"/>
      <c r="L17" s="80">
        <v>6.614172074467445E-3</v>
      </c>
      <c r="M17" s="79"/>
      <c r="N17" s="81" t="s">
        <v>39</v>
      </c>
      <c r="Q17" s="100">
        <v>4</v>
      </c>
      <c r="R17" s="101"/>
      <c r="S17" s="78">
        <v>14948.711635000001</v>
      </c>
      <c r="T17" s="83">
        <f t="shared" si="1"/>
        <v>14948.711635000001</v>
      </c>
      <c r="U17" s="82"/>
      <c r="V17" s="78">
        <v>14948.711635000001</v>
      </c>
      <c r="W17" s="82"/>
      <c r="X17" s="84">
        <f t="shared" si="2"/>
        <v>2.6196436731714876E-2</v>
      </c>
      <c r="Y17" s="82"/>
      <c r="Z17" s="81" t="s">
        <v>31</v>
      </c>
      <c r="AC17" s="85">
        <v>4</v>
      </c>
      <c r="AD17" s="86">
        <v>18549.008772333334</v>
      </c>
      <c r="AE17" s="87"/>
      <c r="AF17" s="88">
        <f t="shared" si="3"/>
        <v>8016.5106112270205</v>
      </c>
      <c r="AG17" s="87"/>
      <c r="AH17" s="102" t="s">
        <v>40</v>
      </c>
      <c r="AK17" s="103">
        <v>4</v>
      </c>
      <c r="AL17" s="90">
        <v>76237.144849999997</v>
      </c>
      <c r="AM17" s="91"/>
      <c r="AN17" s="88">
        <f t="shared" si="5"/>
        <v>4150.3501656340004</v>
      </c>
      <c r="AO17" s="91"/>
      <c r="AP17" s="77" t="s">
        <v>38</v>
      </c>
      <c r="AS17" s="103">
        <v>4</v>
      </c>
      <c r="AT17" s="92">
        <v>2002.2839999999997</v>
      </c>
      <c r="AU17" s="93"/>
      <c r="AV17" s="94">
        <f t="shared" si="6"/>
        <v>3774.3053399999994</v>
      </c>
      <c r="AW17" s="93"/>
      <c r="AX17" s="95">
        <f t="shared" si="4"/>
        <v>6.614172074467445E-3</v>
      </c>
      <c r="AY17" s="93"/>
      <c r="AZ17" s="96" t="s">
        <v>39</v>
      </c>
    </row>
    <row r="18" spans="2:52">
      <c r="B18" s="72">
        <v>5</v>
      </c>
      <c r="C18" s="73">
        <v>10945.634468599999</v>
      </c>
      <c r="D18" s="74"/>
      <c r="E18" s="75">
        <f t="shared" si="0"/>
        <v>1.9181360096197843E-2</v>
      </c>
      <c r="F18" s="76"/>
      <c r="G18" s="77" t="s">
        <v>36</v>
      </c>
      <c r="I18" s="72">
        <v>5</v>
      </c>
      <c r="J18" s="78">
        <v>3426.7226499999992</v>
      </c>
      <c r="K18" s="79"/>
      <c r="L18" s="80">
        <v>6.0050608567284273E-3</v>
      </c>
      <c r="M18" s="79"/>
      <c r="N18" s="81" t="s">
        <v>41</v>
      </c>
      <c r="Q18" s="72">
        <v>5</v>
      </c>
      <c r="R18" s="73">
        <v>11439.715548862599</v>
      </c>
      <c r="S18" s="83">
        <f>J38</f>
        <v>55.063957180440902</v>
      </c>
      <c r="T18" s="83">
        <f t="shared" si="1"/>
        <v>11494.77950604304</v>
      </c>
      <c r="U18" s="82"/>
      <c r="V18" s="78">
        <v>11494.77950604304</v>
      </c>
      <c r="W18" s="82"/>
      <c r="X18" s="84">
        <f t="shared" si="2"/>
        <v>2.0143693411681041E-2</v>
      </c>
      <c r="Y18" s="82"/>
      <c r="Z18" s="77" t="s">
        <v>38</v>
      </c>
      <c r="AC18" s="85">
        <v>5</v>
      </c>
      <c r="AD18" s="86">
        <v>16896.623000000003</v>
      </c>
      <c r="AE18" s="104"/>
      <c r="AF18" s="88">
        <f t="shared" si="3"/>
        <v>7302.3825281400013</v>
      </c>
      <c r="AG18" s="104"/>
      <c r="AH18" s="105" t="s">
        <v>42</v>
      </c>
      <c r="AK18" s="85">
        <v>5</v>
      </c>
      <c r="AL18" s="90">
        <v>57619.6</v>
      </c>
      <c r="AM18" s="91"/>
      <c r="AN18" s="88">
        <f t="shared" si="5"/>
        <v>3136.8110240000001</v>
      </c>
      <c r="AO18" s="91"/>
      <c r="AP18" s="77" t="s">
        <v>43</v>
      </c>
      <c r="AS18" s="85">
        <v>5</v>
      </c>
      <c r="AT18" s="92">
        <v>1817.8899999999996</v>
      </c>
      <c r="AU18" s="93"/>
      <c r="AV18" s="94">
        <f t="shared" si="6"/>
        <v>3426.7226499999992</v>
      </c>
      <c r="AW18" s="93"/>
      <c r="AX18" s="95">
        <f t="shared" si="4"/>
        <v>6.0050608567284273E-3</v>
      </c>
      <c r="AY18" s="93"/>
      <c r="AZ18" s="96" t="s">
        <v>41</v>
      </c>
    </row>
    <row r="19" spans="2:52">
      <c r="B19" s="72">
        <v>6</v>
      </c>
      <c r="C19" s="73">
        <v>10855.040233136986</v>
      </c>
      <c r="D19" s="74"/>
      <c r="E19" s="75">
        <f t="shared" si="0"/>
        <v>1.9022600852223379E-2</v>
      </c>
      <c r="F19" s="76"/>
      <c r="G19" s="77" t="s">
        <v>40</v>
      </c>
      <c r="I19" s="72">
        <v>6</v>
      </c>
      <c r="J19" s="78">
        <v>3395.9255200000007</v>
      </c>
      <c r="K19" s="79"/>
      <c r="L19" s="80">
        <v>5.9510913182650301E-3</v>
      </c>
      <c r="M19" s="79"/>
      <c r="N19" s="81" t="s">
        <v>44</v>
      </c>
      <c r="Q19" s="72">
        <v>6</v>
      </c>
      <c r="R19" s="73">
        <v>10945.634468599999</v>
      </c>
      <c r="S19" s="82"/>
      <c r="T19" s="83">
        <f t="shared" si="1"/>
        <v>10945.634468599999</v>
      </c>
      <c r="U19" s="82"/>
      <c r="V19" s="78">
        <v>10945.634468599999</v>
      </c>
      <c r="W19" s="82"/>
      <c r="X19" s="84">
        <f t="shared" si="2"/>
        <v>1.9181360096197843E-2</v>
      </c>
      <c r="Y19" s="82"/>
      <c r="Z19" s="77" t="s">
        <v>36</v>
      </c>
      <c r="AC19" s="85">
        <v>6</v>
      </c>
      <c r="AD19" s="86">
        <v>16866.503269999997</v>
      </c>
      <c r="AE19" s="87"/>
      <c r="AF19" s="88">
        <f t="shared" si="3"/>
        <v>7289.3653832285991</v>
      </c>
      <c r="AG19" s="87"/>
      <c r="AH19" s="89" t="s">
        <v>38</v>
      </c>
      <c r="AK19" s="85">
        <v>6</v>
      </c>
      <c r="AL19" s="90">
        <v>55112.810000000005</v>
      </c>
      <c r="AM19" s="91"/>
      <c r="AN19" s="88">
        <f t="shared" si="5"/>
        <v>3000.3413764000002</v>
      </c>
      <c r="AO19" s="91"/>
      <c r="AP19" s="77" t="s">
        <v>45</v>
      </c>
      <c r="AS19" s="85">
        <v>6</v>
      </c>
      <c r="AT19" s="92">
        <v>1801.5520000000004</v>
      </c>
      <c r="AU19" s="93"/>
      <c r="AV19" s="94">
        <f t="shared" si="6"/>
        <v>3395.9255200000007</v>
      </c>
      <c r="AW19" s="93"/>
      <c r="AX19" s="95">
        <f t="shared" si="4"/>
        <v>5.9510913182650301E-3</v>
      </c>
      <c r="AY19" s="93"/>
      <c r="AZ19" s="96" t="s">
        <v>44</v>
      </c>
    </row>
    <row r="20" spans="2:52">
      <c r="B20" s="100">
        <v>7</v>
      </c>
      <c r="C20" s="73">
        <v>10331.912801638</v>
      </c>
      <c r="D20" s="74"/>
      <c r="E20" s="75">
        <f t="shared" si="0"/>
        <v>1.8105861336705411E-2</v>
      </c>
      <c r="F20" s="76"/>
      <c r="G20" s="77" t="s">
        <v>37</v>
      </c>
      <c r="H20" s="106" t="s">
        <v>46</v>
      </c>
      <c r="I20" s="100">
        <v>7</v>
      </c>
      <c r="J20" s="78">
        <v>3303.6510000000003</v>
      </c>
      <c r="K20" s="79"/>
      <c r="L20" s="80">
        <v>5.7893875083213199E-3</v>
      </c>
      <c r="M20" s="79"/>
      <c r="N20" s="81" t="s">
        <v>47</v>
      </c>
      <c r="Q20" s="100">
        <v>7</v>
      </c>
      <c r="R20" s="73">
        <v>10855.040233136986</v>
      </c>
      <c r="S20" s="82"/>
      <c r="T20" s="83">
        <f t="shared" si="1"/>
        <v>10855.040233136986</v>
      </c>
      <c r="U20" s="82"/>
      <c r="V20" s="78">
        <v>10855.040233136986</v>
      </c>
      <c r="W20" s="82"/>
      <c r="X20" s="84">
        <f t="shared" si="2"/>
        <v>1.9022600852223379E-2</v>
      </c>
      <c r="Y20" s="82"/>
      <c r="Z20" s="77" t="s">
        <v>40</v>
      </c>
      <c r="AC20" s="85">
        <v>7</v>
      </c>
      <c r="AD20" s="86">
        <v>16370.8</v>
      </c>
      <c r="AE20" s="87"/>
      <c r="AF20" s="88">
        <f t="shared" si="3"/>
        <v>7075.1323439999996</v>
      </c>
      <c r="AG20" s="87"/>
      <c r="AH20" s="89" t="s">
        <v>48</v>
      </c>
      <c r="AK20" s="103">
        <v>7</v>
      </c>
      <c r="AL20" s="90">
        <v>55109.722499999996</v>
      </c>
      <c r="AM20" s="91"/>
      <c r="AN20" s="88">
        <f t="shared" si="5"/>
        <v>3000.1732929</v>
      </c>
      <c r="AO20" s="91"/>
      <c r="AP20" s="77" t="s">
        <v>30</v>
      </c>
      <c r="AS20" s="103">
        <v>7</v>
      </c>
      <c r="AT20" s="92">
        <v>1752.6000000000001</v>
      </c>
      <c r="AU20" s="93"/>
      <c r="AV20" s="94">
        <f t="shared" si="6"/>
        <v>3303.6510000000003</v>
      </c>
      <c r="AW20" s="93"/>
      <c r="AX20" s="95">
        <f t="shared" si="4"/>
        <v>5.7893875083213199E-3</v>
      </c>
      <c r="AY20" s="93"/>
      <c r="AZ20" s="96" t="s">
        <v>47</v>
      </c>
    </row>
    <row r="21" spans="2:52">
      <c r="B21" s="72">
        <v>8</v>
      </c>
      <c r="C21" s="73">
        <v>9624.1632726999997</v>
      </c>
      <c r="D21" s="74"/>
      <c r="E21" s="75">
        <f t="shared" si="0"/>
        <v>1.6865586173907054E-2</v>
      </c>
      <c r="F21" s="76"/>
      <c r="G21" s="77" t="s">
        <v>45</v>
      </c>
      <c r="I21" s="72">
        <v>8</v>
      </c>
      <c r="J21" s="78">
        <v>3191.0817230638963</v>
      </c>
      <c r="K21" s="79"/>
      <c r="L21" s="80">
        <v>5.5921187394003162E-3</v>
      </c>
      <c r="M21" s="79"/>
      <c r="N21" s="81" t="s">
        <v>49</v>
      </c>
      <c r="Q21" s="72">
        <v>8</v>
      </c>
      <c r="R21" s="107">
        <v>10331.912801638</v>
      </c>
      <c r="S21" s="108"/>
      <c r="T21" s="109">
        <f t="shared" si="1"/>
        <v>10331.912801638</v>
      </c>
      <c r="U21" s="108"/>
      <c r="V21" s="110">
        <v>10331.912801638</v>
      </c>
      <c r="W21" s="111"/>
      <c r="X21" s="84">
        <f t="shared" si="2"/>
        <v>1.8105861336705411E-2</v>
      </c>
      <c r="Y21" s="111"/>
      <c r="Z21" s="99" t="s">
        <v>37</v>
      </c>
      <c r="AA21" s="112" t="s">
        <v>46</v>
      </c>
      <c r="AB21" s="113"/>
      <c r="AC21" s="85">
        <v>8</v>
      </c>
      <c r="AD21" s="86">
        <v>16101.387368087448</v>
      </c>
      <c r="AE21" s="87"/>
      <c r="AF21" s="88">
        <f t="shared" si="3"/>
        <v>6958.6975927400335</v>
      </c>
      <c r="AG21" s="87"/>
      <c r="AH21" s="89" t="s">
        <v>50</v>
      </c>
      <c r="AK21" s="85">
        <v>8</v>
      </c>
      <c r="AL21" s="90">
        <v>52140.514730160998</v>
      </c>
      <c r="AM21" s="91"/>
      <c r="AN21" s="88">
        <f t="shared" si="5"/>
        <v>2838.529621909965</v>
      </c>
      <c r="AO21" s="91"/>
      <c r="AP21" s="77" t="s">
        <v>40</v>
      </c>
      <c r="AS21" s="85">
        <v>8</v>
      </c>
      <c r="AT21" s="92">
        <v>1692.8815506970273</v>
      </c>
      <c r="AU21" s="93"/>
      <c r="AV21" s="94">
        <f t="shared" si="6"/>
        <v>3191.0817230638963</v>
      </c>
      <c r="AW21" s="93"/>
      <c r="AX21" s="95">
        <f t="shared" si="4"/>
        <v>5.5921187394003162E-3</v>
      </c>
      <c r="AY21" s="93"/>
      <c r="AZ21" s="96" t="s">
        <v>49</v>
      </c>
    </row>
    <row r="22" spans="2:52">
      <c r="B22" s="72">
        <v>9</v>
      </c>
      <c r="C22" s="73">
        <v>8930.1989172927733</v>
      </c>
      <c r="D22" s="74"/>
      <c r="E22" s="75">
        <f t="shared" si="0"/>
        <v>1.5649468439190264E-2</v>
      </c>
      <c r="F22" s="76"/>
      <c r="G22" s="114" t="s">
        <v>42</v>
      </c>
      <c r="I22" s="72">
        <v>9</v>
      </c>
      <c r="J22" s="78">
        <v>3086.8011655</v>
      </c>
      <c r="K22" s="79"/>
      <c r="L22" s="80">
        <v>5.4093752966694704E-3</v>
      </c>
      <c r="M22" s="79"/>
      <c r="N22" s="81" t="s">
        <v>51</v>
      </c>
      <c r="Q22" s="72">
        <v>9</v>
      </c>
      <c r="R22" s="73">
        <v>9624.1632726999997</v>
      </c>
      <c r="S22" s="78">
        <v>24.640719999999998</v>
      </c>
      <c r="T22" s="83">
        <f t="shared" si="1"/>
        <v>9648.8039926999991</v>
      </c>
      <c r="U22" s="82"/>
      <c r="V22" s="78">
        <v>9648.8039926999991</v>
      </c>
      <c r="W22" s="82"/>
      <c r="X22" s="84">
        <f t="shared" si="2"/>
        <v>1.6908767089979616E-2</v>
      </c>
      <c r="Y22" s="82"/>
      <c r="Z22" s="77" t="s">
        <v>45</v>
      </c>
      <c r="AC22" s="85">
        <v>9</v>
      </c>
      <c r="AD22" s="86">
        <v>15929.12</v>
      </c>
      <c r="AE22" s="87"/>
      <c r="AF22" s="88">
        <f t="shared" si="3"/>
        <v>6884.2470816000005</v>
      </c>
      <c r="AG22" s="87"/>
      <c r="AH22" s="89" t="s">
        <v>52</v>
      </c>
      <c r="AK22" s="85">
        <v>9</v>
      </c>
      <c r="AL22" s="90">
        <v>41866.368775919742</v>
      </c>
      <c r="AM22" s="91"/>
      <c r="AN22" s="88">
        <f t="shared" si="5"/>
        <v>2279.2051161610707</v>
      </c>
      <c r="AO22" s="91"/>
      <c r="AP22" s="77" t="s">
        <v>53</v>
      </c>
      <c r="AS22" s="85">
        <v>9</v>
      </c>
      <c r="AT22" s="92">
        <v>1637.5603000000001</v>
      </c>
      <c r="AU22" s="93"/>
      <c r="AV22" s="94">
        <f t="shared" si="6"/>
        <v>3086.8011655</v>
      </c>
      <c r="AW22" s="93"/>
      <c r="AX22" s="95">
        <f t="shared" si="4"/>
        <v>5.4093752966694704E-3</v>
      </c>
      <c r="AY22" s="93"/>
      <c r="AZ22" s="96" t="s">
        <v>51</v>
      </c>
    </row>
    <row r="23" spans="2:52">
      <c r="B23" s="100">
        <v>10</v>
      </c>
      <c r="C23" s="73">
        <v>7878.3993838379538</v>
      </c>
      <c r="D23" s="74"/>
      <c r="E23" s="75">
        <f t="shared" si="0"/>
        <v>1.3806272811007528E-2</v>
      </c>
      <c r="F23" s="76"/>
      <c r="G23" s="77" t="s">
        <v>50</v>
      </c>
      <c r="I23" s="100">
        <v>10</v>
      </c>
      <c r="J23" s="78">
        <v>1660.0623845</v>
      </c>
      <c r="K23" s="79"/>
      <c r="L23" s="80">
        <v>2.9091282438303574E-3</v>
      </c>
      <c r="M23" s="79"/>
      <c r="N23" s="81" t="s">
        <v>54</v>
      </c>
      <c r="Q23" s="100">
        <v>10</v>
      </c>
      <c r="R23" s="73">
        <v>8930.1989172927733</v>
      </c>
      <c r="S23" s="82"/>
      <c r="T23" s="83">
        <f t="shared" si="1"/>
        <v>8930.1989172927733</v>
      </c>
      <c r="U23" s="82"/>
      <c r="V23" s="78">
        <v>8930.1989172927733</v>
      </c>
      <c r="W23" s="82"/>
      <c r="X23" s="84">
        <f t="shared" si="2"/>
        <v>1.5649468439190264E-2</v>
      </c>
      <c r="Y23" s="82"/>
      <c r="Z23" s="114" t="s">
        <v>42</v>
      </c>
      <c r="AC23" s="85">
        <v>10</v>
      </c>
      <c r="AD23" s="86">
        <v>15560.683130295041</v>
      </c>
      <c r="AE23" s="87"/>
      <c r="AF23" s="88">
        <f t="shared" si="3"/>
        <v>6725.016035250911</v>
      </c>
      <c r="AG23" s="87"/>
      <c r="AH23" s="89" t="s">
        <v>55</v>
      </c>
      <c r="AK23" s="103">
        <v>10</v>
      </c>
      <c r="AL23" s="90">
        <v>39647.796787849387</v>
      </c>
      <c r="AM23" s="91"/>
      <c r="AN23" s="88">
        <f t="shared" si="5"/>
        <v>2158.4260571305208</v>
      </c>
      <c r="AO23" s="91"/>
      <c r="AP23" s="77" t="s">
        <v>56</v>
      </c>
      <c r="AS23" s="103">
        <v>10</v>
      </c>
      <c r="AT23" s="92">
        <v>880.66970000000003</v>
      </c>
      <c r="AU23" s="93"/>
      <c r="AV23" s="94">
        <f t="shared" si="6"/>
        <v>1660.0623845</v>
      </c>
      <c r="AW23" s="93"/>
      <c r="AX23" s="95">
        <f t="shared" si="4"/>
        <v>2.9091282438303574E-3</v>
      </c>
      <c r="AY23" s="93"/>
      <c r="AZ23" s="96" t="s">
        <v>54</v>
      </c>
    </row>
    <row r="24" spans="2:52">
      <c r="B24" s="72">
        <v>11</v>
      </c>
      <c r="C24" s="73">
        <v>7855.6827551188999</v>
      </c>
      <c r="D24" s="74"/>
      <c r="E24" s="75">
        <f t="shared" si="0"/>
        <v>1.3766463712971064E-2</v>
      </c>
      <c r="F24" s="76"/>
      <c r="G24" s="77" t="s">
        <v>52</v>
      </c>
      <c r="I24" s="72">
        <v>11</v>
      </c>
      <c r="J24" s="78">
        <v>1594.1255012247118</v>
      </c>
      <c r="K24" s="79"/>
      <c r="L24" s="80">
        <v>2.7935790625241009E-3</v>
      </c>
      <c r="M24" s="79"/>
      <c r="N24" s="81" t="s">
        <v>57</v>
      </c>
      <c r="Q24" s="72">
        <v>11</v>
      </c>
      <c r="R24" s="73">
        <v>7878.3993838379538</v>
      </c>
      <c r="S24" s="82"/>
      <c r="T24" s="83">
        <f t="shared" si="1"/>
        <v>7878.3993838379538</v>
      </c>
      <c r="U24" s="82"/>
      <c r="V24" s="78">
        <v>7878.3993838379538</v>
      </c>
      <c r="W24" s="82"/>
      <c r="X24" s="84">
        <f t="shared" si="2"/>
        <v>1.3806272811007528E-2</v>
      </c>
      <c r="Y24" s="82"/>
      <c r="Z24" s="77" t="s">
        <v>50</v>
      </c>
      <c r="AC24" s="85">
        <v>11</v>
      </c>
      <c r="AD24" s="86">
        <v>15326.535</v>
      </c>
      <c r="AE24" s="87"/>
      <c r="AF24" s="88">
        <f t="shared" si="3"/>
        <v>6623.8218962999999</v>
      </c>
      <c r="AG24" s="87"/>
      <c r="AH24" s="89" t="s">
        <v>45</v>
      </c>
      <c r="AK24" s="85">
        <v>11</v>
      </c>
      <c r="AL24" s="90">
        <v>38869.974999999999</v>
      </c>
      <c r="AM24" s="91"/>
      <c r="AN24" s="88">
        <f t="shared" si="5"/>
        <v>2116.081439</v>
      </c>
      <c r="AO24" s="91"/>
      <c r="AP24" s="77" t="s">
        <v>58</v>
      </c>
      <c r="AS24" s="85">
        <v>11</v>
      </c>
      <c r="AT24" s="92">
        <v>845.68992107411771</v>
      </c>
      <c r="AU24" s="93"/>
      <c r="AV24" s="94">
        <f t="shared" si="6"/>
        <v>1594.1255012247118</v>
      </c>
      <c r="AW24" s="93"/>
      <c r="AX24" s="95">
        <f t="shared" si="4"/>
        <v>2.7935790625241009E-3</v>
      </c>
      <c r="AY24" s="93"/>
      <c r="AZ24" s="96" t="s">
        <v>57</v>
      </c>
    </row>
    <row r="25" spans="2:52">
      <c r="B25" s="72">
        <v>12</v>
      </c>
      <c r="C25" s="73">
        <v>7621.7227505999999</v>
      </c>
      <c r="D25" s="74"/>
      <c r="E25" s="75">
        <f t="shared" si="0"/>
        <v>1.3356467279446905E-2</v>
      </c>
      <c r="F25" s="76"/>
      <c r="G25" s="77" t="s">
        <v>59</v>
      </c>
      <c r="I25" s="100">
        <v>12</v>
      </c>
      <c r="J25" s="78">
        <v>1551.6269432950005</v>
      </c>
      <c r="K25" s="79"/>
      <c r="L25" s="80">
        <v>2.7191036956043082E-3</v>
      </c>
      <c r="M25" s="79"/>
      <c r="N25" s="81" t="s">
        <v>60</v>
      </c>
      <c r="Q25" s="72">
        <v>12</v>
      </c>
      <c r="R25" s="73">
        <v>7855.682755118899</v>
      </c>
      <c r="S25" s="82"/>
      <c r="T25" s="83">
        <f t="shared" si="1"/>
        <v>7855.682755118899</v>
      </c>
      <c r="U25" s="82"/>
      <c r="V25" s="78">
        <v>7855.682755118899</v>
      </c>
      <c r="W25" s="82"/>
      <c r="X25" s="84">
        <f t="shared" si="2"/>
        <v>1.3766463712971062E-2</v>
      </c>
      <c r="Y25" s="82"/>
      <c r="Z25" s="77" t="s">
        <v>52</v>
      </c>
      <c r="AC25" s="85">
        <v>12</v>
      </c>
      <c r="AD25" s="115">
        <v>14270.692999999999</v>
      </c>
      <c r="AE25" s="116"/>
      <c r="AF25" s="88">
        <f t="shared" si="3"/>
        <v>6167.5081007399995</v>
      </c>
      <c r="AG25" s="116"/>
      <c r="AH25" s="117" t="s">
        <v>37</v>
      </c>
      <c r="AK25" s="85">
        <v>12</v>
      </c>
      <c r="AL25" s="90">
        <v>37905.525000000001</v>
      </c>
      <c r="AM25" s="91"/>
      <c r="AN25" s="88">
        <f t="shared" si="5"/>
        <v>2063.5767810000002</v>
      </c>
      <c r="AO25" s="91"/>
      <c r="AP25" s="77" t="s">
        <v>59</v>
      </c>
      <c r="AS25" s="85">
        <v>12</v>
      </c>
      <c r="AT25" s="92">
        <v>823.14426700000024</v>
      </c>
      <c r="AU25" s="93"/>
      <c r="AV25" s="94">
        <f t="shared" si="6"/>
        <v>1551.6269432950005</v>
      </c>
      <c r="AW25" s="93"/>
      <c r="AX25" s="95">
        <f t="shared" si="4"/>
        <v>2.7191036956043082E-3</v>
      </c>
      <c r="AY25" s="93"/>
      <c r="AZ25" s="96" t="s">
        <v>60</v>
      </c>
    </row>
    <row r="26" spans="2:52">
      <c r="B26" s="100">
        <v>13</v>
      </c>
      <c r="C26" s="73">
        <v>7550.0393387142994</v>
      </c>
      <c r="D26" s="74"/>
      <c r="E26" s="75">
        <f t="shared" si="0"/>
        <v>1.3230847760519233E-2</v>
      </c>
      <c r="F26" s="76"/>
      <c r="G26" s="77" t="s">
        <v>48</v>
      </c>
      <c r="I26" s="72">
        <v>13</v>
      </c>
      <c r="J26" s="78">
        <v>1340.200227467504</v>
      </c>
      <c r="K26" s="79"/>
      <c r="L26" s="80">
        <v>2.3485950711954013E-3</v>
      </c>
      <c r="M26" s="79"/>
      <c r="N26" s="81" t="s">
        <v>61</v>
      </c>
      <c r="Q26" s="100">
        <v>13</v>
      </c>
      <c r="R26" s="73">
        <v>7621.7227505999999</v>
      </c>
      <c r="S26" s="78">
        <v>231.69784541413409</v>
      </c>
      <c r="T26" s="83">
        <f t="shared" si="1"/>
        <v>7853.4205960141344</v>
      </c>
      <c r="U26" s="82"/>
      <c r="V26" s="78">
        <v>7853.4205960141344</v>
      </c>
      <c r="W26" s="82"/>
      <c r="X26" s="84">
        <f t="shared" si="2"/>
        <v>1.3762499457768876E-2</v>
      </c>
      <c r="Y26" s="82"/>
      <c r="Z26" s="77" t="s">
        <v>59</v>
      </c>
      <c r="AC26" s="85">
        <v>13</v>
      </c>
      <c r="AD26" s="86">
        <v>13433.137583455</v>
      </c>
      <c r="AE26" s="87"/>
      <c r="AF26" s="88">
        <f t="shared" si="3"/>
        <v>5805.5334008175823</v>
      </c>
      <c r="AG26" s="87"/>
      <c r="AH26" s="89" t="s">
        <v>62</v>
      </c>
      <c r="AK26" s="103">
        <v>13</v>
      </c>
      <c r="AL26" s="90">
        <v>32831.703081579413</v>
      </c>
      <c r="AM26" s="91"/>
      <c r="AN26" s="88">
        <f t="shared" si="5"/>
        <v>1787.3579157611832</v>
      </c>
      <c r="AO26" s="91"/>
      <c r="AP26" s="77" t="s">
        <v>63</v>
      </c>
      <c r="AS26" s="103">
        <v>13</v>
      </c>
      <c r="AT26" s="92">
        <v>710.98155303315855</v>
      </c>
      <c r="AU26" s="93"/>
      <c r="AV26" s="94">
        <f t="shared" si="6"/>
        <v>1340.200227467504</v>
      </c>
      <c r="AW26" s="93"/>
      <c r="AX26" s="95">
        <f t="shared" si="4"/>
        <v>2.3485950711954013E-3</v>
      </c>
      <c r="AY26" s="93"/>
      <c r="AZ26" s="96" t="s">
        <v>61</v>
      </c>
    </row>
    <row r="27" spans="2:52">
      <c r="B27" s="72">
        <v>14</v>
      </c>
      <c r="C27" s="73">
        <v>6928.0588234100178</v>
      </c>
      <c r="D27" s="74"/>
      <c r="E27" s="75">
        <f t="shared" si="0"/>
        <v>1.2140876021457853E-2</v>
      </c>
      <c r="F27" s="76"/>
      <c r="G27" s="77" t="s">
        <v>55</v>
      </c>
      <c r="I27" s="72">
        <v>14</v>
      </c>
      <c r="J27" s="78">
        <v>1265.4928650000002</v>
      </c>
      <c r="K27" s="79"/>
      <c r="L27" s="80">
        <v>2.2176763176560599E-3</v>
      </c>
      <c r="M27" s="79"/>
      <c r="N27" s="81" t="s">
        <v>64</v>
      </c>
      <c r="Q27" s="72">
        <v>14</v>
      </c>
      <c r="R27" s="73">
        <v>7550.0393387142994</v>
      </c>
      <c r="S27" s="82"/>
      <c r="T27" s="83">
        <f t="shared" si="1"/>
        <v>7550.0393387142994</v>
      </c>
      <c r="U27" s="82"/>
      <c r="V27" s="78">
        <v>7550.0393387142994</v>
      </c>
      <c r="W27" s="82"/>
      <c r="X27" s="84">
        <f t="shared" si="2"/>
        <v>1.3230847760519233E-2</v>
      </c>
      <c r="Y27" s="82"/>
      <c r="Z27" s="77" t="s">
        <v>48</v>
      </c>
      <c r="AC27" s="85">
        <v>14</v>
      </c>
      <c r="AD27" s="86">
        <v>12860.720000000001</v>
      </c>
      <c r="AE27" s="87"/>
      <c r="AF27" s="88">
        <f t="shared" si="3"/>
        <v>5558.1459696000002</v>
      </c>
      <c r="AG27" s="87"/>
      <c r="AH27" s="89" t="s">
        <v>59</v>
      </c>
      <c r="AK27" s="85">
        <v>14</v>
      </c>
      <c r="AL27" s="90">
        <v>31920.16</v>
      </c>
      <c r="AM27" s="91"/>
      <c r="AN27" s="88">
        <f t="shared" si="5"/>
        <v>1737.7335104000001</v>
      </c>
      <c r="AO27" s="91"/>
      <c r="AP27" s="77" t="s">
        <v>65</v>
      </c>
      <c r="AS27" s="85">
        <v>14</v>
      </c>
      <c r="AT27" s="92">
        <v>671.34900000000005</v>
      </c>
      <c r="AU27" s="93"/>
      <c r="AV27" s="94">
        <f t="shared" si="6"/>
        <v>1265.4928650000002</v>
      </c>
      <c r="AW27" s="93"/>
      <c r="AX27" s="95">
        <f t="shared" si="4"/>
        <v>2.2176763176560599E-3</v>
      </c>
      <c r="AY27" s="93"/>
      <c r="AZ27" s="96" t="s">
        <v>64</v>
      </c>
    </row>
    <row r="28" spans="2:52">
      <c r="B28" s="72">
        <v>15</v>
      </c>
      <c r="C28" s="73">
        <v>6708.0522427633359</v>
      </c>
      <c r="D28" s="74"/>
      <c r="E28" s="75">
        <f t="shared" si="0"/>
        <v>1.1755331861452941E-2</v>
      </c>
      <c r="F28" s="76"/>
      <c r="G28" s="77" t="s">
        <v>62</v>
      </c>
      <c r="I28" s="100">
        <v>15</v>
      </c>
      <c r="J28" s="78">
        <v>1071.6950920801958</v>
      </c>
      <c r="K28" s="79"/>
      <c r="L28" s="80">
        <v>1.878061023642737E-3</v>
      </c>
      <c r="M28" s="79"/>
      <c r="N28" s="81" t="s">
        <v>66</v>
      </c>
      <c r="Q28" s="72">
        <v>15</v>
      </c>
      <c r="R28" s="101"/>
      <c r="S28" s="78">
        <v>7083.5847772838606</v>
      </c>
      <c r="T28" s="83">
        <f t="shared" si="1"/>
        <v>7083.5847772838606</v>
      </c>
      <c r="U28" s="82"/>
      <c r="V28" s="78">
        <v>7083.5847772838606</v>
      </c>
      <c r="W28" s="82"/>
      <c r="X28" s="84">
        <f t="shared" si="2"/>
        <v>1.2413422974685354E-2</v>
      </c>
      <c r="Y28" s="82"/>
      <c r="Z28" s="81" t="s">
        <v>33</v>
      </c>
      <c r="AC28" s="85">
        <v>15</v>
      </c>
      <c r="AD28" s="86">
        <v>12475.058939999999</v>
      </c>
      <c r="AE28" s="87"/>
      <c r="AF28" s="88">
        <f t="shared" si="3"/>
        <v>5391.4709726891997</v>
      </c>
      <c r="AG28" s="87"/>
      <c r="AH28" s="89" t="s">
        <v>67</v>
      </c>
      <c r="AK28" s="85">
        <v>15</v>
      </c>
      <c r="AL28" s="90">
        <v>29901.109279073691</v>
      </c>
      <c r="AM28" s="88"/>
      <c r="AN28" s="88">
        <f t="shared" si="5"/>
        <v>1627.8163891527718</v>
      </c>
      <c r="AO28" s="88"/>
      <c r="AP28" s="114" t="s">
        <v>42</v>
      </c>
      <c r="AS28" s="85">
        <v>15</v>
      </c>
      <c r="AT28" s="92">
        <v>568.53851038737173</v>
      </c>
      <c r="AU28" s="93"/>
      <c r="AV28" s="94">
        <f t="shared" si="6"/>
        <v>1071.6950920801958</v>
      </c>
      <c r="AW28" s="93"/>
      <c r="AX28" s="95">
        <f t="shared" si="4"/>
        <v>1.878061023642737E-3</v>
      </c>
      <c r="AY28" s="93"/>
      <c r="AZ28" s="96" t="s">
        <v>66</v>
      </c>
    </row>
    <row r="29" spans="2:52">
      <c r="B29" s="72">
        <v>16</v>
      </c>
      <c r="C29" s="73">
        <v>6625.8433820000009</v>
      </c>
      <c r="D29" s="74"/>
      <c r="E29" s="75">
        <f t="shared" si="0"/>
        <v>1.1611267324497743E-2</v>
      </c>
      <c r="F29" s="76"/>
      <c r="G29" s="77" t="s">
        <v>43</v>
      </c>
      <c r="I29" s="72">
        <v>16</v>
      </c>
      <c r="J29" s="78">
        <v>1049.7601424294653</v>
      </c>
      <c r="K29" s="79"/>
      <c r="L29" s="80">
        <v>1.839621756449079E-3</v>
      </c>
      <c r="M29" s="79"/>
      <c r="N29" s="81" t="s">
        <v>68</v>
      </c>
      <c r="Q29" s="100">
        <v>16</v>
      </c>
      <c r="R29" s="73">
        <v>6928.0588234100178</v>
      </c>
      <c r="S29" s="82"/>
      <c r="T29" s="83">
        <f t="shared" si="1"/>
        <v>6928.0588234100178</v>
      </c>
      <c r="U29" s="82"/>
      <c r="V29" s="78">
        <v>6928.0588234100178</v>
      </c>
      <c r="W29" s="82"/>
      <c r="X29" s="84">
        <f t="shared" si="2"/>
        <v>1.2140876021457853E-2</v>
      </c>
      <c r="Y29" s="82"/>
      <c r="Z29" s="77" t="s">
        <v>55</v>
      </c>
      <c r="AC29" s="85">
        <v>16</v>
      </c>
      <c r="AD29" s="86">
        <v>10153.255000000001</v>
      </c>
      <c r="AE29" s="87"/>
      <c r="AF29" s="88">
        <f t="shared" si="3"/>
        <v>4388.0337459000002</v>
      </c>
      <c r="AG29" s="87"/>
      <c r="AH29" s="77" t="s">
        <v>58</v>
      </c>
      <c r="AK29" s="103">
        <v>16</v>
      </c>
      <c r="AL29" s="90">
        <v>29885.47</v>
      </c>
      <c r="AM29" s="91"/>
      <c r="AN29" s="88">
        <f t="shared" si="5"/>
        <v>1626.9649868000001</v>
      </c>
      <c r="AO29" s="91"/>
      <c r="AP29" s="77" t="s">
        <v>36</v>
      </c>
      <c r="AS29" s="103">
        <v>16</v>
      </c>
      <c r="AT29" s="92">
        <v>556.90193232332376</v>
      </c>
      <c r="AU29" s="93"/>
      <c r="AV29" s="94">
        <f t="shared" si="6"/>
        <v>1049.7601424294653</v>
      </c>
      <c r="AW29" s="93"/>
      <c r="AX29" s="95">
        <f t="shared" si="4"/>
        <v>1.839621756449079E-3</v>
      </c>
      <c r="AY29" s="93"/>
      <c r="AZ29" s="96" t="s">
        <v>68</v>
      </c>
    </row>
    <row r="30" spans="2:52">
      <c r="B30" s="72">
        <v>17</v>
      </c>
      <c r="C30" s="73">
        <v>6504.1151848999998</v>
      </c>
      <c r="D30" s="74"/>
      <c r="E30" s="75">
        <f t="shared" si="0"/>
        <v>1.1397948271213596E-2</v>
      </c>
      <c r="F30" s="76"/>
      <c r="G30" s="77" t="s">
        <v>58</v>
      </c>
      <c r="I30" s="72">
        <v>17</v>
      </c>
      <c r="J30" s="78">
        <v>1047.96558816232</v>
      </c>
      <c r="K30" s="79"/>
      <c r="L30" s="80">
        <v>1.8364769418009168E-3</v>
      </c>
      <c r="M30" s="79"/>
      <c r="N30" s="81" t="s">
        <v>69</v>
      </c>
      <c r="Q30" s="72">
        <v>17</v>
      </c>
      <c r="R30" s="73">
        <v>6708.0522427633359</v>
      </c>
      <c r="S30" s="82"/>
      <c r="T30" s="83">
        <f t="shared" si="1"/>
        <v>6708.0522427633359</v>
      </c>
      <c r="U30" s="82"/>
      <c r="V30" s="78">
        <v>6708.0522427633359</v>
      </c>
      <c r="W30" s="82"/>
      <c r="X30" s="84">
        <f t="shared" si="2"/>
        <v>1.1755331861452941E-2</v>
      </c>
      <c r="Y30" s="82"/>
      <c r="Z30" s="77" t="s">
        <v>62</v>
      </c>
      <c r="AC30" s="85">
        <v>17</v>
      </c>
      <c r="AD30" s="86">
        <v>9507.5165976557601</v>
      </c>
      <c r="AE30" s="87"/>
      <c r="AF30" s="88">
        <f t="shared" si="3"/>
        <v>4108.9585231748661</v>
      </c>
      <c r="AG30" s="87"/>
      <c r="AH30" s="89" t="s">
        <v>70</v>
      </c>
      <c r="AK30" s="85">
        <v>17</v>
      </c>
      <c r="AL30" s="90">
        <v>27654.04</v>
      </c>
      <c r="AM30" s="91"/>
      <c r="AN30" s="88">
        <f t="shared" si="5"/>
        <v>1505.4859376000002</v>
      </c>
      <c r="AO30" s="91"/>
      <c r="AP30" s="77" t="s">
        <v>71</v>
      </c>
      <c r="AS30" s="85">
        <v>17</v>
      </c>
      <c r="AT30" s="92">
        <v>555.9499141444669</v>
      </c>
      <c r="AU30" s="93"/>
      <c r="AV30" s="94">
        <f t="shared" si="6"/>
        <v>1047.96558816232</v>
      </c>
      <c r="AW30" s="93"/>
      <c r="AX30" s="95">
        <f t="shared" si="4"/>
        <v>1.8364769418009168E-3</v>
      </c>
      <c r="AY30" s="93"/>
      <c r="AZ30" s="96" t="s">
        <v>69</v>
      </c>
    </row>
    <row r="31" spans="2:52">
      <c r="B31" s="72">
        <v>18</v>
      </c>
      <c r="C31" s="73">
        <v>5967.7506438623541</v>
      </c>
      <c r="D31" s="74"/>
      <c r="E31" s="75">
        <f t="shared" si="0"/>
        <v>1.0458011766482969E-2</v>
      </c>
      <c r="F31" s="76"/>
      <c r="G31" s="77" t="s">
        <v>67</v>
      </c>
      <c r="I31" s="100">
        <v>18</v>
      </c>
      <c r="J31" s="78">
        <v>923.75944389004803</v>
      </c>
      <c r="K31" s="79"/>
      <c r="L31" s="80">
        <v>1.6188154817657473E-3</v>
      </c>
      <c r="M31" s="79"/>
      <c r="N31" s="81" t="s">
        <v>72</v>
      </c>
      <c r="Q31" s="72">
        <v>18</v>
      </c>
      <c r="R31" s="73">
        <v>6625.8433820000009</v>
      </c>
      <c r="S31" s="82"/>
      <c r="T31" s="83">
        <f t="shared" si="1"/>
        <v>6625.8433820000009</v>
      </c>
      <c r="U31" s="82"/>
      <c r="V31" s="78">
        <v>6625.8433820000009</v>
      </c>
      <c r="W31" s="82"/>
      <c r="X31" s="84">
        <f t="shared" si="2"/>
        <v>1.1611267324497743E-2</v>
      </c>
      <c r="Y31" s="82"/>
      <c r="Z31" s="77" t="s">
        <v>43</v>
      </c>
      <c r="AC31" s="85">
        <v>18</v>
      </c>
      <c r="AD31" s="86">
        <v>8073.1</v>
      </c>
      <c r="AE31" s="87"/>
      <c r="AF31" s="88">
        <f t="shared" si="3"/>
        <v>3489.0323580000004</v>
      </c>
      <c r="AG31" s="87"/>
      <c r="AH31" s="89" t="s">
        <v>43</v>
      </c>
      <c r="AK31" s="85">
        <v>18</v>
      </c>
      <c r="AL31" s="90">
        <v>26254.652948478706</v>
      </c>
      <c r="AM31" s="91"/>
      <c r="AN31" s="88">
        <f t="shared" si="5"/>
        <v>1429.3033065151808</v>
      </c>
      <c r="AO31" s="91"/>
      <c r="AP31" s="77" t="s">
        <v>73</v>
      </c>
      <c r="AS31" s="85">
        <v>18</v>
      </c>
      <c r="AT31" s="92">
        <v>490.05806041912365</v>
      </c>
      <c r="AU31" s="93"/>
      <c r="AV31" s="94">
        <f t="shared" si="6"/>
        <v>923.75944389004803</v>
      </c>
      <c r="AW31" s="93"/>
      <c r="AX31" s="95">
        <f t="shared" si="4"/>
        <v>1.6188154817657473E-3</v>
      </c>
      <c r="AY31" s="93"/>
      <c r="AZ31" s="96" t="s">
        <v>72</v>
      </c>
    </row>
    <row r="32" spans="2:52">
      <c r="B32" s="72">
        <v>19</v>
      </c>
      <c r="C32" s="73">
        <v>5113.1650379971989</v>
      </c>
      <c r="D32" s="74"/>
      <c r="E32" s="75">
        <f t="shared" si="0"/>
        <v>8.9604179736195774E-3</v>
      </c>
      <c r="F32" s="76"/>
      <c r="G32" s="77" t="s">
        <v>56</v>
      </c>
      <c r="I32" s="72">
        <v>19</v>
      </c>
      <c r="J32" s="78">
        <v>817.38682300644086</v>
      </c>
      <c r="K32" s="79"/>
      <c r="L32" s="80">
        <v>1.4324058632645938E-3</v>
      </c>
      <c r="M32" s="79"/>
      <c r="N32" s="81" t="s">
        <v>74</v>
      </c>
      <c r="Q32" s="100">
        <v>19</v>
      </c>
      <c r="R32" s="73">
        <v>6504.1151848999998</v>
      </c>
      <c r="S32" s="82"/>
      <c r="T32" s="83">
        <f t="shared" si="1"/>
        <v>6504.1151848999998</v>
      </c>
      <c r="U32" s="82"/>
      <c r="V32" s="78">
        <v>6504.1151848999998</v>
      </c>
      <c r="W32" s="82"/>
      <c r="X32" s="84">
        <f t="shared" si="2"/>
        <v>1.1397948271213596E-2</v>
      </c>
      <c r="Y32" s="82"/>
      <c r="Z32" s="77" t="s">
        <v>58</v>
      </c>
      <c r="AC32" s="85">
        <v>19</v>
      </c>
      <c r="AD32" s="86">
        <v>7747.2949999999992</v>
      </c>
      <c r="AE32" s="87"/>
      <c r="AF32" s="88">
        <f t="shared" si="3"/>
        <v>3348.2259530999995</v>
      </c>
      <c r="AG32" s="87"/>
      <c r="AH32" s="89" t="s">
        <v>65</v>
      </c>
      <c r="AK32" s="103">
        <v>19</v>
      </c>
      <c r="AL32" s="90">
        <v>25954.603661999998</v>
      </c>
      <c r="AM32" s="91"/>
      <c r="AN32" s="88">
        <f t="shared" si="5"/>
        <v>1412.9686233592799</v>
      </c>
      <c r="AO32" s="91"/>
      <c r="AP32" s="77" t="s">
        <v>75</v>
      </c>
      <c r="AS32" s="103">
        <v>19</v>
      </c>
      <c r="AT32" s="92">
        <v>433.62696180713044</v>
      </c>
      <c r="AU32" s="93"/>
      <c r="AV32" s="94">
        <f t="shared" si="6"/>
        <v>817.38682300644086</v>
      </c>
      <c r="AW32" s="93"/>
      <c r="AX32" s="95">
        <f t="shared" si="4"/>
        <v>1.4324058632645938E-3</v>
      </c>
      <c r="AY32" s="93"/>
      <c r="AZ32" s="96" t="s">
        <v>74</v>
      </c>
    </row>
    <row r="33" spans="2:52">
      <c r="B33" s="72">
        <v>20</v>
      </c>
      <c r="C33" s="73">
        <v>5085.9594634999994</v>
      </c>
      <c r="D33" s="74"/>
      <c r="E33" s="75">
        <f t="shared" si="0"/>
        <v>8.912742352571593E-3</v>
      </c>
      <c r="F33" s="76"/>
      <c r="G33" s="77" t="s">
        <v>65</v>
      </c>
      <c r="I33" s="72">
        <v>20</v>
      </c>
      <c r="J33" s="78">
        <v>746.8280050802864</v>
      </c>
      <c r="K33" s="79"/>
      <c r="L33" s="80">
        <v>1.308757106448696E-3</v>
      </c>
      <c r="M33" s="79"/>
      <c r="N33" s="81" t="s">
        <v>76</v>
      </c>
      <c r="Q33" s="72">
        <v>20</v>
      </c>
      <c r="R33" s="73">
        <v>5967.7506438623541</v>
      </c>
      <c r="S33" s="82"/>
      <c r="T33" s="83">
        <f t="shared" si="1"/>
        <v>5967.7506438623541</v>
      </c>
      <c r="U33" s="82"/>
      <c r="V33" s="78">
        <v>5967.7506438623541</v>
      </c>
      <c r="W33" s="82"/>
      <c r="X33" s="84">
        <f t="shared" si="2"/>
        <v>1.0458011766482969E-2</v>
      </c>
      <c r="Y33" s="82"/>
      <c r="Z33" s="77" t="s">
        <v>67</v>
      </c>
      <c r="AC33" s="85">
        <v>20</v>
      </c>
      <c r="AD33" s="86">
        <v>7208.0529455754577</v>
      </c>
      <c r="AE33" s="87"/>
      <c r="AF33" s="88">
        <f t="shared" si="3"/>
        <v>3115.1763220188013</v>
      </c>
      <c r="AG33" s="87"/>
      <c r="AH33" s="89" t="s">
        <v>73</v>
      </c>
      <c r="AK33" s="85">
        <v>20</v>
      </c>
      <c r="AL33" s="97">
        <v>23856.57</v>
      </c>
      <c r="AM33" s="98"/>
      <c r="AN33" s="88">
        <f t="shared" si="5"/>
        <v>1298.7516708000001</v>
      </c>
      <c r="AO33" s="98"/>
      <c r="AP33" s="99" t="s">
        <v>77</v>
      </c>
      <c r="AS33" s="85">
        <v>20</v>
      </c>
      <c r="AT33" s="92">
        <v>396.19522815930316</v>
      </c>
      <c r="AU33" s="93"/>
      <c r="AV33" s="94">
        <f t="shared" si="6"/>
        <v>746.8280050802864</v>
      </c>
      <c r="AW33" s="93"/>
      <c r="AX33" s="95">
        <f t="shared" si="4"/>
        <v>1.308757106448696E-3</v>
      </c>
      <c r="AY33" s="93"/>
      <c r="AZ33" s="96" t="s">
        <v>76</v>
      </c>
    </row>
    <row r="34" spans="2:52">
      <c r="B34" s="72">
        <v>21</v>
      </c>
      <c r="C34" s="73">
        <v>5057.9882226174441</v>
      </c>
      <c r="D34" s="74"/>
      <c r="E34" s="75">
        <f t="shared" si="0"/>
        <v>8.8637249616432805E-3</v>
      </c>
      <c r="F34" s="76"/>
      <c r="G34" s="77" t="s">
        <v>70</v>
      </c>
      <c r="I34" s="100">
        <v>21</v>
      </c>
      <c r="J34" s="78">
        <v>627.09413182000014</v>
      </c>
      <c r="K34" s="79"/>
      <c r="L34" s="80">
        <v>1.0989329482140552E-3</v>
      </c>
      <c r="M34" s="79"/>
      <c r="N34" s="81" t="s">
        <v>78</v>
      </c>
      <c r="Q34" s="72">
        <v>21</v>
      </c>
      <c r="R34" s="73">
        <v>5113.1650379971989</v>
      </c>
      <c r="S34" s="82"/>
      <c r="T34" s="83">
        <f t="shared" si="1"/>
        <v>5113.1650379971989</v>
      </c>
      <c r="U34" s="82"/>
      <c r="V34" s="78">
        <v>5113.1650379971989</v>
      </c>
      <c r="W34" s="82"/>
      <c r="X34" s="84">
        <f t="shared" si="2"/>
        <v>8.9604179736195774E-3</v>
      </c>
      <c r="Y34" s="82"/>
      <c r="Z34" s="77" t="s">
        <v>56</v>
      </c>
      <c r="AC34" s="85">
        <v>21</v>
      </c>
      <c r="AD34" s="86">
        <v>6836.8248897836038</v>
      </c>
      <c r="AE34" s="87"/>
      <c r="AF34" s="88">
        <f t="shared" si="3"/>
        <v>2954.738980866678</v>
      </c>
      <c r="AG34" s="87"/>
      <c r="AH34" s="89" t="s">
        <v>56</v>
      </c>
      <c r="AK34" s="85">
        <v>21</v>
      </c>
      <c r="AL34" s="90">
        <v>21438.354983544999</v>
      </c>
      <c r="AM34" s="91"/>
      <c r="AN34" s="88">
        <f t="shared" si="5"/>
        <v>1167.1040453041899</v>
      </c>
      <c r="AO34" s="91"/>
      <c r="AP34" s="77" t="s">
        <v>79</v>
      </c>
      <c r="AS34" s="85">
        <v>21</v>
      </c>
      <c r="AT34" s="92">
        <v>332.67593200000005</v>
      </c>
      <c r="AU34" s="93"/>
      <c r="AV34" s="94">
        <f t="shared" si="6"/>
        <v>627.09413182000014</v>
      </c>
      <c r="AW34" s="93"/>
      <c r="AX34" s="95">
        <f t="shared" si="4"/>
        <v>1.0989329482140552E-3</v>
      </c>
      <c r="AY34" s="93"/>
      <c r="AZ34" s="96" t="s">
        <v>78</v>
      </c>
    </row>
    <row r="35" spans="2:52">
      <c r="B35" s="72">
        <v>22</v>
      </c>
      <c r="C35" s="73">
        <v>4544.4796285339817</v>
      </c>
      <c r="D35" s="74"/>
      <c r="E35" s="75">
        <f t="shared" si="0"/>
        <v>7.9638416991550699E-3</v>
      </c>
      <c r="F35" s="76"/>
      <c r="G35" s="77" t="s">
        <v>73</v>
      </c>
      <c r="I35" s="72">
        <v>22</v>
      </c>
      <c r="J35" s="78">
        <v>231.69784541413409</v>
      </c>
      <c r="K35" s="79"/>
      <c r="L35" s="80">
        <v>4.060321783219693E-4</v>
      </c>
      <c r="M35" s="79"/>
      <c r="N35" s="81" t="s">
        <v>80</v>
      </c>
      <c r="Q35" s="100">
        <v>22</v>
      </c>
      <c r="R35" s="73">
        <v>5085.9594634999994</v>
      </c>
      <c r="S35" s="82"/>
      <c r="T35" s="83">
        <f t="shared" si="1"/>
        <v>5085.9594634999994</v>
      </c>
      <c r="U35" s="82"/>
      <c r="V35" s="78">
        <v>5085.9594634999994</v>
      </c>
      <c r="W35" s="82"/>
      <c r="X35" s="84">
        <f t="shared" si="2"/>
        <v>8.912742352571593E-3</v>
      </c>
      <c r="Y35" s="82"/>
      <c r="Z35" s="77" t="s">
        <v>65</v>
      </c>
      <c r="AC35" s="85">
        <v>22</v>
      </c>
      <c r="AD35" s="86">
        <v>6835.5869999999995</v>
      </c>
      <c r="AE35" s="87"/>
      <c r="AF35" s="88">
        <f t="shared" si="3"/>
        <v>2954.2039896599999</v>
      </c>
      <c r="AG35" s="87"/>
      <c r="AH35" s="89" t="s">
        <v>81</v>
      </c>
      <c r="AK35" s="103">
        <v>22</v>
      </c>
      <c r="AL35" s="90">
        <v>17946.579999999994</v>
      </c>
      <c r="AM35" s="91"/>
      <c r="AN35" s="88">
        <f t="shared" si="5"/>
        <v>977.01181519999977</v>
      </c>
      <c r="AO35" s="91"/>
      <c r="AP35" s="77" t="s">
        <v>82</v>
      </c>
      <c r="AS35" s="103">
        <v>22</v>
      </c>
      <c r="AT35" s="92">
        <v>173.05</v>
      </c>
      <c r="AU35" s="93"/>
      <c r="AV35" s="94">
        <f t="shared" si="6"/>
        <v>326.19925000000001</v>
      </c>
      <c r="AW35" s="93"/>
      <c r="AX35" s="95">
        <f t="shared" si="4"/>
        <v>5.7163842765890933E-4</v>
      </c>
      <c r="AY35" s="93"/>
      <c r="AZ35" s="96" t="s">
        <v>83</v>
      </c>
    </row>
    <row r="36" spans="2:52">
      <c r="B36" s="72">
        <v>23</v>
      </c>
      <c r="C36" s="73">
        <v>4453.7103027615722</v>
      </c>
      <c r="D36" s="74"/>
      <c r="E36" s="75">
        <f t="shared" si="0"/>
        <v>7.8047756232392006E-3</v>
      </c>
      <c r="F36" s="76"/>
      <c r="G36" s="77" t="s">
        <v>53</v>
      </c>
      <c r="I36" s="100">
        <v>23</v>
      </c>
      <c r="J36" s="78">
        <v>193.21250000000003</v>
      </c>
      <c r="K36" s="79"/>
      <c r="L36" s="80">
        <v>3.3858964943679984E-4</v>
      </c>
      <c r="M36" s="79"/>
      <c r="N36" s="81" t="s">
        <v>84</v>
      </c>
      <c r="Q36" s="72">
        <v>23</v>
      </c>
      <c r="R36" s="73">
        <v>5057.9882226174441</v>
      </c>
      <c r="S36" s="82"/>
      <c r="T36" s="83">
        <f t="shared" si="1"/>
        <v>5057.9882226174441</v>
      </c>
      <c r="U36" s="82"/>
      <c r="V36" s="78">
        <v>5057.9882226174441</v>
      </c>
      <c r="W36" s="82"/>
      <c r="X36" s="84">
        <f t="shared" si="2"/>
        <v>8.8637249616432805E-3</v>
      </c>
      <c r="Y36" s="82"/>
      <c r="Z36" s="77" t="s">
        <v>70</v>
      </c>
      <c r="AC36" s="85">
        <v>23</v>
      </c>
      <c r="AD36" s="86">
        <v>6567.8049726666668</v>
      </c>
      <c r="AE36" s="87"/>
      <c r="AF36" s="88">
        <f t="shared" si="3"/>
        <v>2838.4739530870802</v>
      </c>
      <c r="AG36" s="87"/>
      <c r="AH36" s="89" t="s">
        <v>32</v>
      </c>
      <c r="AK36" s="85">
        <v>23</v>
      </c>
      <c r="AL36" s="90">
        <v>17844.152709751997</v>
      </c>
      <c r="AM36" s="91"/>
      <c r="AN36" s="88">
        <f t="shared" si="5"/>
        <v>971.43567351889874</v>
      </c>
      <c r="AO36" s="91"/>
      <c r="AP36" s="77" t="s">
        <v>52</v>
      </c>
      <c r="AS36" s="85">
        <v>23</v>
      </c>
      <c r="AT36" s="92">
        <v>122.91662886691464</v>
      </c>
      <c r="AU36" s="93"/>
      <c r="AV36" s="94">
        <f t="shared" si="6"/>
        <v>231.69784541413409</v>
      </c>
      <c r="AW36" s="93"/>
      <c r="AX36" s="95">
        <f t="shared" si="4"/>
        <v>4.060321783219693E-4</v>
      </c>
      <c r="AY36" s="93"/>
      <c r="AZ36" s="96" t="s">
        <v>80</v>
      </c>
    </row>
    <row r="37" spans="2:52">
      <c r="B37" s="72">
        <v>24</v>
      </c>
      <c r="C37" s="73">
        <v>4295.2337684000004</v>
      </c>
      <c r="D37" s="74"/>
      <c r="E37" s="75">
        <f t="shared" si="0"/>
        <v>7.527058010696309E-3</v>
      </c>
      <c r="F37" s="76"/>
      <c r="G37" s="77" t="s">
        <v>71</v>
      </c>
      <c r="I37" s="72">
        <v>24</v>
      </c>
      <c r="J37" s="78">
        <v>173.58211</v>
      </c>
      <c r="K37" s="79"/>
      <c r="L37" s="80">
        <v>3.0418894105402089E-4</v>
      </c>
      <c r="M37" s="79"/>
      <c r="N37" s="81" t="s">
        <v>85</v>
      </c>
      <c r="Q37" s="72">
        <v>24</v>
      </c>
      <c r="R37" s="73">
        <v>1196.4587934832</v>
      </c>
      <c r="S37" s="78">
        <v>3774.3053399999994</v>
      </c>
      <c r="T37" s="83">
        <f t="shared" si="1"/>
        <v>4970.7641334831997</v>
      </c>
      <c r="U37" s="82"/>
      <c r="V37" s="78">
        <v>4970.7641334831997</v>
      </c>
      <c r="W37" s="82"/>
      <c r="X37" s="84">
        <f t="shared" si="2"/>
        <v>8.7108716329900721E-3</v>
      </c>
      <c r="Y37" s="82"/>
      <c r="Z37" s="77" t="s">
        <v>86</v>
      </c>
      <c r="AC37" s="85">
        <v>24</v>
      </c>
      <c r="AD37" s="86">
        <v>6455.0600000000013</v>
      </c>
      <c r="AE37" s="87"/>
      <c r="AF37" s="88">
        <f t="shared" si="3"/>
        <v>2789.7478308000004</v>
      </c>
      <c r="AG37" s="87"/>
      <c r="AH37" s="89" t="s">
        <v>71</v>
      </c>
      <c r="AK37" s="85">
        <v>24</v>
      </c>
      <c r="AL37" s="90">
        <v>17432.580812685126</v>
      </c>
      <c r="AM37" s="91"/>
      <c r="AN37" s="88">
        <f t="shared" si="5"/>
        <v>949.02969944257836</v>
      </c>
      <c r="AO37" s="91"/>
      <c r="AP37" s="77" t="s">
        <v>70</v>
      </c>
      <c r="AS37" s="85">
        <v>24</v>
      </c>
      <c r="AT37" s="92">
        <v>102.50000000000001</v>
      </c>
      <c r="AU37" s="93"/>
      <c r="AV37" s="94">
        <f t="shared" si="6"/>
        <v>193.21250000000003</v>
      </c>
      <c r="AW37" s="93"/>
      <c r="AX37" s="95">
        <f t="shared" si="4"/>
        <v>3.3858964943679984E-4</v>
      </c>
      <c r="AY37" s="93"/>
      <c r="AZ37" s="96" t="s">
        <v>84</v>
      </c>
    </row>
    <row r="38" spans="2:52">
      <c r="B38" s="72">
        <v>25</v>
      </c>
      <c r="C38" s="73">
        <v>3488.7305243529909</v>
      </c>
      <c r="D38" s="74"/>
      <c r="E38" s="75">
        <f t="shared" si="0"/>
        <v>6.1137247601482404E-3</v>
      </c>
      <c r="F38" s="76"/>
      <c r="G38" s="77" t="s">
        <v>81</v>
      </c>
      <c r="I38" s="72">
        <v>25</v>
      </c>
      <c r="J38" s="78">
        <v>55.063957180440902</v>
      </c>
      <c r="K38" s="79"/>
      <c r="L38" s="80">
        <v>9.6495236893722917E-5</v>
      </c>
      <c r="M38" s="79"/>
      <c r="N38" s="81" t="s">
        <v>87</v>
      </c>
      <c r="Q38" s="100">
        <v>25</v>
      </c>
      <c r="R38" s="73">
        <v>4544.4796285339817</v>
      </c>
      <c r="S38" s="82"/>
      <c r="T38" s="83">
        <f t="shared" si="1"/>
        <v>4544.4796285339817</v>
      </c>
      <c r="U38" s="82"/>
      <c r="V38" s="78">
        <v>4544.4796285339817</v>
      </c>
      <c r="W38" s="82"/>
      <c r="X38" s="84">
        <f t="shared" si="2"/>
        <v>7.9638416991550699E-3</v>
      </c>
      <c r="Y38" s="82"/>
      <c r="Z38" s="77" t="s">
        <v>73</v>
      </c>
      <c r="AC38" s="85">
        <v>25</v>
      </c>
      <c r="AD38" s="86">
        <v>6446.0832103825323</v>
      </c>
      <c r="AE38" s="87"/>
      <c r="AF38" s="88">
        <f t="shared" si="3"/>
        <v>2785.8682418631229</v>
      </c>
      <c r="AG38" s="87"/>
      <c r="AH38" s="89" t="s">
        <v>88</v>
      </c>
      <c r="AK38" s="103">
        <v>25</v>
      </c>
      <c r="AL38" s="90">
        <v>16893.860968000001</v>
      </c>
      <c r="AM38" s="91"/>
      <c r="AN38" s="88">
        <f t="shared" si="5"/>
        <v>919.70179109792014</v>
      </c>
      <c r="AO38" s="91"/>
      <c r="AP38" s="77" t="s">
        <v>50</v>
      </c>
      <c r="AS38" s="103">
        <v>25</v>
      </c>
      <c r="AT38" s="92">
        <v>92.085999999999999</v>
      </c>
      <c r="AU38" s="93"/>
      <c r="AV38" s="94">
        <f t="shared" si="6"/>
        <v>173.58211</v>
      </c>
      <c r="AW38" s="93"/>
      <c r="AX38" s="95">
        <f t="shared" si="4"/>
        <v>3.0418894105402089E-4</v>
      </c>
      <c r="AY38" s="93"/>
      <c r="AZ38" s="96" t="s">
        <v>85</v>
      </c>
    </row>
    <row r="39" spans="2:52">
      <c r="B39" s="72">
        <v>26</v>
      </c>
      <c r="C39" s="73">
        <v>3096.33395630419</v>
      </c>
      <c r="D39" s="74"/>
      <c r="E39" s="75">
        <f t="shared" si="0"/>
        <v>5.4260807598074398E-3</v>
      </c>
      <c r="F39" s="76"/>
      <c r="G39" s="77" t="s">
        <v>79</v>
      </c>
      <c r="I39" s="118">
        <v>26</v>
      </c>
      <c r="J39" s="119">
        <v>24.640719999999998</v>
      </c>
      <c r="K39" s="120"/>
      <c r="L39" s="121">
        <v>4.3180916072564353E-5</v>
      </c>
      <c r="M39" s="120"/>
      <c r="N39" s="122" t="s">
        <v>89</v>
      </c>
      <c r="Q39" s="72">
        <v>26</v>
      </c>
      <c r="R39" s="73">
        <v>4453.7103027615722</v>
      </c>
      <c r="S39" s="82"/>
      <c r="T39" s="83">
        <f t="shared" si="1"/>
        <v>4453.7103027615722</v>
      </c>
      <c r="U39" s="82"/>
      <c r="V39" s="78">
        <v>4453.7103027615722</v>
      </c>
      <c r="W39" s="82"/>
      <c r="X39" s="84">
        <f t="shared" si="2"/>
        <v>7.8047756232392006E-3</v>
      </c>
      <c r="Y39" s="82"/>
      <c r="Z39" s="77" t="s">
        <v>53</v>
      </c>
      <c r="AC39" s="85">
        <v>26</v>
      </c>
      <c r="AD39" s="86">
        <v>5358.9723450000001</v>
      </c>
      <c r="AE39" s="87"/>
      <c r="AF39" s="88">
        <f t="shared" si="3"/>
        <v>2316.0406680620999</v>
      </c>
      <c r="AG39" s="87"/>
      <c r="AH39" s="89" t="s">
        <v>90</v>
      </c>
      <c r="AK39" s="85">
        <v>26</v>
      </c>
      <c r="AL39" s="90">
        <v>16776.96069118</v>
      </c>
      <c r="AM39" s="91"/>
      <c r="AN39" s="88">
        <f t="shared" si="5"/>
        <v>913.33774002783923</v>
      </c>
      <c r="AO39" s="91"/>
      <c r="AP39" s="77" t="s">
        <v>91</v>
      </c>
      <c r="AS39" s="123">
        <v>26</v>
      </c>
      <c r="AT39" s="124">
        <v>29.211648371586683</v>
      </c>
      <c r="AU39" s="125"/>
      <c r="AV39" s="126">
        <f t="shared" si="6"/>
        <v>55.063957180440902</v>
      </c>
      <c r="AW39" s="125"/>
      <c r="AX39" s="127">
        <f t="shared" si="4"/>
        <v>9.6495236893722917E-5</v>
      </c>
      <c r="AY39" s="125"/>
      <c r="AZ39" s="128" t="s">
        <v>87</v>
      </c>
    </row>
    <row r="40" spans="2:52">
      <c r="B40" s="72">
        <v>27</v>
      </c>
      <c r="C40" s="73">
        <v>3062.4865411994392</v>
      </c>
      <c r="D40" s="74"/>
      <c r="E40" s="75">
        <f t="shared" si="0"/>
        <v>5.3667658375603838E-3</v>
      </c>
      <c r="F40" s="76"/>
      <c r="G40" s="77" t="s">
        <v>88</v>
      </c>
      <c r="J40" s="129"/>
      <c r="Q40" s="72">
        <v>27</v>
      </c>
      <c r="R40" s="73"/>
      <c r="S40" s="78">
        <v>4326.4298376122642</v>
      </c>
      <c r="T40" s="83">
        <f t="shared" si="1"/>
        <v>4326.4298376122642</v>
      </c>
      <c r="U40" s="82"/>
      <c r="V40" s="78">
        <v>4326.4298376122642</v>
      </c>
      <c r="W40" s="82"/>
      <c r="X40" s="84">
        <f t="shared" si="2"/>
        <v>7.5817266586274031E-3</v>
      </c>
      <c r="Y40" s="82"/>
      <c r="Z40" s="81" t="s">
        <v>35</v>
      </c>
      <c r="AC40" s="85">
        <v>27</v>
      </c>
      <c r="AD40" s="86">
        <v>5333.3687829259352</v>
      </c>
      <c r="AE40" s="87"/>
      <c r="AF40" s="88">
        <f t="shared" si="3"/>
        <v>2304.9753206049309</v>
      </c>
      <c r="AG40" s="87"/>
      <c r="AH40" s="89" t="s">
        <v>92</v>
      </c>
      <c r="AK40" s="85">
        <v>27</v>
      </c>
      <c r="AL40" s="90">
        <v>16578.230013698634</v>
      </c>
      <c r="AM40" s="91"/>
      <c r="AN40" s="88">
        <f t="shared" si="5"/>
        <v>902.51884194575371</v>
      </c>
      <c r="AO40" s="91"/>
      <c r="AP40" s="77" t="s">
        <v>62</v>
      </c>
      <c r="AT40"/>
      <c r="AU40"/>
      <c r="AV40"/>
      <c r="AW40"/>
      <c r="AX40" s="130"/>
      <c r="AY40" s="130"/>
      <c r="AZ40" s="130" t="s">
        <v>93</v>
      </c>
    </row>
    <row r="41" spans="2:52">
      <c r="B41" s="72">
        <v>28</v>
      </c>
      <c r="C41" s="73">
        <v>2980.6151473800001</v>
      </c>
      <c r="D41" s="74"/>
      <c r="E41" s="75">
        <f t="shared" si="0"/>
        <v>5.2232926847766556E-3</v>
      </c>
      <c r="F41" s="76"/>
      <c r="G41" s="77" t="s">
        <v>94</v>
      </c>
      <c r="H41" s="106" t="s">
        <v>95</v>
      </c>
      <c r="J41" s="131">
        <f>SUM(J14:J40)</f>
        <v>60911.407929010573</v>
      </c>
      <c r="K41" s="132" t="s">
        <v>17</v>
      </c>
      <c r="N41" s="133"/>
      <c r="Q41" s="100">
        <v>28</v>
      </c>
      <c r="R41" s="73">
        <v>4295.2337684000004</v>
      </c>
      <c r="S41" s="82"/>
      <c r="T41" s="83">
        <f t="shared" si="1"/>
        <v>4295.2337684000004</v>
      </c>
      <c r="U41" s="82"/>
      <c r="V41" s="78">
        <v>4295.2337684000004</v>
      </c>
      <c r="W41" s="82"/>
      <c r="X41" s="84">
        <f t="shared" si="2"/>
        <v>7.527058010696309E-3</v>
      </c>
      <c r="Y41" s="82"/>
      <c r="Z41" s="77" t="s">
        <v>71</v>
      </c>
      <c r="AC41" s="85">
        <v>28</v>
      </c>
      <c r="AD41" s="86">
        <v>5031.4803706800449</v>
      </c>
      <c r="AE41" s="87"/>
      <c r="AF41" s="88">
        <f t="shared" si="3"/>
        <v>2174.5051866005019</v>
      </c>
      <c r="AG41" s="87"/>
      <c r="AH41" s="89" t="s">
        <v>53</v>
      </c>
      <c r="AK41" s="103">
        <v>28</v>
      </c>
      <c r="AL41" s="90">
        <v>16030.824398776769</v>
      </c>
      <c r="AM41" s="91"/>
      <c r="AN41" s="88">
        <f t="shared" si="5"/>
        <v>872.71808026940732</v>
      </c>
      <c r="AO41" s="91"/>
      <c r="AP41" s="77" t="s">
        <v>96</v>
      </c>
      <c r="AT41" s="134">
        <f>SUM(AT14:AT40)</f>
        <v>32473.722259422048</v>
      </c>
      <c r="AU41" s="135"/>
      <c r="AV41" s="136">
        <f>SUM(AV14:AV40)</f>
        <v>61212.966459010568</v>
      </c>
      <c r="AW41" s="135"/>
      <c r="AX41" s="137"/>
      <c r="AY41" s="137"/>
      <c r="AZ41" s="138" t="s">
        <v>97</v>
      </c>
    </row>
    <row r="42" spans="2:52">
      <c r="B42" s="72">
        <v>29</v>
      </c>
      <c r="C42" s="73">
        <v>2685.7141329966043</v>
      </c>
      <c r="D42" s="74"/>
      <c r="E42" s="75">
        <f t="shared" si="0"/>
        <v>4.7065019436049885E-3</v>
      </c>
      <c r="F42" s="76"/>
      <c r="G42" s="77" t="s">
        <v>90</v>
      </c>
      <c r="H42" s="106" t="s">
        <v>98</v>
      </c>
      <c r="J42" s="129"/>
      <c r="N42" s="133"/>
      <c r="Q42" s="72">
        <v>29</v>
      </c>
      <c r="R42" s="73">
        <v>3488.7305243529909</v>
      </c>
      <c r="S42" s="82"/>
      <c r="T42" s="83">
        <f t="shared" si="1"/>
        <v>3488.7305243529909</v>
      </c>
      <c r="U42" s="82"/>
      <c r="V42" s="78">
        <v>3488.7305243529909</v>
      </c>
      <c r="W42" s="82"/>
      <c r="X42" s="84">
        <f t="shared" si="2"/>
        <v>6.1137247601482404E-3</v>
      </c>
      <c r="Y42" s="82"/>
      <c r="Z42" s="77" t="s">
        <v>81</v>
      </c>
      <c r="AC42" s="85">
        <v>29</v>
      </c>
      <c r="AD42" s="86">
        <v>4463.95</v>
      </c>
      <c r="AE42" s="87"/>
      <c r="AF42" s="88">
        <f t="shared" si="3"/>
        <v>1929.2299109999999</v>
      </c>
      <c r="AG42" s="87"/>
      <c r="AH42" s="89" t="s">
        <v>99</v>
      </c>
      <c r="AK42" s="85">
        <v>29</v>
      </c>
      <c r="AL42" s="90">
        <v>15714.375</v>
      </c>
      <c r="AM42" s="91"/>
      <c r="AN42" s="88">
        <f t="shared" si="5"/>
        <v>855.49057500000004</v>
      </c>
      <c r="AO42" s="91"/>
      <c r="AP42" s="77" t="s">
        <v>100</v>
      </c>
      <c r="AT42"/>
      <c r="AU42"/>
      <c r="AV42"/>
      <c r="AW42"/>
      <c r="AX42" s="130"/>
      <c r="AY42" s="130"/>
      <c r="AZ42" s="130"/>
    </row>
    <row r="43" spans="2:52">
      <c r="B43" s="72">
        <v>30</v>
      </c>
      <c r="C43" s="73">
        <v>2621.9728811421392</v>
      </c>
      <c r="D43" s="74"/>
      <c r="E43" s="75">
        <f t="shared" si="0"/>
        <v>4.5948004329880972E-3</v>
      </c>
      <c r="F43" s="76"/>
      <c r="G43" s="77" t="s">
        <v>91</v>
      </c>
      <c r="J43" s="129"/>
      <c r="N43" s="133"/>
      <c r="Q43" s="72">
        <v>30</v>
      </c>
      <c r="R43" s="73"/>
      <c r="S43" s="78">
        <v>3426.7226499999992</v>
      </c>
      <c r="T43" s="83">
        <f t="shared" si="1"/>
        <v>3426.7226499999992</v>
      </c>
      <c r="U43" s="82"/>
      <c r="V43" s="78">
        <v>3426.7226499999992</v>
      </c>
      <c r="W43" s="82"/>
      <c r="X43" s="84">
        <f t="shared" si="2"/>
        <v>6.0050608567284273E-3</v>
      </c>
      <c r="Y43" s="82"/>
      <c r="Z43" s="81" t="s">
        <v>41</v>
      </c>
      <c r="AC43" s="85">
        <v>30</v>
      </c>
      <c r="AD43" s="86">
        <v>4114.8081050000001</v>
      </c>
      <c r="AE43" s="87"/>
      <c r="AF43" s="88">
        <f t="shared" si="3"/>
        <v>1778.3377668189</v>
      </c>
      <c r="AG43" s="87"/>
      <c r="AH43" s="89" t="s">
        <v>101</v>
      </c>
      <c r="AK43" s="85">
        <v>30</v>
      </c>
      <c r="AL43" s="90">
        <v>15119.183499999999</v>
      </c>
      <c r="AM43" s="91"/>
      <c r="AN43" s="88">
        <f t="shared" si="5"/>
        <v>823.08834974000001</v>
      </c>
      <c r="AO43" s="91"/>
      <c r="AP43" s="77" t="s">
        <v>102</v>
      </c>
      <c r="AT43"/>
      <c r="AU43"/>
      <c r="AY43" s="130"/>
      <c r="AZ43" s="130"/>
    </row>
    <row r="44" spans="2:52">
      <c r="B44" s="72">
        <v>31</v>
      </c>
      <c r="C44" s="73">
        <v>2323.8440118425228</v>
      </c>
      <c r="D44" s="74"/>
      <c r="E44" s="75">
        <f t="shared" si="0"/>
        <v>4.0723531309597785E-3</v>
      </c>
      <c r="F44" s="76"/>
      <c r="G44" s="77" t="s">
        <v>92</v>
      </c>
      <c r="J44" s="129"/>
      <c r="N44" s="133"/>
      <c r="Q44" s="100">
        <v>31</v>
      </c>
      <c r="R44" s="73"/>
      <c r="S44" s="78">
        <v>3395.9255200000007</v>
      </c>
      <c r="T44" s="83">
        <f t="shared" si="1"/>
        <v>3395.9255200000007</v>
      </c>
      <c r="U44" s="82"/>
      <c r="V44" s="78">
        <v>3395.9255200000007</v>
      </c>
      <c r="W44" s="82"/>
      <c r="X44" s="84">
        <f t="shared" si="2"/>
        <v>5.9510913182650301E-3</v>
      </c>
      <c r="Y44" s="82"/>
      <c r="Z44" s="81" t="s">
        <v>44</v>
      </c>
      <c r="AC44" s="85">
        <v>31</v>
      </c>
      <c r="AD44" s="86">
        <v>3953.5266349999997</v>
      </c>
      <c r="AE44" s="87"/>
      <c r="AF44" s="88">
        <f t="shared" si="3"/>
        <v>1708.6351411142998</v>
      </c>
      <c r="AG44" s="87"/>
      <c r="AH44" s="89" t="s">
        <v>91</v>
      </c>
      <c r="AK44" s="103">
        <v>31</v>
      </c>
      <c r="AL44" s="90">
        <v>14700.504671799999</v>
      </c>
      <c r="AM44" s="91"/>
      <c r="AN44" s="88">
        <f t="shared" si="5"/>
        <v>800.29547433279197</v>
      </c>
      <c r="AO44" s="91"/>
      <c r="AP44" s="77" t="s">
        <v>103</v>
      </c>
      <c r="AT44"/>
      <c r="AU44"/>
      <c r="AY44" s="130"/>
      <c r="AZ44" s="130"/>
    </row>
    <row r="45" spans="2:52">
      <c r="B45" s="72">
        <v>32</v>
      </c>
      <c r="C45" s="73">
        <v>2180.4743817511276</v>
      </c>
      <c r="D45" s="74"/>
      <c r="E45" s="75">
        <f t="shared" si="0"/>
        <v>3.8211091752502402E-3</v>
      </c>
      <c r="F45" s="76"/>
      <c r="G45" s="77" t="s">
        <v>63</v>
      </c>
      <c r="J45" s="131">
        <v>245163.5796318572</v>
      </c>
      <c r="K45" s="132" t="s">
        <v>17</v>
      </c>
      <c r="L45" s="6" t="s">
        <v>104</v>
      </c>
      <c r="N45" s="133"/>
      <c r="Q45" s="72">
        <v>32</v>
      </c>
      <c r="R45" s="73"/>
      <c r="S45" s="78">
        <v>3303.6510000000003</v>
      </c>
      <c r="T45" s="83">
        <f t="shared" si="1"/>
        <v>3303.6510000000003</v>
      </c>
      <c r="U45" s="82"/>
      <c r="V45" s="78">
        <v>3303.6510000000003</v>
      </c>
      <c r="W45" s="82"/>
      <c r="X45" s="84">
        <f t="shared" si="2"/>
        <v>5.7893875083213199E-3</v>
      </c>
      <c r="Y45" s="82"/>
      <c r="Z45" s="81" t="s">
        <v>47</v>
      </c>
      <c r="AC45" s="85">
        <v>32</v>
      </c>
      <c r="AD45" s="115">
        <v>3891.5810000000001</v>
      </c>
      <c r="AE45" s="116"/>
      <c r="AF45" s="88">
        <f t="shared" si="3"/>
        <v>1681.86347658</v>
      </c>
      <c r="AG45" s="116"/>
      <c r="AH45" s="99" t="s">
        <v>77</v>
      </c>
      <c r="AK45" s="85">
        <v>32</v>
      </c>
      <c r="AL45" s="90">
        <v>13271.130999999999</v>
      </c>
      <c r="AM45" s="91"/>
      <c r="AN45" s="88">
        <f t="shared" si="5"/>
        <v>722.48037164000004</v>
      </c>
      <c r="AO45" s="91"/>
      <c r="AP45" s="77" t="s">
        <v>105</v>
      </c>
      <c r="AT45"/>
      <c r="AU45"/>
      <c r="AY45" s="130"/>
      <c r="AZ45" s="130"/>
    </row>
    <row r="46" spans="2:52">
      <c r="B46" s="72">
        <v>33</v>
      </c>
      <c r="C46" s="73">
        <v>2059.5284187765315</v>
      </c>
      <c r="D46" s="74"/>
      <c r="E46" s="75">
        <f t="shared" ref="E46:E77" si="7">C46/$C$103</f>
        <v>3.6091609255026066E-3</v>
      </c>
      <c r="F46" s="76"/>
      <c r="G46" s="77" t="s">
        <v>103</v>
      </c>
      <c r="J46" s="129"/>
      <c r="N46" s="133"/>
      <c r="Q46" s="72">
        <v>33</v>
      </c>
      <c r="R46" s="73"/>
      <c r="S46" s="78">
        <v>3191.0817230638963</v>
      </c>
      <c r="T46" s="83">
        <f t="shared" ref="T46:T77" si="8">R46+S46</f>
        <v>3191.0817230638963</v>
      </c>
      <c r="U46" s="82"/>
      <c r="V46" s="78">
        <v>3191.0817230638963</v>
      </c>
      <c r="W46" s="82"/>
      <c r="X46" s="84">
        <f t="shared" ref="X46:X77" si="9">V46/$T$114</f>
        <v>5.5921187394003162E-3</v>
      </c>
      <c r="Y46" s="82"/>
      <c r="Z46" s="81" t="s">
        <v>49</v>
      </c>
      <c r="AC46" s="85">
        <v>33</v>
      </c>
      <c r="AD46" s="86">
        <v>3451.2349999999997</v>
      </c>
      <c r="AE46" s="87"/>
      <c r="AF46" s="88">
        <f t="shared" si="3"/>
        <v>1491.5547422999998</v>
      </c>
      <c r="AG46" s="87"/>
      <c r="AH46" s="89" t="s">
        <v>106</v>
      </c>
      <c r="AK46" s="85">
        <v>33</v>
      </c>
      <c r="AL46" s="90">
        <v>11593.198804</v>
      </c>
      <c r="AM46" s="91"/>
      <c r="AN46" s="88">
        <f t="shared" si="5"/>
        <v>631.13374288976001</v>
      </c>
      <c r="AO46" s="91"/>
      <c r="AP46" s="77" t="s">
        <v>107</v>
      </c>
      <c r="AT46"/>
      <c r="AU46"/>
      <c r="AV46" s="139" t="s">
        <v>108</v>
      </c>
      <c r="AW46" s="140"/>
      <c r="AX46" s="141"/>
      <c r="AY46" s="130"/>
      <c r="AZ46" s="130"/>
    </row>
    <row r="47" spans="2:52">
      <c r="B47" s="72">
        <v>34</v>
      </c>
      <c r="C47" s="73">
        <v>1988.2389935149001</v>
      </c>
      <c r="D47" s="74"/>
      <c r="E47" s="75">
        <f t="shared" si="7"/>
        <v>3.4842318370228928E-3</v>
      </c>
      <c r="F47" s="76"/>
      <c r="G47" s="77" t="s">
        <v>101</v>
      </c>
      <c r="J47" s="129"/>
      <c r="N47" s="133" t="s">
        <v>109</v>
      </c>
      <c r="Q47" s="100">
        <v>34</v>
      </c>
      <c r="R47" s="73">
        <v>3096.33395630419</v>
      </c>
      <c r="S47" s="82"/>
      <c r="T47" s="83">
        <f t="shared" si="8"/>
        <v>3096.33395630419</v>
      </c>
      <c r="U47" s="82"/>
      <c r="V47" s="78">
        <v>3096.33395630419</v>
      </c>
      <c r="W47" s="82"/>
      <c r="X47" s="84">
        <f t="shared" si="9"/>
        <v>5.4260807598074398E-3</v>
      </c>
      <c r="Y47" s="82"/>
      <c r="Z47" s="77" t="s">
        <v>79</v>
      </c>
      <c r="AC47" s="85">
        <v>34</v>
      </c>
      <c r="AD47" s="86">
        <v>3445.6505000000011</v>
      </c>
      <c r="AE47" s="87"/>
      <c r="AF47" s="88">
        <f t="shared" si="3"/>
        <v>1489.1412330900005</v>
      </c>
      <c r="AG47" s="87"/>
      <c r="AH47" s="89" t="s">
        <v>110</v>
      </c>
      <c r="AK47" s="103">
        <v>34</v>
      </c>
      <c r="AL47" s="90">
        <v>10585.592784224</v>
      </c>
      <c r="AM47" s="91"/>
      <c r="AN47" s="88">
        <f t="shared" si="5"/>
        <v>576.27967117315461</v>
      </c>
      <c r="AO47" s="91"/>
      <c r="AP47" s="77" t="s">
        <v>67</v>
      </c>
      <c r="AT47"/>
      <c r="AU47"/>
      <c r="AV47" s="48">
        <v>214073.03079300004</v>
      </c>
      <c r="AW47" s="62"/>
      <c r="AX47" s="64" t="s">
        <v>111</v>
      </c>
      <c r="AY47" s="130"/>
      <c r="AZ47" s="130"/>
    </row>
    <row r="48" spans="2:52">
      <c r="B48" s="72">
        <v>35</v>
      </c>
      <c r="C48" s="73">
        <v>1954.550795775745</v>
      </c>
      <c r="D48" s="74"/>
      <c r="E48" s="75">
        <f t="shared" si="7"/>
        <v>3.4251959306366179E-3</v>
      </c>
      <c r="F48" s="76"/>
      <c r="G48" s="77" t="s">
        <v>96</v>
      </c>
      <c r="J48" s="139" t="s">
        <v>108</v>
      </c>
      <c r="K48" s="140"/>
      <c r="L48" s="141"/>
      <c r="N48" s="133" t="s">
        <v>93</v>
      </c>
      <c r="Q48" s="72">
        <v>35</v>
      </c>
      <c r="R48" s="73"/>
      <c r="S48" s="78">
        <v>3086.8011655</v>
      </c>
      <c r="T48" s="83">
        <f t="shared" si="8"/>
        <v>3086.8011655</v>
      </c>
      <c r="U48" s="82"/>
      <c r="V48" s="78">
        <v>3086.8011655</v>
      </c>
      <c r="W48" s="82"/>
      <c r="X48" s="84">
        <f t="shared" si="9"/>
        <v>5.4093752966694704E-3</v>
      </c>
      <c r="Y48" s="82"/>
      <c r="Z48" s="81" t="s">
        <v>51</v>
      </c>
      <c r="AB48" s="113"/>
      <c r="AC48" s="85">
        <v>35</v>
      </c>
      <c r="AD48" s="86">
        <v>2996.42</v>
      </c>
      <c r="AE48" s="87"/>
      <c r="AF48" s="88">
        <f t="shared" si="3"/>
        <v>1294.9927956000001</v>
      </c>
      <c r="AG48" s="87"/>
      <c r="AH48" s="89" t="s">
        <v>112</v>
      </c>
      <c r="AK48" s="85">
        <v>35</v>
      </c>
      <c r="AL48" s="90">
        <v>10142.003235</v>
      </c>
      <c r="AM48" s="91"/>
      <c r="AN48" s="88">
        <f t="shared" si="5"/>
        <v>552.13065611340005</v>
      </c>
      <c r="AO48" s="91"/>
      <c r="AP48" s="77" t="s">
        <v>113</v>
      </c>
      <c r="AT48"/>
      <c r="AU48"/>
      <c r="AV48" s="73">
        <v>113648.54805600001</v>
      </c>
      <c r="AW48" s="87"/>
      <c r="AX48" s="89" t="s">
        <v>114</v>
      </c>
      <c r="AY48" s="130"/>
      <c r="AZ48" s="130"/>
    </row>
    <row r="49" spans="2:52">
      <c r="B49" s="72">
        <v>36</v>
      </c>
      <c r="C49" s="73">
        <v>1931.02604013</v>
      </c>
      <c r="D49" s="74"/>
      <c r="E49" s="75">
        <f t="shared" si="7"/>
        <v>3.3839706539739839E-3</v>
      </c>
      <c r="F49" s="76"/>
      <c r="G49" s="77" t="s">
        <v>100</v>
      </c>
      <c r="J49" s="48">
        <v>214073.03079300004</v>
      </c>
      <c r="K49" s="62"/>
      <c r="L49" s="64" t="s">
        <v>111</v>
      </c>
      <c r="N49" s="133"/>
      <c r="Q49" s="72">
        <v>36</v>
      </c>
      <c r="R49" s="73">
        <v>3062.4865411994392</v>
      </c>
      <c r="S49" s="82"/>
      <c r="T49" s="83">
        <f t="shared" si="8"/>
        <v>3062.4865411994392</v>
      </c>
      <c r="U49" s="82"/>
      <c r="V49" s="78">
        <v>3062.4865411994392</v>
      </c>
      <c r="W49" s="82"/>
      <c r="X49" s="84">
        <f t="shared" si="9"/>
        <v>5.3667658375603838E-3</v>
      </c>
      <c r="Y49" s="82"/>
      <c r="Z49" s="77" t="s">
        <v>88</v>
      </c>
      <c r="AC49" s="85">
        <v>36</v>
      </c>
      <c r="AD49" s="86">
        <v>2939.6499999999996</v>
      </c>
      <c r="AE49" s="87"/>
      <c r="AF49" s="88">
        <f t="shared" si="3"/>
        <v>1270.4579369999999</v>
      </c>
      <c r="AG49" s="87"/>
      <c r="AH49" s="89" t="s">
        <v>115</v>
      </c>
      <c r="AK49" s="85">
        <v>36</v>
      </c>
      <c r="AL49" s="90">
        <v>9818.6358319799983</v>
      </c>
      <c r="AM49" s="91"/>
      <c r="AN49" s="88">
        <f t="shared" si="5"/>
        <v>534.52653469299116</v>
      </c>
      <c r="AO49" s="91"/>
      <c r="AP49" s="77" t="s">
        <v>81</v>
      </c>
      <c r="AT49"/>
      <c r="AU49"/>
      <c r="AV49" s="142">
        <v>242917.54234500002</v>
      </c>
      <c r="AW49" s="143"/>
      <c r="AX49" s="144" t="s">
        <v>20</v>
      </c>
      <c r="AY49" s="130"/>
      <c r="AZ49" s="130"/>
    </row>
    <row r="50" spans="2:52">
      <c r="B50" s="72">
        <v>37</v>
      </c>
      <c r="C50" s="73">
        <v>1835.3757340999998</v>
      </c>
      <c r="D50" s="74"/>
      <c r="E50" s="75">
        <f t="shared" si="7"/>
        <v>3.2163510455779413E-3</v>
      </c>
      <c r="F50" s="76"/>
      <c r="G50" s="77" t="s">
        <v>106</v>
      </c>
      <c r="J50" s="73">
        <v>113648.54805600001</v>
      </c>
      <c r="K50" s="87"/>
      <c r="L50" s="89" t="s">
        <v>114</v>
      </c>
      <c r="Q50" s="100">
        <v>37</v>
      </c>
      <c r="R50" s="73">
        <f>C37</f>
        <v>4295.2337684000004</v>
      </c>
      <c r="S50" s="82"/>
      <c r="T50" s="83">
        <f t="shared" si="8"/>
        <v>4295.2337684000004</v>
      </c>
      <c r="U50" s="82"/>
      <c r="V50" s="78">
        <v>4295.2337684000004</v>
      </c>
      <c r="W50" s="82"/>
      <c r="X50" s="84">
        <f t="shared" si="9"/>
        <v>7.527058010696309E-3</v>
      </c>
      <c r="Y50" s="82"/>
      <c r="Z50" s="99" t="s">
        <v>94</v>
      </c>
      <c r="AA50" s="112" t="s">
        <v>95</v>
      </c>
      <c r="AC50" s="85">
        <v>37</v>
      </c>
      <c r="AD50" s="86">
        <v>2913.6770429999992</v>
      </c>
      <c r="AE50" s="87"/>
      <c r="AF50" s="88">
        <f t="shared" si="3"/>
        <v>1259.2329444437396</v>
      </c>
      <c r="AG50" s="87"/>
      <c r="AH50" s="89" t="s">
        <v>103</v>
      </c>
      <c r="AK50" s="103">
        <v>37</v>
      </c>
      <c r="AL50" s="90">
        <v>9498.0299999999988</v>
      </c>
      <c r="AM50" s="91"/>
      <c r="AN50" s="88">
        <f t="shared" si="5"/>
        <v>517.07275319999997</v>
      </c>
      <c r="AO50" s="91"/>
      <c r="AP50" s="77" t="s">
        <v>116</v>
      </c>
      <c r="AT50"/>
      <c r="AU50"/>
      <c r="AV50" s="145">
        <v>570639.12119400012</v>
      </c>
      <c r="AW50" s="146"/>
      <c r="AX50" s="147" t="s">
        <v>117</v>
      </c>
      <c r="AY50" s="130"/>
      <c r="AZ50" s="130"/>
    </row>
    <row r="51" spans="2:52">
      <c r="B51" s="72">
        <v>38</v>
      </c>
      <c r="C51" s="73">
        <v>1702.2356000210998</v>
      </c>
      <c r="D51" s="74"/>
      <c r="E51" s="75">
        <f t="shared" si="7"/>
        <v>2.9830334738693651E-3</v>
      </c>
      <c r="F51" s="76"/>
      <c r="G51" s="77" t="s">
        <v>116</v>
      </c>
      <c r="J51" s="142">
        <v>242917.54234500002</v>
      </c>
      <c r="K51" s="143"/>
      <c r="L51" s="144" t="s">
        <v>20</v>
      </c>
      <c r="N51" s="133"/>
      <c r="Q51" s="72">
        <v>38</v>
      </c>
      <c r="R51" s="107">
        <v>2685.7141329966043</v>
      </c>
      <c r="S51" s="108"/>
      <c r="T51" s="109">
        <f t="shared" si="8"/>
        <v>2685.7141329966043</v>
      </c>
      <c r="U51" s="108"/>
      <c r="V51" s="110">
        <v>2685.7141329966043</v>
      </c>
      <c r="W51" s="111"/>
      <c r="X51" s="84">
        <f t="shared" si="9"/>
        <v>4.7065019436049885E-3</v>
      </c>
      <c r="Y51" s="111"/>
      <c r="Z51" s="99" t="s">
        <v>90</v>
      </c>
      <c r="AA51" s="112" t="s">
        <v>118</v>
      </c>
      <c r="AC51" s="85">
        <v>38</v>
      </c>
      <c r="AD51" s="86">
        <v>2742.2898949999999</v>
      </c>
      <c r="AE51" s="87"/>
      <c r="AF51" s="88">
        <f t="shared" si="3"/>
        <v>1185.1628468210999</v>
      </c>
      <c r="AG51" s="87"/>
      <c r="AH51" s="89" t="s">
        <v>116</v>
      </c>
      <c r="AK51" s="85">
        <v>38</v>
      </c>
      <c r="AL51" s="90">
        <v>9448.2200000000012</v>
      </c>
      <c r="AM51" s="91"/>
      <c r="AN51" s="88">
        <f t="shared" si="5"/>
        <v>514.36109680000004</v>
      </c>
      <c r="AO51" s="91"/>
      <c r="AP51" s="77" t="s">
        <v>86</v>
      </c>
      <c r="AT51"/>
      <c r="AU51"/>
      <c r="AV51" s="1"/>
      <c r="AW51" s="1"/>
      <c r="AX51" s="1"/>
      <c r="AY51" s="130"/>
      <c r="AZ51" s="130"/>
    </row>
    <row r="52" spans="2:52">
      <c r="B52" s="72">
        <v>39</v>
      </c>
      <c r="C52" s="73">
        <v>1697.3729888638004</v>
      </c>
      <c r="D52" s="74"/>
      <c r="E52" s="75">
        <f t="shared" si="7"/>
        <v>2.9745121317869558E-3</v>
      </c>
      <c r="F52" s="76"/>
      <c r="G52" s="77" t="s">
        <v>110</v>
      </c>
      <c r="J52" s="145">
        <v>570639.12119400012</v>
      </c>
      <c r="K52" s="146"/>
      <c r="L52" s="147" t="s">
        <v>117</v>
      </c>
      <c r="N52" s="133"/>
      <c r="Q52" s="72">
        <v>39</v>
      </c>
      <c r="R52" s="73">
        <v>2621.9728811421392</v>
      </c>
      <c r="S52" s="82"/>
      <c r="T52" s="83">
        <f t="shared" si="8"/>
        <v>2621.9728811421392</v>
      </c>
      <c r="U52" s="82"/>
      <c r="V52" s="78">
        <v>2621.9728811421392</v>
      </c>
      <c r="W52" s="82"/>
      <c r="X52" s="84">
        <f t="shared" si="9"/>
        <v>4.5948004329880972E-3</v>
      </c>
      <c r="Y52" s="82"/>
      <c r="Z52" s="77" t="s">
        <v>91</v>
      </c>
      <c r="AC52" s="85">
        <v>39</v>
      </c>
      <c r="AD52" s="86">
        <v>2503.1993972565542</v>
      </c>
      <c r="AE52" s="87"/>
      <c r="AF52" s="88">
        <f t="shared" si="3"/>
        <v>1081.8327155063375</v>
      </c>
      <c r="AG52" s="87"/>
      <c r="AH52" s="89" t="s">
        <v>96</v>
      </c>
      <c r="AK52" s="85">
        <v>39</v>
      </c>
      <c r="AL52" s="90">
        <v>8869.1349999999984</v>
      </c>
      <c r="AM52" s="91"/>
      <c r="AN52" s="88">
        <f t="shared" si="5"/>
        <v>482.83570939999993</v>
      </c>
      <c r="AO52" s="91"/>
      <c r="AP52" s="77" t="s">
        <v>119</v>
      </c>
      <c r="AT52"/>
      <c r="AU52"/>
      <c r="AV52" s="148" t="s">
        <v>120</v>
      </c>
      <c r="AW52" s="1"/>
      <c r="AX52" s="1"/>
      <c r="AY52" s="130"/>
    </row>
    <row r="53" spans="2:52">
      <c r="B53" s="72">
        <v>40</v>
      </c>
      <c r="C53" s="73">
        <v>1688.30486141028</v>
      </c>
      <c r="D53" s="74"/>
      <c r="E53" s="75">
        <f t="shared" si="7"/>
        <v>2.9586209544794021E-3</v>
      </c>
      <c r="F53" s="76"/>
      <c r="G53" s="77" t="s">
        <v>75</v>
      </c>
      <c r="J53" s="1"/>
      <c r="K53" s="1"/>
      <c r="L53" s="1"/>
      <c r="N53" s="133"/>
      <c r="Q53" s="100">
        <v>40</v>
      </c>
      <c r="R53" s="73">
        <v>2323.8440118425228</v>
      </c>
      <c r="S53" s="82"/>
      <c r="T53" s="83">
        <f t="shared" si="8"/>
        <v>2323.8440118425228</v>
      </c>
      <c r="U53" s="82"/>
      <c r="V53" s="78">
        <v>2323.8440118425228</v>
      </c>
      <c r="W53" s="82"/>
      <c r="X53" s="84">
        <f t="shared" si="9"/>
        <v>4.0723531309597785E-3</v>
      </c>
      <c r="Y53" s="82"/>
      <c r="Z53" s="77" t="s">
        <v>92</v>
      </c>
      <c r="AC53" s="85">
        <v>40</v>
      </c>
      <c r="AD53" s="86">
        <v>2488.6284999999998</v>
      </c>
      <c r="AE53" s="87"/>
      <c r="AF53" s="88">
        <f t="shared" si="3"/>
        <v>1075.5354651299999</v>
      </c>
      <c r="AG53" s="87"/>
      <c r="AH53" s="89" t="s">
        <v>100</v>
      </c>
      <c r="AK53" s="103">
        <v>40</v>
      </c>
      <c r="AL53" s="90">
        <v>8723.4936575000011</v>
      </c>
      <c r="AM53" s="91"/>
      <c r="AN53" s="88">
        <f t="shared" si="5"/>
        <v>474.90699471430008</v>
      </c>
      <c r="AO53" s="91"/>
      <c r="AP53" s="77" t="s">
        <v>48</v>
      </c>
      <c r="AT53"/>
      <c r="AU53"/>
      <c r="AV53"/>
      <c r="AW53"/>
      <c r="AX53" s="130"/>
      <c r="AY53" s="130"/>
      <c r="AZ53" s="130"/>
    </row>
    <row r="54" spans="2:52">
      <c r="B54" s="72">
        <v>41</v>
      </c>
      <c r="C54" s="73">
        <v>1619.8964548399999</v>
      </c>
      <c r="D54" s="74"/>
      <c r="E54" s="75">
        <f t="shared" si="7"/>
        <v>2.8387406237597996E-3</v>
      </c>
      <c r="F54" s="76"/>
      <c r="G54" s="77" t="s">
        <v>102</v>
      </c>
      <c r="J54" s="148" t="s">
        <v>120</v>
      </c>
      <c r="K54" s="1"/>
      <c r="L54" s="1"/>
      <c r="N54" s="133"/>
      <c r="Q54" s="72">
        <v>41</v>
      </c>
      <c r="R54" s="73">
        <v>2180.4743817511276</v>
      </c>
      <c r="S54" s="82"/>
      <c r="T54" s="83">
        <f t="shared" si="8"/>
        <v>2180.4743817511276</v>
      </c>
      <c r="U54" s="82"/>
      <c r="V54" s="78">
        <v>2180.4743817511276</v>
      </c>
      <c r="W54" s="82"/>
      <c r="X54" s="84">
        <f t="shared" si="9"/>
        <v>3.8211091752502402E-3</v>
      </c>
      <c r="Y54" s="82"/>
      <c r="Z54" s="77" t="s">
        <v>63</v>
      </c>
      <c r="AC54" s="85">
        <v>41</v>
      </c>
      <c r="AD54" s="86">
        <v>2158.9050000000002</v>
      </c>
      <c r="AE54" s="87"/>
      <c r="AF54" s="88">
        <f t="shared" si="3"/>
        <v>933.03556290000006</v>
      </c>
      <c r="AG54" s="87"/>
      <c r="AH54" s="89" t="s">
        <v>107</v>
      </c>
      <c r="AK54" s="85">
        <v>41</v>
      </c>
      <c r="AL54" s="90">
        <v>8569.1281263900073</v>
      </c>
      <c r="AM54" s="91"/>
      <c r="AN54" s="88">
        <f t="shared" si="5"/>
        <v>466.50333520067204</v>
      </c>
      <c r="AO54" s="91"/>
      <c r="AP54" s="77" t="s">
        <v>121</v>
      </c>
      <c r="AT54"/>
      <c r="AU54"/>
      <c r="AV54"/>
      <c r="AW54"/>
      <c r="AX54" s="130"/>
      <c r="AY54" s="130"/>
      <c r="AZ54" s="130"/>
    </row>
    <row r="55" spans="2:52">
      <c r="B55" s="72">
        <v>42</v>
      </c>
      <c r="C55" s="73">
        <v>1564.1693057897601</v>
      </c>
      <c r="D55" s="74"/>
      <c r="E55" s="75">
        <f t="shared" si="7"/>
        <v>2.7410831954824732E-3</v>
      </c>
      <c r="F55" s="76"/>
      <c r="G55" s="77" t="s">
        <v>107</v>
      </c>
      <c r="J55" s="129"/>
      <c r="N55" s="133"/>
      <c r="Q55" s="72">
        <v>42</v>
      </c>
      <c r="R55" s="73">
        <v>2059.5284187765315</v>
      </c>
      <c r="S55" s="82"/>
      <c r="T55" s="83">
        <f t="shared" si="8"/>
        <v>2059.5284187765315</v>
      </c>
      <c r="U55" s="82"/>
      <c r="V55" s="78">
        <v>2059.5284187765315</v>
      </c>
      <c r="W55" s="82"/>
      <c r="X55" s="84">
        <f t="shared" si="9"/>
        <v>3.6091609255026066E-3</v>
      </c>
      <c r="Y55" s="82"/>
      <c r="Z55" s="77" t="s">
        <v>103</v>
      </c>
      <c r="AC55" s="85">
        <v>42</v>
      </c>
      <c r="AD55" s="86">
        <v>1960.880535</v>
      </c>
      <c r="AE55" s="87"/>
      <c r="AF55" s="88">
        <f t="shared" si="3"/>
        <v>847.45334961629999</v>
      </c>
      <c r="AG55" s="87"/>
      <c r="AH55" s="89" t="s">
        <v>113</v>
      </c>
      <c r="AK55" s="85">
        <v>42</v>
      </c>
      <c r="AL55" s="90">
        <v>7384.1000000000013</v>
      </c>
      <c r="AM55" s="91"/>
      <c r="AN55" s="88">
        <f t="shared" si="5"/>
        <v>401.99040400000007</v>
      </c>
      <c r="AO55" s="91"/>
      <c r="AP55" s="77" t="s">
        <v>122</v>
      </c>
      <c r="AT55"/>
      <c r="AU55"/>
      <c r="AV55"/>
      <c r="AW55"/>
      <c r="AX55" s="130"/>
      <c r="AY55" s="130"/>
      <c r="AZ55" s="130"/>
    </row>
    <row r="56" spans="2:52">
      <c r="B56" s="72">
        <v>43</v>
      </c>
      <c r="C56" s="73">
        <v>1400.0555991487997</v>
      </c>
      <c r="D56" s="74"/>
      <c r="E56" s="75">
        <f t="shared" si="7"/>
        <v>2.4534868836530803E-3</v>
      </c>
      <c r="F56" s="76"/>
      <c r="G56" s="77" t="s">
        <v>82</v>
      </c>
      <c r="J56" s="129"/>
      <c r="N56" s="133"/>
      <c r="Q56" s="100">
        <v>43</v>
      </c>
      <c r="R56" s="73">
        <v>1988.2389935149001</v>
      </c>
      <c r="S56" s="82"/>
      <c r="T56" s="83">
        <f t="shared" si="8"/>
        <v>1988.2389935149001</v>
      </c>
      <c r="U56" s="82"/>
      <c r="V56" s="78">
        <v>1988.2389935149001</v>
      </c>
      <c r="W56" s="82"/>
      <c r="X56" s="84">
        <f t="shared" si="9"/>
        <v>3.4842318370228928E-3</v>
      </c>
      <c r="Y56" s="82"/>
      <c r="Z56" s="77" t="s">
        <v>101</v>
      </c>
      <c r="AC56" s="85">
        <v>43</v>
      </c>
      <c r="AD56" s="86">
        <v>1843.6950000000002</v>
      </c>
      <c r="AE56" s="87"/>
      <c r="AF56" s="88">
        <f t="shared" si="3"/>
        <v>796.80810510000003</v>
      </c>
      <c r="AG56" s="87"/>
      <c r="AH56" s="89" t="s">
        <v>102</v>
      </c>
      <c r="AK56" s="103">
        <v>43</v>
      </c>
      <c r="AL56" s="90">
        <v>7098.9</v>
      </c>
      <c r="AM56" s="91"/>
      <c r="AN56" s="88">
        <f t="shared" si="5"/>
        <v>386.46411599999999</v>
      </c>
      <c r="AO56" s="91"/>
      <c r="AP56" s="77" t="s">
        <v>123</v>
      </c>
      <c r="AT56"/>
      <c r="AU56"/>
      <c r="AV56"/>
      <c r="AW56"/>
      <c r="AX56" s="130"/>
      <c r="AY56" s="130"/>
      <c r="AZ56" s="130"/>
    </row>
    <row r="57" spans="2:52">
      <c r="B57" s="72">
        <v>44</v>
      </c>
      <c r="C57" s="73">
        <v>1399.5840057297</v>
      </c>
      <c r="D57" s="74"/>
      <c r="E57" s="75">
        <f t="shared" si="7"/>
        <v>2.4526604534249653E-3</v>
      </c>
      <c r="F57" s="76"/>
      <c r="G57" s="77" t="s">
        <v>113</v>
      </c>
      <c r="J57" s="129"/>
      <c r="N57" s="133"/>
      <c r="Q57" s="72">
        <v>44</v>
      </c>
      <c r="R57" s="73">
        <v>1954.550795775745</v>
      </c>
      <c r="S57" s="82"/>
      <c r="T57" s="83">
        <f t="shared" si="8"/>
        <v>1954.550795775745</v>
      </c>
      <c r="U57" s="82"/>
      <c r="V57" s="78">
        <v>1954.550795775745</v>
      </c>
      <c r="W57" s="82"/>
      <c r="X57" s="84">
        <f t="shared" si="9"/>
        <v>3.4251959306366179E-3</v>
      </c>
      <c r="Y57" s="82"/>
      <c r="Z57" s="77" t="s">
        <v>96</v>
      </c>
      <c r="AC57" s="85">
        <v>44</v>
      </c>
      <c r="AD57" s="86">
        <v>1829.2239999999999</v>
      </c>
      <c r="AE57" s="87"/>
      <c r="AF57" s="88">
        <f t="shared" si="3"/>
        <v>790.55402832000004</v>
      </c>
      <c r="AG57" s="87"/>
      <c r="AH57" s="89" t="s">
        <v>124</v>
      </c>
      <c r="AK57" s="85">
        <v>44</v>
      </c>
      <c r="AL57" s="90">
        <v>6790.4751090099999</v>
      </c>
      <c r="AM57" s="91"/>
      <c r="AN57" s="88">
        <f t="shared" si="5"/>
        <v>369.67346493450441</v>
      </c>
      <c r="AO57" s="91"/>
      <c r="AP57" s="77" t="s">
        <v>90</v>
      </c>
      <c r="AT57"/>
      <c r="AU57"/>
      <c r="AV57"/>
      <c r="AW57"/>
      <c r="AX57" s="130"/>
      <c r="AY57" s="130"/>
      <c r="AZ57" s="130"/>
    </row>
    <row r="58" spans="2:52">
      <c r="B58" s="72">
        <v>45</v>
      </c>
      <c r="C58" s="73">
        <v>1337.1489540000002</v>
      </c>
      <c r="D58" s="74"/>
      <c r="E58" s="75">
        <f t="shared" si="7"/>
        <v>2.3432479553840645E-3</v>
      </c>
      <c r="F58" s="76"/>
      <c r="G58" s="77" t="s">
        <v>112</v>
      </c>
      <c r="Q58" s="72">
        <v>45</v>
      </c>
      <c r="R58" s="73">
        <v>1931.02604013</v>
      </c>
      <c r="S58" s="82"/>
      <c r="T58" s="83">
        <f t="shared" si="8"/>
        <v>1931.02604013</v>
      </c>
      <c r="U58" s="82"/>
      <c r="V58" s="78">
        <v>1931.02604013</v>
      </c>
      <c r="W58" s="82"/>
      <c r="X58" s="84">
        <f t="shared" si="9"/>
        <v>3.3839706539739839E-3</v>
      </c>
      <c r="Y58" s="82"/>
      <c r="Z58" s="77" t="s">
        <v>100</v>
      </c>
      <c r="AC58" s="85">
        <v>45</v>
      </c>
      <c r="AD58" s="86">
        <v>1710.4959999999999</v>
      </c>
      <c r="AE58" s="87"/>
      <c r="AF58" s="88">
        <f t="shared" si="3"/>
        <v>739.24216128</v>
      </c>
      <c r="AG58" s="87"/>
      <c r="AH58" s="89" t="s">
        <v>125</v>
      </c>
      <c r="AK58" s="85">
        <v>45</v>
      </c>
      <c r="AL58" s="90">
        <v>6671.0792987184504</v>
      </c>
      <c r="AM58" s="91"/>
      <c r="AN58" s="88">
        <f t="shared" si="5"/>
        <v>363.17355702223244</v>
      </c>
      <c r="AO58" s="91"/>
      <c r="AP58" s="77" t="s">
        <v>126</v>
      </c>
      <c r="AT58"/>
      <c r="AU58"/>
      <c r="AV58"/>
      <c r="AW58"/>
      <c r="AX58" s="149"/>
      <c r="AY58" s="149"/>
      <c r="AZ58" s="149"/>
    </row>
    <row r="59" spans="2:52">
      <c r="B59" s="72">
        <v>46</v>
      </c>
      <c r="C59" s="73">
        <v>1279.3507109999998</v>
      </c>
      <c r="D59" s="74"/>
      <c r="E59" s="75">
        <f t="shared" si="7"/>
        <v>2.2419610985014451E-3</v>
      </c>
      <c r="F59" s="76"/>
      <c r="G59" s="77" t="s">
        <v>115</v>
      </c>
      <c r="Q59" s="100">
        <v>46</v>
      </c>
      <c r="R59" s="73">
        <v>1835.3757340999998</v>
      </c>
      <c r="S59" s="82"/>
      <c r="T59" s="83">
        <f t="shared" si="8"/>
        <v>1835.3757340999998</v>
      </c>
      <c r="U59" s="82"/>
      <c r="V59" s="78">
        <v>1835.3757340999998</v>
      </c>
      <c r="W59" s="82"/>
      <c r="X59" s="84">
        <f t="shared" si="9"/>
        <v>3.2163510455779413E-3</v>
      </c>
      <c r="Y59" s="82"/>
      <c r="Z59" s="77" t="s">
        <v>106</v>
      </c>
      <c r="AC59" s="85">
        <v>46</v>
      </c>
      <c r="AD59" s="86">
        <v>1578.2722399999998</v>
      </c>
      <c r="AE59" s="87"/>
      <c r="AF59" s="88">
        <f t="shared" si="3"/>
        <v>682.09769668319996</v>
      </c>
      <c r="AG59" s="87"/>
      <c r="AH59" s="89" t="s">
        <v>86</v>
      </c>
      <c r="AK59" s="103">
        <v>46</v>
      </c>
      <c r="AL59" s="90">
        <v>6618.8950000000013</v>
      </c>
      <c r="AM59" s="91"/>
      <c r="AN59" s="88">
        <f t="shared" si="5"/>
        <v>360.33264380000008</v>
      </c>
      <c r="AO59" s="91"/>
      <c r="AP59" s="77" t="s">
        <v>125</v>
      </c>
      <c r="AT59"/>
      <c r="AU59"/>
      <c r="AV59"/>
      <c r="AW59"/>
      <c r="AX59" s="149"/>
      <c r="AY59" s="149"/>
      <c r="AZ59" s="149"/>
    </row>
    <row r="60" spans="2:52">
      <c r="B60" s="72">
        <v>47</v>
      </c>
      <c r="C60" s="73">
        <v>1196.4587934832</v>
      </c>
      <c r="D60" s="74"/>
      <c r="E60" s="75">
        <f t="shared" si="7"/>
        <v>2.0966995585226271E-3</v>
      </c>
      <c r="F60" s="76"/>
      <c r="G60" s="77" t="s">
        <v>86</v>
      </c>
      <c r="Q60" s="72">
        <v>47</v>
      </c>
      <c r="R60" s="73">
        <v>162.99363220000001</v>
      </c>
      <c r="S60" s="78">
        <v>1594.1255012247118</v>
      </c>
      <c r="T60" s="83">
        <f t="shared" si="8"/>
        <v>1757.1191334247119</v>
      </c>
      <c r="U60" s="82"/>
      <c r="V60" s="78">
        <v>1757.1191334247119</v>
      </c>
      <c r="W60" s="82"/>
      <c r="X60" s="84">
        <f t="shared" si="9"/>
        <v>3.0792125323411612E-3</v>
      </c>
      <c r="Y60" s="82"/>
      <c r="Z60" s="77" t="s">
        <v>127</v>
      </c>
      <c r="AC60" s="85">
        <v>47</v>
      </c>
      <c r="AD60" s="86">
        <v>1499.9624999999996</v>
      </c>
      <c r="AE60" s="87"/>
      <c r="AF60" s="88">
        <f t="shared" si="3"/>
        <v>648.25379324999983</v>
      </c>
      <c r="AG60" s="87"/>
      <c r="AH60" s="89" t="s">
        <v>128</v>
      </c>
      <c r="AK60" s="85">
        <v>47</v>
      </c>
      <c r="AL60" s="90">
        <v>6315.5950000000003</v>
      </c>
      <c r="AM60" s="91"/>
      <c r="AN60" s="88">
        <f t="shared" si="5"/>
        <v>343.8209918</v>
      </c>
      <c r="AO60" s="91"/>
      <c r="AP60" s="77" t="s">
        <v>106</v>
      </c>
      <c r="AT60" s="149"/>
      <c r="AU60" s="149"/>
      <c r="AV60" s="149"/>
      <c r="AW60" s="149"/>
      <c r="AX60" s="149"/>
      <c r="AY60" s="149"/>
      <c r="AZ60" s="149"/>
    </row>
    <row r="61" spans="2:52">
      <c r="B61" s="72">
        <v>48</v>
      </c>
      <c r="C61" s="73">
        <v>1099.57480508</v>
      </c>
      <c r="D61" s="74"/>
      <c r="E61" s="75">
        <f t="shared" si="7"/>
        <v>1.9269180191839278E-3</v>
      </c>
      <c r="F61" s="76"/>
      <c r="G61" s="77" t="s">
        <v>125</v>
      </c>
      <c r="Q61" s="72">
        <v>48</v>
      </c>
      <c r="R61" s="73">
        <v>1702.2356000210998</v>
      </c>
      <c r="S61" s="82"/>
      <c r="T61" s="83">
        <f t="shared" si="8"/>
        <v>1702.2356000210998</v>
      </c>
      <c r="U61" s="82"/>
      <c r="V61" s="78">
        <v>1702.2356000210998</v>
      </c>
      <c r="W61" s="82"/>
      <c r="X61" s="84">
        <f t="shared" si="9"/>
        <v>2.9830334738693651E-3</v>
      </c>
      <c r="Y61" s="82"/>
      <c r="Z61" s="77" t="s">
        <v>116</v>
      </c>
      <c r="AC61" s="85">
        <v>48</v>
      </c>
      <c r="AD61" s="86">
        <v>1338.7834999999998</v>
      </c>
      <c r="AE61" s="87"/>
      <c r="AF61" s="88">
        <f t="shared" si="3"/>
        <v>578.59545302999993</v>
      </c>
      <c r="AG61" s="87"/>
      <c r="AH61" s="89" t="s">
        <v>129</v>
      </c>
      <c r="AK61" s="85">
        <v>48</v>
      </c>
      <c r="AL61" s="90">
        <v>5514.45</v>
      </c>
      <c r="AM61" s="91"/>
      <c r="AN61" s="88">
        <f t="shared" si="5"/>
        <v>300.206658</v>
      </c>
      <c r="AO61" s="91"/>
      <c r="AP61" s="77" t="s">
        <v>130</v>
      </c>
      <c r="AT61" s="149"/>
      <c r="AU61" s="149"/>
      <c r="AV61" s="149"/>
      <c r="AW61" s="149"/>
      <c r="AX61" s="149"/>
      <c r="AY61" s="149"/>
      <c r="AZ61" s="149"/>
    </row>
    <row r="62" spans="2:52">
      <c r="B62" s="72">
        <v>49</v>
      </c>
      <c r="C62" s="73">
        <v>1025.822011258</v>
      </c>
      <c r="D62" s="74"/>
      <c r="E62" s="75">
        <f t="shared" si="7"/>
        <v>1.7976720718193651E-3</v>
      </c>
      <c r="F62" s="76"/>
      <c r="G62" s="77" t="s">
        <v>124</v>
      </c>
      <c r="Q62" s="100">
        <v>49</v>
      </c>
      <c r="R62" s="73">
        <v>1697.3729888638004</v>
      </c>
      <c r="S62" s="82"/>
      <c r="T62" s="83">
        <f t="shared" si="8"/>
        <v>1697.3729888638004</v>
      </c>
      <c r="U62" s="82"/>
      <c r="V62" s="78">
        <v>1697.3729888638004</v>
      </c>
      <c r="W62" s="82"/>
      <c r="X62" s="84">
        <f t="shared" si="9"/>
        <v>2.9745121317869558E-3</v>
      </c>
      <c r="Y62" s="82"/>
      <c r="Z62" s="77" t="s">
        <v>110</v>
      </c>
      <c r="AB62" s="113"/>
      <c r="AC62" s="85">
        <v>49</v>
      </c>
      <c r="AD62" s="86">
        <v>1297.8517589704927</v>
      </c>
      <c r="AE62" s="87"/>
      <c r="AF62" s="88">
        <f t="shared" si="3"/>
        <v>560.90557319186757</v>
      </c>
      <c r="AG62" s="87"/>
      <c r="AH62" s="89" t="s">
        <v>131</v>
      </c>
      <c r="AK62" s="103">
        <v>49</v>
      </c>
      <c r="AL62" s="90">
        <v>5439.33</v>
      </c>
      <c r="AM62" s="91"/>
      <c r="AN62" s="88">
        <f t="shared" si="5"/>
        <v>296.11712520000003</v>
      </c>
      <c r="AO62" s="91"/>
      <c r="AP62" s="77" t="s">
        <v>132</v>
      </c>
      <c r="AT62" s="149"/>
      <c r="AU62" s="149"/>
      <c r="AV62" s="149"/>
      <c r="AW62" s="149"/>
      <c r="AX62" s="149"/>
      <c r="AY62" s="149"/>
      <c r="AZ62" s="149"/>
    </row>
    <row r="63" spans="2:52">
      <c r="B63" s="72">
        <v>50</v>
      </c>
      <c r="C63" s="73">
        <v>987.9847645100001</v>
      </c>
      <c r="D63" s="74"/>
      <c r="E63" s="75">
        <f t="shared" si="7"/>
        <v>1.7313652846701953E-3</v>
      </c>
      <c r="F63" s="76"/>
      <c r="G63" s="77" t="s">
        <v>119</v>
      </c>
      <c r="Q63" s="72">
        <v>50</v>
      </c>
      <c r="R63" s="73">
        <v>1688.30486141028</v>
      </c>
      <c r="S63" s="82"/>
      <c r="T63" s="83">
        <f t="shared" si="8"/>
        <v>1688.30486141028</v>
      </c>
      <c r="U63" s="82"/>
      <c r="V63" s="78">
        <v>1688.30486141028</v>
      </c>
      <c r="W63" s="82"/>
      <c r="X63" s="84">
        <f t="shared" si="9"/>
        <v>2.9586209544794021E-3</v>
      </c>
      <c r="Y63" s="82"/>
      <c r="Z63" s="77" t="s">
        <v>75</v>
      </c>
      <c r="AC63" s="85">
        <v>50</v>
      </c>
      <c r="AD63" s="86">
        <v>1279.06</v>
      </c>
      <c r="AE63" s="87"/>
      <c r="AF63" s="88">
        <f t="shared" si="3"/>
        <v>552.78415080000002</v>
      </c>
      <c r="AG63" s="87"/>
      <c r="AH63" s="89" t="s">
        <v>130</v>
      </c>
      <c r="AK63" s="85">
        <v>50</v>
      </c>
      <c r="AL63" s="90">
        <v>5269.1399999999994</v>
      </c>
      <c r="AM63" s="91"/>
      <c r="AN63" s="88">
        <f t="shared" si="5"/>
        <v>286.85198159999999</v>
      </c>
      <c r="AO63" s="91"/>
      <c r="AP63" s="77" t="s">
        <v>133</v>
      </c>
      <c r="AT63" s="149"/>
      <c r="AU63" s="149"/>
      <c r="AV63" s="149"/>
      <c r="AW63" s="149"/>
      <c r="AX63" s="149"/>
      <c r="AY63" s="149"/>
      <c r="AZ63" s="149"/>
    </row>
    <row r="64" spans="2:52">
      <c r="B64" s="72">
        <v>51</v>
      </c>
      <c r="C64" s="73">
        <v>955.6985294000001</v>
      </c>
      <c r="D64" s="74"/>
      <c r="E64" s="75">
        <f t="shared" si="7"/>
        <v>1.6747862070870731E-3</v>
      </c>
      <c r="F64" s="76"/>
      <c r="G64" s="77" t="s">
        <v>105</v>
      </c>
      <c r="Q64" s="72">
        <v>51</v>
      </c>
      <c r="R64" s="73"/>
      <c r="S64" s="78">
        <v>1660.0623845</v>
      </c>
      <c r="T64" s="83">
        <f t="shared" si="8"/>
        <v>1660.0623845</v>
      </c>
      <c r="U64" s="82"/>
      <c r="V64" s="78">
        <v>1660.0623845</v>
      </c>
      <c r="W64" s="82"/>
      <c r="X64" s="84">
        <f t="shared" si="9"/>
        <v>2.9091282438303574E-3</v>
      </c>
      <c r="Y64" s="82"/>
      <c r="Z64" s="81" t="s">
        <v>54</v>
      </c>
      <c r="AC64" s="85">
        <v>51</v>
      </c>
      <c r="AD64" s="86">
        <v>1168.8395000000003</v>
      </c>
      <c r="AE64" s="87"/>
      <c r="AF64" s="88">
        <f t="shared" si="3"/>
        <v>505.14905511000012</v>
      </c>
      <c r="AG64" s="87"/>
      <c r="AH64" s="89" t="s">
        <v>134</v>
      </c>
      <c r="AK64" s="85">
        <v>51</v>
      </c>
      <c r="AL64" s="90">
        <v>5155.635589999999</v>
      </c>
      <c r="AM64" s="91"/>
      <c r="AN64" s="88">
        <f t="shared" si="5"/>
        <v>280.67280151959994</v>
      </c>
      <c r="AO64" s="91"/>
      <c r="AP64" s="77" t="s">
        <v>135</v>
      </c>
      <c r="AT64" s="149"/>
      <c r="AU64" s="149"/>
      <c r="AV64" s="149"/>
      <c r="AW64" s="149"/>
      <c r="AX64" s="149"/>
      <c r="AY64" s="149"/>
      <c r="AZ64" s="149"/>
    </row>
    <row r="65" spans="2:52">
      <c r="B65" s="72">
        <v>52</v>
      </c>
      <c r="C65" s="73">
        <v>866.92672482999978</v>
      </c>
      <c r="D65" s="74"/>
      <c r="E65" s="75">
        <f t="shared" si="7"/>
        <v>1.5192206293463549E-3</v>
      </c>
      <c r="F65" s="76"/>
      <c r="G65" s="77" t="s">
        <v>128</v>
      </c>
      <c r="Q65" s="100">
        <v>52</v>
      </c>
      <c r="R65" s="73">
        <v>72.707586609309644</v>
      </c>
      <c r="S65" s="78">
        <v>1551.6269432950005</v>
      </c>
      <c r="T65" s="83">
        <f t="shared" si="8"/>
        <v>1624.3345299043101</v>
      </c>
      <c r="U65" s="82"/>
      <c r="V65" s="78">
        <v>1624.3345299043101</v>
      </c>
      <c r="W65" s="82"/>
      <c r="X65" s="84">
        <f t="shared" si="9"/>
        <v>2.8465179998622726E-3</v>
      </c>
      <c r="Y65" s="82"/>
      <c r="Z65" s="77" t="s">
        <v>60</v>
      </c>
      <c r="AA65" s="113"/>
      <c r="AC65" s="85">
        <v>52</v>
      </c>
      <c r="AD65" s="86">
        <v>1071.2</v>
      </c>
      <c r="AE65" s="87"/>
      <c r="AF65" s="88">
        <f t="shared" si="3"/>
        <v>462.95121600000004</v>
      </c>
      <c r="AG65" s="87"/>
      <c r="AH65" s="89" t="s">
        <v>136</v>
      </c>
      <c r="AK65" s="103">
        <v>52</v>
      </c>
      <c r="AL65" s="90">
        <v>5081.1590620190336</v>
      </c>
      <c r="AM65" s="91"/>
      <c r="AN65" s="88">
        <f t="shared" si="5"/>
        <v>276.61829933631623</v>
      </c>
      <c r="AO65" s="91"/>
      <c r="AP65" s="77" t="s">
        <v>88</v>
      </c>
      <c r="AT65" s="149"/>
      <c r="AU65" s="149"/>
      <c r="AV65" s="149"/>
      <c r="AW65" s="149"/>
      <c r="AX65" s="149"/>
      <c r="AY65" s="149"/>
      <c r="AZ65" s="149"/>
    </row>
    <row r="66" spans="2:52">
      <c r="B66" s="72">
        <v>53</v>
      </c>
      <c r="C66" s="73">
        <v>865.44743462999986</v>
      </c>
      <c r="D66" s="74"/>
      <c r="E66" s="75">
        <f t="shared" si="7"/>
        <v>1.5166282900813837E-3</v>
      </c>
      <c r="F66" s="76"/>
      <c r="G66" s="77" t="s">
        <v>133</v>
      </c>
      <c r="Q66" s="72">
        <v>53</v>
      </c>
      <c r="R66" s="150">
        <v>1619.8964548399999</v>
      </c>
      <c r="S66" s="111"/>
      <c r="T66" s="151">
        <f t="shared" si="8"/>
        <v>1619.8964548399999</v>
      </c>
      <c r="U66" s="111"/>
      <c r="V66" s="152">
        <v>1619.8964548399999</v>
      </c>
      <c r="W66" s="111"/>
      <c r="X66" s="84">
        <f t="shared" si="9"/>
        <v>2.8387406237597996E-3</v>
      </c>
      <c r="Y66" s="111"/>
      <c r="Z66" s="153" t="s">
        <v>102</v>
      </c>
      <c r="AC66" s="85">
        <v>53</v>
      </c>
      <c r="AD66" s="86">
        <v>978.86016000000006</v>
      </c>
      <c r="AE66" s="87"/>
      <c r="AF66" s="88">
        <f t="shared" si="3"/>
        <v>423.04378394880001</v>
      </c>
      <c r="AG66" s="87"/>
      <c r="AH66" s="89" t="s">
        <v>82</v>
      </c>
      <c r="AK66" s="85">
        <v>53</v>
      </c>
      <c r="AL66" s="90">
        <v>5035.3799999999992</v>
      </c>
      <c r="AM66" s="91"/>
      <c r="AN66" s="88">
        <f t="shared" si="5"/>
        <v>274.12608719999997</v>
      </c>
      <c r="AO66" s="91"/>
      <c r="AP66" s="77" t="s">
        <v>137</v>
      </c>
      <c r="AT66" s="149"/>
      <c r="AU66" s="149"/>
      <c r="AV66" s="149"/>
      <c r="AW66" s="149"/>
      <c r="AX66" s="149"/>
      <c r="AY66" s="149"/>
      <c r="AZ66" s="149"/>
    </row>
    <row r="67" spans="2:52">
      <c r="B67" s="72">
        <v>54</v>
      </c>
      <c r="C67" s="73">
        <v>864.94162000000006</v>
      </c>
      <c r="D67" s="74"/>
      <c r="E67" s="75">
        <f t="shared" si="7"/>
        <v>1.5157418898834067E-3</v>
      </c>
      <c r="F67" s="76"/>
      <c r="G67" s="77" t="s">
        <v>122</v>
      </c>
      <c r="Q67" s="72">
        <v>54</v>
      </c>
      <c r="R67" s="73">
        <v>1564.1693057897601</v>
      </c>
      <c r="S67" s="82"/>
      <c r="T67" s="83">
        <f t="shared" si="8"/>
        <v>1564.1693057897601</v>
      </c>
      <c r="U67" s="82"/>
      <c r="V67" s="78">
        <v>1564.1693057897601</v>
      </c>
      <c r="W67" s="82"/>
      <c r="X67" s="84">
        <f t="shared" si="9"/>
        <v>2.7410831954824732E-3</v>
      </c>
      <c r="Y67" s="82"/>
      <c r="Z67" s="77" t="s">
        <v>107</v>
      </c>
      <c r="AC67" s="85">
        <v>54</v>
      </c>
      <c r="AD67" s="86">
        <v>922.1596017999999</v>
      </c>
      <c r="AE67" s="87"/>
      <c r="AF67" s="88">
        <f t="shared" si="3"/>
        <v>398.53893670592396</v>
      </c>
      <c r="AG67" s="87"/>
      <c r="AH67" s="89" t="s">
        <v>138</v>
      </c>
      <c r="AK67" s="85">
        <v>54</v>
      </c>
      <c r="AL67" s="90">
        <v>4679.5</v>
      </c>
      <c r="AM67" s="91"/>
      <c r="AN67" s="88">
        <f t="shared" si="5"/>
        <v>254.75198</v>
      </c>
      <c r="AO67" s="91"/>
      <c r="AP67" s="77" t="s">
        <v>139</v>
      </c>
      <c r="AT67" s="149"/>
      <c r="AU67" s="149"/>
      <c r="AV67" s="149"/>
      <c r="AW67" s="149"/>
      <c r="AX67" s="149"/>
      <c r="AY67" s="149"/>
      <c r="AZ67" s="149"/>
    </row>
    <row r="68" spans="2:52">
      <c r="B68" s="72">
        <v>55</v>
      </c>
      <c r="C68" s="73">
        <v>852.99080879999997</v>
      </c>
      <c r="D68" s="74"/>
      <c r="E68" s="75">
        <f t="shared" si="7"/>
        <v>1.4947990369381086E-3</v>
      </c>
      <c r="F68" s="76"/>
      <c r="G68" s="77" t="s">
        <v>130</v>
      </c>
      <c r="Q68" s="100">
        <v>55</v>
      </c>
      <c r="R68" s="73">
        <v>1400.0555991487997</v>
      </c>
      <c r="S68" s="82"/>
      <c r="T68" s="83">
        <f t="shared" si="8"/>
        <v>1400.0555991487997</v>
      </c>
      <c r="U68" s="82"/>
      <c r="V68" s="78">
        <v>1400.0555991487997</v>
      </c>
      <c r="W68" s="82"/>
      <c r="X68" s="84">
        <f t="shared" si="9"/>
        <v>2.4534868836530803E-3</v>
      </c>
      <c r="Y68" s="82"/>
      <c r="Z68" s="77" t="s">
        <v>82</v>
      </c>
      <c r="AC68" s="85">
        <v>55</v>
      </c>
      <c r="AD68" s="86">
        <v>920.19999999999993</v>
      </c>
      <c r="AE68" s="87"/>
      <c r="AF68" s="88">
        <f t="shared" si="3"/>
        <v>397.69203599999997</v>
      </c>
      <c r="AG68" s="87"/>
      <c r="AH68" s="89" t="s">
        <v>139</v>
      </c>
      <c r="AK68" s="103">
        <v>55</v>
      </c>
      <c r="AL68" s="90">
        <v>4321.6014500000001</v>
      </c>
      <c r="AM68" s="91"/>
      <c r="AN68" s="88">
        <f t="shared" si="5"/>
        <v>235.26798293800002</v>
      </c>
      <c r="AO68" s="91"/>
      <c r="AP68" s="77" t="s">
        <v>124</v>
      </c>
      <c r="AT68" s="149"/>
      <c r="AU68" s="149"/>
      <c r="AV68" s="149"/>
      <c r="AW68" s="149"/>
      <c r="AX68" s="149"/>
      <c r="AY68" s="149"/>
      <c r="AZ68" s="149"/>
    </row>
    <row r="69" spans="2:52">
      <c r="B69" s="72">
        <v>56</v>
      </c>
      <c r="C69" s="73">
        <v>695.76483776369673</v>
      </c>
      <c r="D69" s="74"/>
      <c r="E69" s="75">
        <f t="shared" si="7"/>
        <v>1.2192729378733879E-3</v>
      </c>
      <c r="F69" s="76"/>
      <c r="G69" s="77" t="s">
        <v>131</v>
      </c>
      <c r="Q69" s="72">
        <v>56</v>
      </c>
      <c r="R69" s="73">
        <v>1399.5840057297</v>
      </c>
      <c r="S69" s="82"/>
      <c r="T69" s="83">
        <f t="shared" si="8"/>
        <v>1399.5840057297</v>
      </c>
      <c r="U69" s="82"/>
      <c r="V69" s="78">
        <v>1399.5840057297</v>
      </c>
      <c r="W69" s="82"/>
      <c r="X69" s="84">
        <f t="shared" si="9"/>
        <v>2.4526604534249653E-3</v>
      </c>
      <c r="Y69" s="82"/>
      <c r="Z69" s="77" t="s">
        <v>113</v>
      </c>
      <c r="AC69" s="85">
        <v>56</v>
      </c>
      <c r="AD69" s="86">
        <v>909.61281408196692</v>
      </c>
      <c r="AE69" s="87"/>
      <c r="AF69" s="88">
        <f t="shared" si="3"/>
        <v>393.11646598994446</v>
      </c>
      <c r="AG69" s="87"/>
      <c r="AH69" s="89" t="s">
        <v>140</v>
      </c>
      <c r="AK69" s="85">
        <v>56</v>
      </c>
      <c r="AL69" s="90">
        <v>4016.7694999999994</v>
      </c>
      <c r="AM69" s="91"/>
      <c r="AN69" s="88">
        <f t="shared" si="5"/>
        <v>218.67293157999998</v>
      </c>
      <c r="AO69" s="91"/>
      <c r="AP69" s="77" t="s">
        <v>128</v>
      </c>
      <c r="AT69" s="149"/>
      <c r="AU69" s="149"/>
      <c r="AV69" s="149"/>
      <c r="AW69" s="149"/>
      <c r="AX69" s="149"/>
      <c r="AY69" s="149"/>
      <c r="AZ69" s="149"/>
    </row>
    <row r="70" spans="2:52">
      <c r="B70" s="72">
        <v>57</v>
      </c>
      <c r="C70" s="73">
        <v>661.564335886972</v>
      </c>
      <c r="D70" s="74"/>
      <c r="E70" s="75">
        <f t="shared" si="7"/>
        <v>1.1593392589395568E-3</v>
      </c>
      <c r="F70" s="76"/>
      <c r="G70" s="77" t="s">
        <v>121</v>
      </c>
      <c r="Q70" s="72">
        <v>57</v>
      </c>
      <c r="R70" s="73"/>
      <c r="S70" s="78">
        <v>1340.200227467504</v>
      </c>
      <c r="T70" s="83">
        <f t="shared" si="8"/>
        <v>1340.200227467504</v>
      </c>
      <c r="U70" s="82"/>
      <c r="V70" s="78">
        <v>1340.200227467504</v>
      </c>
      <c r="W70" s="82"/>
      <c r="X70" s="84">
        <f t="shared" si="9"/>
        <v>2.3485950711954013E-3</v>
      </c>
      <c r="Y70" s="82"/>
      <c r="Z70" s="81" t="s">
        <v>61</v>
      </c>
      <c r="AC70" s="85">
        <v>57</v>
      </c>
      <c r="AD70" s="86">
        <v>729.96605499999987</v>
      </c>
      <c r="AE70" s="87"/>
      <c r="AF70" s="88">
        <f t="shared" si="3"/>
        <v>315.47672964989994</v>
      </c>
      <c r="AG70" s="87"/>
      <c r="AH70" s="89" t="s">
        <v>141</v>
      </c>
      <c r="AK70" s="85">
        <v>57</v>
      </c>
      <c r="AL70" s="90">
        <v>3855.6434000000004</v>
      </c>
      <c r="AM70" s="91"/>
      <c r="AN70" s="88">
        <f t="shared" si="5"/>
        <v>209.90122669600004</v>
      </c>
      <c r="AO70" s="91"/>
      <c r="AP70" s="77" t="s">
        <v>101</v>
      </c>
      <c r="AT70" s="149"/>
      <c r="AU70" s="149"/>
      <c r="AV70" s="149"/>
      <c r="AW70" s="149"/>
      <c r="AX70" s="149"/>
      <c r="AY70" s="149"/>
      <c r="AZ70" s="149"/>
    </row>
    <row r="71" spans="2:52">
      <c r="B71" s="72">
        <v>58</v>
      </c>
      <c r="C71" s="73">
        <v>652.44401599999992</v>
      </c>
      <c r="D71" s="74"/>
      <c r="E71" s="75">
        <f t="shared" si="7"/>
        <v>1.1433566185136974E-3</v>
      </c>
      <c r="F71" s="76"/>
      <c r="G71" s="77" t="s">
        <v>139</v>
      </c>
      <c r="Q71" s="100">
        <v>58</v>
      </c>
      <c r="R71" s="73">
        <v>1337.1489540000002</v>
      </c>
      <c r="S71" s="82"/>
      <c r="T71" s="83">
        <f t="shared" si="8"/>
        <v>1337.1489540000002</v>
      </c>
      <c r="U71" s="82"/>
      <c r="V71" s="78">
        <v>1337.1489540000002</v>
      </c>
      <c r="W71" s="82"/>
      <c r="X71" s="84">
        <f t="shared" si="9"/>
        <v>2.3432479553840645E-3</v>
      </c>
      <c r="Y71" s="82"/>
      <c r="Z71" s="77" t="s">
        <v>112</v>
      </c>
      <c r="AB71" s="113"/>
      <c r="AC71" s="85">
        <v>58</v>
      </c>
      <c r="AD71" s="86">
        <v>666.61824499999989</v>
      </c>
      <c r="AE71" s="87"/>
      <c r="AF71" s="88">
        <f t="shared" si="3"/>
        <v>288.09907312409996</v>
      </c>
      <c r="AG71" s="87"/>
      <c r="AH71" s="89" t="s">
        <v>135</v>
      </c>
      <c r="AK71" s="103">
        <v>58</v>
      </c>
      <c r="AL71" s="90">
        <v>3824.9771449999994</v>
      </c>
      <c r="AM71" s="91"/>
      <c r="AN71" s="88">
        <f t="shared" si="5"/>
        <v>208.23175577379999</v>
      </c>
      <c r="AO71" s="91"/>
      <c r="AP71" s="77" t="s">
        <v>110</v>
      </c>
      <c r="AT71" s="149"/>
      <c r="AU71" s="149"/>
      <c r="AV71" s="149"/>
      <c r="AW71" s="149"/>
      <c r="AX71" s="149"/>
      <c r="AY71" s="149"/>
      <c r="AZ71" s="149"/>
    </row>
    <row r="72" spans="2:52">
      <c r="B72" s="72">
        <v>59</v>
      </c>
      <c r="C72" s="73">
        <v>575.26708205014245</v>
      </c>
      <c r="D72" s="74"/>
      <c r="E72" s="75">
        <f t="shared" si="7"/>
        <v>1.008110135958535E-3</v>
      </c>
      <c r="F72" s="76"/>
      <c r="G72" s="77" t="s">
        <v>126</v>
      </c>
      <c r="Q72" s="72">
        <v>59</v>
      </c>
      <c r="R72" s="73">
        <v>1279.3507109999998</v>
      </c>
      <c r="S72" s="82"/>
      <c r="T72" s="83">
        <f t="shared" si="8"/>
        <v>1279.3507109999998</v>
      </c>
      <c r="U72" s="82"/>
      <c r="V72" s="78">
        <v>1279.3507109999998</v>
      </c>
      <c r="W72" s="82"/>
      <c r="X72" s="84">
        <f t="shared" si="9"/>
        <v>2.2419610985014451E-3</v>
      </c>
      <c r="Y72" s="82"/>
      <c r="Z72" s="77" t="s">
        <v>115</v>
      </c>
      <c r="AC72" s="85">
        <v>59</v>
      </c>
      <c r="AD72" s="86">
        <v>637.08695</v>
      </c>
      <c r="AE72" s="87"/>
      <c r="AF72" s="88">
        <f t="shared" si="3"/>
        <v>275.33623805100001</v>
      </c>
      <c r="AG72" s="87"/>
      <c r="AH72" s="89" t="s">
        <v>75</v>
      </c>
      <c r="AK72" s="85">
        <v>59</v>
      </c>
      <c r="AL72" s="90">
        <v>3729.6617957220269</v>
      </c>
      <c r="AM72" s="91"/>
      <c r="AN72" s="88">
        <f t="shared" si="5"/>
        <v>203.04278815910715</v>
      </c>
      <c r="AO72" s="91"/>
      <c r="AP72" s="77" t="s">
        <v>55</v>
      </c>
      <c r="AT72" s="149"/>
      <c r="AU72" s="149"/>
      <c r="AV72" s="149"/>
      <c r="AW72" s="149"/>
      <c r="AX72" s="149"/>
      <c r="AY72" s="149"/>
      <c r="AZ72" s="149"/>
    </row>
    <row r="73" spans="2:52">
      <c r="B73" s="72">
        <v>60</v>
      </c>
      <c r="C73" s="73">
        <v>568.7718746436999</v>
      </c>
      <c r="D73" s="74"/>
      <c r="E73" s="75">
        <f t="shared" si="7"/>
        <v>9.9672779786567521E-4</v>
      </c>
      <c r="F73" s="76"/>
      <c r="G73" s="77" t="s">
        <v>135</v>
      </c>
      <c r="Q73" s="72">
        <v>60</v>
      </c>
      <c r="R73" s="73"/>
      <c r="S73" s="78">
        <v>1265.4928650000002</v>
      </c>
      <c r="T73" s="83">
        <f t="shared" si="8"/>
        <v>1265.4928650000002</v>
      </c>
      <c r="U73" s="82"/>
      <c r="V73" s="78">
        <v>1265.4928650000002</v>
      </c>
      <c r="W73" s="82"/>
      <c r="X73" s="84">
        <f t="shared" si="9"/>
        <v>2.2176763176560599E-3</v>
      </c>
      <c r="Y73" s="82"/>
      <c r="Z73" s="81" t="s">
        <v>64</v>
      </c>
      <c r="AA73" s="113"/>
      <c r="AC73" s="85">
        <v>60</v>
      </c>
      <c r="AD73" s="86">
        <v>635.30768499999988</v>
      </c>
      <c r="AE73" s="87"/>
      <c r="AF73" s="88">
        <f t="shared" si="3"/>
        <v>274.56727530329994</v>
      </c>
      <c r="AG73" s="87"/>
      <c r="AH73" s="89" t="s">
        <v>142</v>
      </c>
      <c r="AK73" s="85">
        <v>60</v>
      </c>
      <c r="AL73" s="90">
        <v>3303.0733446519525</v>
      </c>
      <c r="AM73" s="91"/>
      <c r="AN73" s="88">
        <f t="shared" si="5"/>
        <v>179.8193128828523</v>
      </c>
      <c r="AO73" s="91"/>
      <c r="AP73" s="77" t="s">
        <v>143</v>
      </c>
      <c r="AT73" s="149"/>
      <c r="AU73" s="149"/>
      <c r="AV73" s="149"/>
      <c r="AW73" s="149"/>
      <c r="AX73" s="149"/>
      <c r="AY73" s="149"/>
      <c r="AZ73" s="149"/>
    </row>
    <row r="74" spans="2:52">
      <c r="B74" s="72">
        <v>61</v>
      </c>
      <c r="C74" s="73">
        <v>555.79267545806158</v>
      </c>
      <c r="D74" s="74"/>
      <c r="E74" s="75">
        <f t="shared" si="7"/>
        <v>9.7398277618107577E-4</v>
      </c>
      <c r="F74" s="76"/>
      <c r="G74" s="77" t="s">
        <v>138</v>
      </c>
      <c r="Q74" s="100">
        <v>61</v>
      </c>
      <c r="R74" s="73">
        <v>1099.57480508</v>
      </c>
      <c r="S74" s="82"/>
      <c r="T74" s="83">
        <f t="shared" si="8"/>
        <v>1099.57480508</v>
      </c>
      <c r="U74" s="82"/>
      <c r="V74" s="78">
        <v>1099.57480508</v>
      </c>
      <c r="W74" s="82"/>
      <c r="X74" s="84">
        <f t="shared" si="9"/>
        <v>1.9269180191839278E-3</v>
      </c>
      <c r="Y74" s="82"/>
      <c r="Z74" s="77" t="s">
        <v>125</v>
      </c>
      <c r="AC74" s="85">
        <v>61</v>
      </c>
      <c r="AD74" s="86">
        <v>556</v>
      </c>
      <c r="AE74" s="87"/>
      <c r="AF74" s="88">
        <f t="shared" si="3"/>
        <v>240.29208</v>
      </c>
      <c r="AG74" s="87"/>
      <c r="AH74" s="89" t="s">
        <v>137</v>
      </c>
      <c r="AK74" s="103">
        <v>61</v>
      </c>
      <c r="AL74" s="90">
        <v>2994.0050000000001</v>
      </c>
      <c r="AM74" s="91"/>
      <c r="AN74" s="88">
        <f t="shared" si="5"/>
        <v>162.99363220000001</v>
      </c>
      <c r="AO74" s="91"/>
      <c r="AP74" s="77" t="s">
        <v>127</v>
      </c>
      <c r="AT74" s="149"/>
      <c r="AU74" s="149"/>
      <c r="AV74" s="149"/>
      <c r="AW74" s="149"/>
      <c r="AX74" s="149"/>
      <c r="AY74" s="149"/>
      <c r="AZ74" s="149"/>
    </row>
    <row r="75" spans="2:52">
      <c r="B75" s="72">
        <v>62</v>
      </c>
      <c r="C75" s="73">
        <v>514.41816719999997</v>
      </c>
      <c r="D75" s="74"/>
      <c r="E75" s="75">
        <f t="shared" si="7"/>
        <v>9.014772175514992E-4</v>
      </c>
      <c r="F75" s="76"/>
      <c r="G75" s="77" t="s">
        <v>137</v>
      </c>
      <c r="O75" s="129"/>
      <c r="P75" s="129"/>
      <c r="Q75" s="72">
        <v>62</v>
      </c>
      <c r="R75" s="101"/>
      <c r="S75" s="78">
        <v>1071.6950920801958</v>
      </c>
      <c r="T75" s="83">
        <f t="shared" si="8"/>
        <v>1071.6950920801958</v>
      </c>
      <c r="U75" s="82"/>
      <c r="V75" s="78">
        <v>1071.6950920801958</v>
      </c>
      <c r="W75" s="82"/>
      <c r="X75" s="84">
        <f t="shared" si="9"/>
        <v>1.878061023642737E-3</v>
      </c>
      <c r="Y75" s="82"/>
      <c r="Z75" s="81" t="s">
        <v>66</v>
      </c>
      <c r="AC75" s="85">
        <v>62</v>
      </c>
      <c r="AD75" s="86">
        <v>539.63200000000006</v>
      </c>
      <c r="AE75" s="87"/>
      <c r="AF75" s="88">
        <f t="shared" si="3"/>
        <v>233.21815776000003</v>
      </c>
      <c r="AG75" s="87"/>
      <c r="AH75" s="89" t="s">
        <v>105</v>
      </c>
      <c r="AK75" s="85">
        <v>62</v>
      </c>
      <c r="AL75" s="90">
        <v>2888.5697786946666</v>
      </c>
      <c r="AM75" s="91"/>
      <c r="AN75" s="88">
        <f t="shared" si="5"/>
        <v>157.25373875213765</v>
      </c>
      <c r="AO75" s="91"/>
      <c r="AP75" s="77" t="s">
        <v>138</v>
      </c>
      <c r="AT75" s="149"/>
      <c r="AU75" s="149"/>
      <c r="AV75" s="149"/>
      <c r="AW75" s="149"/>
      <c r="AX75" s="149"/>
      <c r="AY75" s="149"/>
      <c r="AZ75" s="149"/>
    </row>
    <row r="76" spans="2:52">
      <c r="B76" s="72">
        <v>63</v>
      </c>
      <c r="C76" s="73">
        <v>423.15288813069992</v>
      </c>
      <c r="D76" s="74"/>
      <c r="E76" s="75">
        <f t="shared" si="7"/>
        <v>7.4154202264523799E-4</v>
      </c>
      <c r="F76" s="76"/>
      <c r="G76" s="77" t="s">
        <v>141</v>
      </c>
      <c r="Q76" s="72">
        <v>63</v>
      </c>
      <c r="R76" s="154"/>
      <c r="S76" s="78">
        <v>1049.7601424294653</v>
      </c>
      <c r="T76" s="83">
        <f t="shared" si="8"/>
        <v>1049.7601424294653</v>
      </c>
      <c r="U76" s="82"/>
      <c r="V76" s="78">
        <v>1049.7601424294653</v>
      </c>
      <c r="W76" s="82"/>
      <c r="X76" s="84">
        <f t="shared" si="9"/>
        <v>1.839621756449079E-3</v>
      </c>
      <c r="Y76" s="82"/>
      <c r="Z76" s="81" t="s">
        <v>68</v>
      </c>
      <c r="AA76" s="133"/>
      <c r="AC76" s="85">
        <v>63</v>
      </c>
      <c r="AD76" s="86">
        <v>490.75275354692496</v>
      </c>
      <c r="AE76" s="87"/>
      <c r="AF76" s="88">
        <f t="shared" si="3"/>
        <v>212.09352502791003</v>
      </c>
      <c r="AG76" s="87"/>
      <c r="AH76" s="89" t="s">
        <v>126</v>
      </c>
      <c r="AK76" s="85">
        <v>63</v>
      </c>
      <c r="AL76" s="90">
        <v>2826</v>
      </c>
      <c r="AM76" s="91"/>
      <c r="AN76" s="88">
        <f t="shared" si="5"/>
        <v>153.84744000000001</v>
      </c>
      <c r="AO76" s="91"/>
      <c r="AP76" s="77" t="s">
        <v>144</v>
      </c>
      <c r="AT76" s="149"/>
      <c r="AU76" s="149"/>
      <c r="AV76" s="149"/>
      <c r="AW76" s="149"/>
      <c r="AX76" s="149"/>
      <c r="AY76" s="149"/>
      <c r="AZ76" s="149"/>
    </row>
    <row r="77" spans="2:52">
      <c r="B77" s="72">
        <v>64</v>
      </c>
      <c r="C77" s="73">
        <v>418.43376713999999</v>
      </c>
      <c r="D77" s="74"/>
      <c r="E77" s="75">
        <f t="shared" si="7"/>
        <v>7.3327213574925069E-4</v>
      </c>
      <c r="F77" s="76"/>
      <c r="G77" s="77" t="s">
        <v>123</v>
      </c>
      <c r="Q77" s="100">
        <v>64</v>
      </c>
      <c r="R77" s="154"/>
      <c r="S77" s="78">
        <v>1047.96558816232</v>
      </c>
      <c r="T77" s="83">
        <f t="shared" si="8"/>
        <v>1047.96558816232</v>
      </c>
      <c r="U77" s="82"/>
      <c r="V77" s="78">
        <v>1047.96558816232</v>
      </c>
      <c r="W77" s="82"/>
      <c r="X77" s="84">
        <f t="shared" si="9"/>
        <v>1.8364769418009168E-3</v>
      </c>
      <c r="Y77" s="82"/>
      <c r="Z77" s="81" t="s">
        <v>69</v>
      </c>
      <c r="AC77" s="85">
        <v>64</v>
      </c>
      <c r="AD77" s="86">
        <v>451.3420349999999</v>
      </c>
      <c r="AE77" s="87"/>
      <c r="AF77" s="88">
        <f t="shared" si="3"/>
        <v>195.06100068629996</v>
      </c>
      <c r="AG77" s="87"/>
      <c r="AH77" s="89" t="s">
        <v>121</v>
      </c>
      <c r="AK77" s="103">
        <v>64</v>
      </c>
      <c r="AL77" s="90">
        <v>2514.8693450000001</v>
      </c>
      <c r="AM77" s="91"/>
      <c r="AN77" s="88">
        <f t="shared" si="5"/>
        <v>136.90948714180001</v>
      </c>
      <c r="AO77" s="91"/>
      <c r="AP77" s="77" t="s">
        <v>145</v>
      </c>
      <c r="AT77" s="149"/>
      <c r="AU77" s="149"/>
      <c r="AV77" s="149"/>
      <c r="AW77" s="149"/>
      <c r="AX77" s="149"/>
      <c r="AY77" s="149"/>
      <c r="AZ77" s="149"/>
    </row>
    <row r="78" spans="2:52">
      <c r="B78" s="72">
        <v>65</v>
      </c>
      <c r="C78" s="73">
        <v>411.47676244509995</v>
      </c>
      <c r="D78" s="74"/>
      <c r="E78" s="75">
        <f t="shared" ref="E78:E86" si="10">C78/$C$103</f>
        <v>7.2108053437368563E-4</v>
      </c>
      <c r="F78" s="76"/>
      <c r="G78" s="77" t="s">
        <v>145</v>
      </c>
      <c r="Q78" s="72">
        <v>65</v>
      </c>
      <c r="R78" s="73">
        <v>1025.822011258</v>
      </c>
      <c r="S78" s="82"/>
      <c r="T78" s="83">
        <f t="shared" ref="T78:T109" si="11">R78+S78</f>
        <v>1025.822011258</v>
      </c>
      <c r="U78" s="82"/>
      <c r="V78" s="78">
        <v>1025.822011258</v>
      </c>
      <c r="W78" s="82"/>
      <c r="X78" s="84">
        <f t="shared" ref="X78:X104" si="12">V78/$T$114</f>
        <v>1.7976720718193651E-3</v>
      </c>
      <c r="Y78" s="82"/>
      <c r="Z78" s="77" t="s">
        <v>124</v>
      </c>
      <c r="AC78" s="85">
        <v>65</v>
      </c>
      <c r="AD78" s="86">
        <v>448.03777589134131</v>
      </c>
      <c r="AE78" s="87"/>
      <c r="AF78" s="88">
        <f t="shared" ref="AF78:AF81" si="13">AD78*$AF$10</f>
        <v>193.6329659847199</v>
      </c>
      <c r="AG78" s="87"/>
      <c r="AH78" s="89" t="s">
        <v>143</v>
      </c>
      <c r="AK78" s="85">
        <v>65</v>
      </c>
      <c r="AL78" s="90">
        <v>2477.2091214516736</v>
      </c>
      <c r="AM78" s="91"/>
      <c r="AN78" s="88">
        <f t="shared" si="5"/>
        <v>134.85926457182913</v>
      </c>
      <c r="AO78" s="91"/>
      <c r="AP78" s="77" t="s">
        <v>131</v>
      </c>
      <c r="AT78" s="149"/>
      <c r="AU78" s="149"/>
      <c r="AV78" s="149"/>
      <c r="AW78" s="149"/>
      <c r="AX78" s="149"/>
      <c r="AY78" s="149"/>
      <c r="AZ78" s="149"/>
    </row>
    <row r="79" spans="2:52">
      <c r="B79" s="72">
        <v>66</v>
      </c>
      <c r="C79" s="73">
        <v>373.4522788675722</v>
      </c>
      <c r="D79" s="74"/>
      <c r="E79" s="75">
        <f t="shared" si="10"/>
        <v>6.5444562946571916E-4</v>
      </c>
      <c r="F79" s="76"/>
      <c r="G79" s="77" t="s">
        <v>143</v>
      </c>
      <c r="Q79" s="72">
        <v>66</v>
      </c>
      <c r="R79" s="73">
        <v>987.9847645100001</v>
      </c>
      <c r="S79" s="82"/>
      <c r="T79" s="83">
        <f t="shared" si="11"/>
        <v>987.9847645100001</v>
      </c>
      <c r="U79" s="82"/>
      <c r="V79" s="78">
        <v>987.9847645100001</v>
      </c>
      <c r="W79" s="82"/>
      <c r="X79" s="84">
        <f t="shared" si="12"/>
        <v>1.7313652846701953E-3</v>
      </c>
      <c r="Y79" s="82"/>
      <c r="Z79" s="77" t="s">
        <v>119</v>
      </c>
      <c r="AC79" s="85">
        <v>66</v>
      </c>
      <c r="AD79" s="86">
        <v>420.670185</v>
      </c>
      <c r="AE79" s="87"/>
      <c r="AF79" s="88">
        <f t="shared" si="13"/>
        <v>181.8052405533</v>
      </c>
      <c r="AG79" s="87"/>
      <c r="AH79" s="89" t="s">
        <v>146</v>
      </c>
      <c r="AK79" s="85">
        <v>66</v>
      </c>
      <c r="AL79" s="90">
        <v>1977.8868199999997</v>
      </c>
      <c r="AM79" s="91"/>
      <c r="AN79" s="88">
        <f t="shared" ref="AN79:AN84" si="14">AL79*$AN$10</f>
        <v>107.67615848079998</v>
      </c>
      <c r="AO79" s="91"/>
      <c r="AP79" s="77" t="s">
        <v>141</v>
      </c>
      <c r="AT79" s="149"/>
      <c r="AU79" s="149"/>
      <c r="AV79" s="149"/>
      <c r="AW79" s="149"/>
      <c r="AX79" s="149"/>
      <c r="AY79" s="149"/>
      <c r="AZ79" s="149"/>
    </row>
    <row r="80" spans="2:52">
      <c r="B80" s="72">
        <v>67</v>
      </c>
      <c r="C80" s="73">
        <v>332.23959396000004</v>
      </c>
      <c r="D80" s="74"/>
      <c r="E80" s="75">
        <f t="shared" si="10"/>
        <v>5.8222365347967194E-4</v>
      </c>
      <c r="F80" s="76"/>
      <c r="G80" s="77" t="s">
        <v>132</v>
      </c>
      <c r="Q80" s="100">
        <v>67</v>
      </c>
      <c r="R80" s="73">
        <v>955.6985294000001</v>
      </c>
      <c r="S80" s="82"/>
      <c r="T80" s="83">
        <f t="shared" si="11"/>
        <v>955.6985294000001</v>
      </c>
      <c r="U80" s="82"/>
      <c r="V80" s="78">
        <v>955.6985294000001</v>
      </c>
      <c r="W80" s="82"/>
      <c r="X80" s="84">
        <f t="shared" si="12"/>
        <v>1.6747862070870731E-3</v>
      </c>
      <c r="Y80" s="82"/>
      <c r="Z80" s="77" t="s">
        <v>105</v>
      </c>
      <c r="AC80" s="85">
        <v>67</v>
      </c>
      <c r="AD80" s="86">
        <v>141.934</v>
      </c>
      <c r="AE80" s="87"/>
      <c r="AF80" s="88">
        <f t="shared" si="13"/>
        <v>61.341036119999998</v>
      </c>
      <c r="AG80" s="87"/>
      <c r="AH80" s="89" t="s">
        <v>147</v>
      </c>
      <c r="AK80" s="103">
        <v>67</v>
      </c>
      <c r="AL80" s="90">
        <v>1975.2016749999998</v>
      </c>
      <c r="AM80" s="91"/>
      <c r="AN80" s="88">
        <f t="shared" si="14"/>
        <v>107.529979187</v>
      </c>
      <c r="AO80" s="91"/>
      <c r="AP80" s="77" t="s">
        <v>148</v>
      </c>
      <c r="AT80" s="149"/>
      <c r="AU80" s="149"/>
      <c r="AV80" s="149"/>
      <c r="AW80" s="149"/>
      <c r="AX80" s="149"/>
      <c r="AY80" s="149"/>
      <c r="AZ80" s="149"/>
    </row>
    <row r="81" spans="2:52">
      <c r="B81" s="72">
        <v>68</v>
      </c>
      <c r="C81" s="73">
        <v>289.33521974029998</v>
      </c>
      <c r="D81" s="74"/>
      <c r="E81" s="75">
        <f t="shared" si="10"/>
        <v>5.0703712555651213E-4</v>
      </c>
      <c r="F81" s="76"/>
      <c r="G81" s="77" t="s">
        <v>148</v>
      </c>
      <c r="Q81" s="72">
        <v>68</v>
      </c>
      <c r="R81" s="73"/>
      <c r="S81" s="78">
        <v>923.75944389004803</v>
      </c>
      <c r="T81" s="83">
        <f t="shared" si="11"/>
        <v>923.75944389004803</v>
      </c>
      <c r="U81" s="82"/>
      <c r="V81" s="78">
        <v>923.75944389004803</v>
      </c>
      <c r="W81" s="82"/>
      <c r="X81" s="84">
        <f t="shared" si="12"/>
        <v>1.6188154817657473E-3</v>
      </c>
      <c r="Y81" s="82"/>
      <c r="Z81" s="81" t="s">
        <v>72</v>
      </c>
      <c r="AC81" s="85">
        <v>68</v>
      </c>
      <c r="AD81" s="86">
        <v>83.581999999999994</v>
      </c>
      <c r="AE81" s="87"/>
      <c r="AF81" s="88">
        <f t="shared" si="13"/>
        <v>36.122468759999997</v>
      </c>
      <c r="AG81" s="87"/>
      <c r="AH81" s="89" t="s">
        <v>149</v>
      </c>
      <c r="AK81" s="85">
        <v>68</v>
      </c>
      <c r="AL81" s="90">
        <v>1335.5544931908457</v>
      </c>
      <c r="AM81" s="91"/>
      <c r="AN81" s="88">
        <f t="shared" si="14"/>
        <v>72.707586609309644</v>
      </c>
      <c r="AO81" s="91"/>
      <c r="AP81" s="77" t="s">
        <v>60</v>
      </c>
      <c r="AT81" s="149"/>
      <c r="AU81" s="149"/>
      <c r="AV81" s="149"/>
      <c r="AW81" s="149"/>
      <c r="AX81" s="149"/>
      <c r="AY81" s="149"/>
      <c r="AZ81" s="149"/>
    </row>
    <row r="82" spans="2:52">
      <c r="B82" s="72">
        <v>69</v>
      </c>
      <c r="C82" s="73">
        <v>215.18847612000002</v>
      </c>
      <c r="D82" s="74"/>
      <c r="E82" s="75">
        <f t="shared" si="10"/>
        <v>3.7710081227824267E-4</v>
      </c>
      <c r="F82" s="76"/>
      <c r="G82" s="77" t="s">
        <v>144</v>
      </c>
      <c r="Q82" s="72">
        <v>69</v>
      </c>
      <c r="R82" s="73">
        <v>866.92672482999978</v>
      </c>
      <c r="S82" s="82"/>
      <c r="T82" s="83">
        <f t="shared" si="11"/>
        <v>866.92672482999978</v>
      </c>
      <c r="U82" s="82"/>
      <c r="V82" s="78">
        <v>866.92672482999978</v>
      </c>
      <c r="W82" s="82"/>
      <c r="X82" s="84">
        <f t="shared" si="12"/>
        <v>1.5192206293463549E-3</v>
      </c>
      <c r="Y82" s="82"/>
      <c r="Z82" s="77" t="s">
        <v>128</v>
      </c>
      <c r="AC82" s="85">
        <v>69</v>
      </c>
      <c r="AD82" s="155">
        <v>73.972999999999999</v>
      </c>
      <c r="AE82" s="143"/>
      <c r="AF82" s="156">
        <f>AD82*$AF$10</f>
        <v>31.96965114</v>
      </c>
      <c r="AG82" s="143"/>
      <c r="AH82" s="144" t="s">
        <v>150</v>
      </c>
      <c r="AK82" s="85">
        <v>69</v>
      </c>
      <c r="AL82" s="90">
        <v>774.3599999999999</v>
      </c>
      <c r="AM82" s="91"/>
      <c r="AN82" s="88">
        <f t="shared" si="14"/>
        <v>42.156158399999995</v>
      </c>
      <c r="AO82" s="91"/>
      <c r="AP82" s="77" t="s">
        <v>112</v>
      </c>
      <c r="AT82" s="149"/>
      <c r="AU82" s="149"/>
      <c r="AV82" s="149"/>
      <c r="AW82" s="149"/>
      <c r="AX82" s="149"/>
      <c r="AY82" s="149"/>
      <c r="AZ82" s="149"/>
    </row>
    <row r="83" spans="2:52">
      <c r="B83" s="72">
        <v>70</v>
      </c>
      <c r="C83" s="73">
        <v>162.99363220000001</v>
      </c>
      <c r="D83" s="74"/>
      <c r="E83" s="75">
        <f t="shared" si="10"/>
        <v>2.8563346981705986E-4</v>
      </c>
      <c r="F83" s="76"/>
      <c r="G83" s="77" t="s">
        <v>127</v>
      </c>
      <c r="Q83" s="100">
        <v>70</v>
      </c>
      <c r="R83" s="73">
        <v>865.44743462999986</v>
      </c>
      <c r="S83" s="82"/>
      <c r="T83" s="83">
        <f t="shared" si="11"/>
        <v>865.44743462999986</v>
      </c>
      <c r="U83" s="82"/>
      <c r="V83" s="78">
        <v>865.44743462999986</v>
      </c>
      <c r="W83" s="82"/>
      <c r="X83" s="84">
        <f t="shared" si="12"/>
        <v>1.5166282900813837E-3</v>
      </c>
      <c r="Y83" s="82"/>
      <c r="Z83" s="77" t="s">
        <v>133</v>
      </c>
      <c r="AD83"/>
      <c r="AE83"/>
      <c r="AF83"/>
      <c r="AG83"/>
      <c r="AH83"/>
      <c r="AK83" s="103">
        <v>70</v>
      </c>
      <c r="AL83" s="90">
        <v>346.59609180000001</v>
      </c>
      <c r="AM83" s="91"/>
      <c r="AN83" s="88">
        <f t="shared" si="14"/>
        <v>18.868691237592003</v>
      </c>
      <c r="AO83" s="91"/>
      <c r="AP83" s="77" t="s">
        <v>92</v>
      </c>
      <c r="AT83" s="149"/>
      <c r="AU83" s="149"/>
      <c r="AV83" s="149"/>
      <c r="AW83" s="149"/>
      <c r="AX83" s="149"/>
      <c r="AY83" s="149"/>
      <c r="AZ83" s="149"/>
    </row>
    <row r="84" spans="2:52">
      <c r="B84" s="72">
        <v>71</v>
      </c>
      <c r="C84" s="73">
        <v>72.707586609309644</v>
      </c>
      <c r="D84" s="74"/>
      <c r="E84" s="75">
        <f t="shared" si="10"/>
        <v>1.2741430425796421E-4</v>
      </c>
      <c r="F84" s="76"/>
      <c r="G84" s="77" t="s">
        <v>60</v>
      </c>
      <c r="Q84" s="72">
        <v>71</v>
      </c>
      <c r="R84" s="73">
        <v>864.94162000000006</v>
      </c>
      <c r="S84" s="82"/>
      <c r="T84" s="83">
        <f t="shared" si="11"/>
        <v>864.94162000000006</v>
      </c>
      <c r="U84" s="82"/>
      <c r="V84" s="78">
        <v>864.94162000000006</v>
      </c>
      <c r="W84" s="82"/>
      <c r="X84" s="84">
        <f t="shared" si="12"/>
        <v>1.5157418898834067E-3</v>
      </c>
      <c r="Y84" s="82"/>
      <c r="Z84" s="77" t="s">
        <v>122</v>
      </c>
      <c r="AD84" s="157">
        <f>SUM(AD14:AD83)</f>
        <v>462368.2037740713</v>
      </c>
      <c r="AE84" s="158"/>
      <c r="AF84" s="159">
        <f>SUM(AF14:AF83)</f>
        <v>199826.29030707813</v>
      </c>
      <c r="AG84" s="158"/>
      <c r="AH84" s="138" t="s">
        <v>97</v>
      </c>
      <c r="AK84" s="85">
        <v>71</v>
      </c>
      <c r="AL84" s="160">
        <v>163.35000000000002</v>
      </c>
      <c r="AM84" s="161"/>
      <c r="AN84" s="156">
        <f t="shared" si="14"/>
        <v>8.8927740000000011</v>
      </c>
      <c r="AO84" s="161"/>
      <c r="AP84" s="162" t="s">
        <v>115</v>
      </c>
      <c r="AT84" s="149"/>
      <c r="AU84" s="149"/>
      <c r="AV84" s="149"/>
      <c r="AW84" s="149"/>
      <c r="AX84" s="149"/>
      <c r="AY84" s="149"/>
      <c r="AZ84" s="149"/>
    </row>
    <row r="85" spans="2:52">
      <c r="B85" s="72">
        <v>72</v>
      </c>
      <c r="C85" s="73"/>
      <c r="D85" s="74"/>
      <c r="E85" s="75">
        <f t="shared" si="10"/>
        <v>0</v>
      </c>
      <c r="F85" s="76"/>
      <c r="G85" s="77" t="s">
        <v>151</v>
      </c>
      <c r="Q85" s="72">
        <v>72</v>
      </c>
      <c r="R85" s="73">
        <v>852.99080879999997</v>
      </c>
      <c r="S85" s="82"/>
      <c r="T85" s="83">
        <f t="shared" si="11"/>
        <v>852.99080879999997</v>
      </c>
      <c r="U85" s="82"/>
      <c r="V85" s="78">
        <v>852.99080879999997</v>
      </c>
      <c r="W85" s="82"/>
      <c r="X85" s="84">
        <f t="shared" si="12"/>
        <v>1.4947990369381086E-3</v>
      </c>
      <c r="Y85" s="82"/>
      <c r="Z85" s="77" t="s">
        <v>130</v>
      </c>
      <c r="AG85"/>
      <c r="AH85"/>
      <c r="AL85"/>
      <c r="AM85"/>
      <c r="AN85"/>
      <c r="AO85"/>
      <c r="AP85"/>
      <c r="AT85" s="149"/>
      <c r="AU85" s="149"/>
      <c r="AV85" s="149"/>
      <c r="AW85" s="149"/>
      <c r="AX85" s="149"/>
      <c r="AY85" s="149"/>
      <c r="AZ85" s="149"/>
    </row>
    <row r="86" spans="2:52">
      <c r="B86" s="72">
        <v>73</v>
      </c>
      <c r="C86" s="142"/>
      <c r="D86" s="163"/>
      <c r="E86" s="164">
        <f t="shared" si="10"/>
        <v>0</v>
      </c>
      <c r="F86" s="165"/>
      <c r="G86" s="162" t="s">
        <v>152</v>
      </c>
      <c r="Q86" s="100">
        <v>73</v>
      </c>
      <c r="R86" s="73"/>
      <c r="S86" s="78">
        <v>817.38682300644086</v>
      </c>
      <c r="T86" s="83">
        <f t="shared" si="11"/>
        <v>817.38682300644086</v>
      </c>
      <c r="U86" s="82"/>
      <c r="V86" s="78">
        <v>817.38682300644086</v>
      </c>
      <c r="W86" s="82"/>
      <c r="X86" s="84">
        <f t="shared" si="12"/>
        <v>1.4324058632645938E-3</v>
      </c>
      <c r="Y86" s="82"/>
      <c r="Z86" s="81" t="s">
        <v>74</v>
      </c>
      <c r="AG86"/>
      <c r="AH86"/>
      <c r="AL86" s="134">
        <f>SUM(AL14:AL85)</f>
        <v>1597123.7322788083</v>
      </c>
      <c r="AM86" s="135"/>
      <c r="AN86" s="136">
        <f>SUM(AN14:AN85)</f>
        <v>86947.415985258354</v>
      </c>
      <c r="AO86" s="135"/>
      <c r="AP86" s="166" t="s">
        <v>97</v>
      </c>
      <c r="AT86" s="149"/>
      <c r="AU86" s="149"/>
      <c r="AV86" s="149"/>
      <c r="AW86" s="149"/>
      <c r="AX86" s="149"/>
      <c r="AY86" s="149"/>
      <c r="AZ86" s="149"/>
    </row>
    <row r="87" spans="2:52">
      <c r="C87" s="167"/>
      <c r="D87" s="167"/>
      <c r="E87" s="168"/>
      <c r="F87" s="148"/>
      <c r="G87" s="167"/>
      <c r="Q87" s="72">
        <v>74</v>
      </c>
      <c r="R87" s="73"/>
      <c r="S87" s="78">
        <v>746.8280050802864</v>
      </c>
      <c r="T87" s="83">
        <f t="shared" si="11"/>
        <v>746.8280050802864</v>
      </c>
      <c r="U87" s="82"/>
      <c r="V87" s="78">
        <v>746.8280050802864</v>
      </c>
      <c r="W87" s="82"/>
      <c r="X87" s="84">
        <f t="shared" si="12"/>
        <v>1.308757106448696E-3</v>
      </c>
      <c r="Y87" s="82"/>
      <c r="Z87" s="81" t="s">
        <v>76</v>
      </c>
      <c r="AG87"/>
      <c r="AH87"/>
      <c r="AL87"/>
      <c r="AM87"/>
      <c r="AN87"/>
      <c r="AO87"/>
      <c r="AP87"/>
      <c r="AT87" s="149"/>
      <c r="AU87" s="149"/>
      <c r="AV87" s="149"/>
      <c r="AW87" s="149"/>
      <c r="AX87" s="149"/>
      <c r="AY87" s="149"/>
      <c r="AZ87" s="149"/>
    </row>
    <row r="88" spans="2:52">
      <c r="C88" s="169">
        <f>SUM(C14:C87)</f>
        <v>286773.7062923364</v>
      </c>
      <c r="D88" s="170"/>
      <c r="E88" s="171">
        <f>SUM(E14:E87)</f>
        <v>0.50254827550605685</v>
      </c>
      <c r="F88" s="172"/>
      <c r="G88" s="173" t="s">
        <v>97</v>
      </c>
      <c r="Q88" s="72">
        <v>75</v>
      </c>
      <c r="R88" s="73">
        <v>695.76483776369673</v>
      </c>
      <c r="S88" s="82"/>
      <c r="T88" s="83">
        <f t="shared" si="11"/>
        <v>695.76483776369673</v>
      </c>
      <c r="U88" s="82"/>
      <c r="V88" s="78">
        <v>695.76483776369673</v>
      </c>
      <c r="W88" s="82"/>
      <c r="X88" s="84">
        <f t="shared" si="12"/>
        <v>1.2192729378733879E-3</v>
      </c>
      <c r="Y88" s="82"/>
      <c r="Z88" s="77" t="s">
        <v>131</v>
      </c>
      <c r="AG88"/>
      <c r="AH88"/>
      <c r="AL88"/>
      <c r="AM88"/>
      <c r="AN88"/>
      <c r="AO88"/>
      <c r="AP88"/>
      <c r="AT88" s="149"/>
      <c r="AU88" s="149"/>
      <c r="AV88" s="149"/>
      <c r="AW88" s="149"/>
      <c r="AX88" s="149"/>
      <c r="AY88" s="149"/>
      <c r="AZ88" s="149"/>
    </row>
    <row r="89" spans="2:52">
      <c r="C89" s="167"/>
      <c r="D89" s="167"/>
      <c r="E89" s="167"/>
      <c r="F89" s="148"/>
      <c r="G89" s="167"/>
      <c r="Q89" s="100">
        <v>76</v>
      </c>
      <c r="R89" s="73">
        <v>661.564335886972</v>
      </c>
      <c r="S89" s="82"/>
      <c r="T89" s="83">
        <f t="shared" si="11"/>
        <v>661.564335886972</v>
      </c>
      <c r="U89" s="82"/>
      <c r="V89" s="78">
        <v>661.564335886972</v>
      </c>
      <c r="W89" s="82"/>
      <c r="X89" s="84">
        <f t="shared" si="12"/>
        <v>1.1593392589395568E-3</v>
      </c>
      <c r="Y89" s="82"/>
      <c r="Z89" s="77" t="s">
        <v>121</v>
      </c>
      <c r="AD89" s="139" t="s">
        <v>108</v>
      </c>
      <c r="AE89" s="140"/>
      <c r="AF89" s="141"/>
      <c r="AG89"/>
      <c r="AH89"/>
      <c r="AL89"/>
      <c r="AM89"/>
      <c r="AN89"/>
      <c r="AO89"/>
      <c r="AP89"/>
      <c r="AT89" s="149"/>
      <c r="AU89" s="149"/>
      <c r="AV89" s="149"/>
      <c r="AW89" s="149"/>
      <c r="AX89" s="149"/>
      <c r="AY89" s="149"/>
      <c r="AZ89" s="149"/>
    </row>
    <row r="90" spans="2:52">
      <c r="C90" s="174"/>
      <c r="D90" s="148"/>
      <c r="E90" s="175"/>
      <c r="G90" s="167"/>
      <c r="H90" s="148"/>
      <c r="Q90" s="72">
        <v>77</v>
      </c>
      <c r="R90" s="73">
        <v>652.44401599999992</v>
      </c>
      <c r="S90" s="82"/>
      <c r="T90" s="83">
        <f t="shared" si="11"/>
        <v>652.44401599999992</v>
      </c>
      <c r="U90" s="82"/>
      <c r="V90" s="78">
        <v>652.44401599999992</v>
      </c>
      <c r="W90" s="82"/>
      <c r="X90" s="84">
        <f t="shared" si="12"/>
        <v>1.1433566185136974E-3</v>
      </c>
      <c r="Y90" s="82"/>
      <c r="Z90" s="77" t="s">
        <v>139</v>
      </c>
      <c r="AD90" s="48">
        <v>214073.03079300004</v>
      </c>
      <c r="AE90" s="62"/>
      <c r="AF90" s="64" t="s">
        <v>111</v>
      </c>
      <c r="AG90"/>
      <c r="AH90"/>
      <c r="AL90"/>
      <c r="AM90"/>
      <c r="AN90"/>
      <c r="AO90"/>
      <c r="AP90"/>
      <c r="AT90" s="149"/>
      <c r="AU90" s="149"/>
      <c r="AV90" s="149"/>
      <c r="AW90" s="149"/>
      <c r="AX90" s="149"/>
      <c r="AY90" s="149"/>
      <c r="AZ90" s="149"/>
    </row>
    <row r="91" spans="2:52">
      <c r="G91" s="167"/>
      <c r="H91" s="148"/>
      <c r="Q91" s="72">
        <v>78</v>
      </c>
      <c r="R91" s="73"/>
      <c r="S91" s="78">
        <v>627.09413182000014</v>
      </c>
      <c r="T91" s="83">
        <f t="shared" si="11"/>
        <v>627.09413182000014</v>
      </c>
      <c r="U91" s="82"/>
      <c r="V91" s="78">
        <v>627.09413182000014</v>
      </c>
      <c r="W91" s="82"/>
      <c r="X91" s="84">
        <f t="shared" si="12"/>
        <v>1.0989329482140552E-3</v>
      </c>
      <c r="Y91" s="82"/>
      <c r="Z91" s="81" t="s">
        <v>78</v>
      </c>
      <c r="AD91" s="73">
        <v>113648.54805600001</v>
      </c>
      <c r="AE91" s="87"/>
      <c r="AF91" s="89" t="s">
        <v>114</v>
      </c>
      <c r="AG91"/>
      <c r="AH91"/>
      <c r="AL91"/>
      <c r="AM91"/>
      <c r="AN91"/>
      <c r="AO91"/>
      <c r="AP91"/>
      <c r="AT91" s="149"/>
      <c r="AU91" s="149"/>
      <c r="AV91" s="149"/>
      <c r="AW91" s="149"/>
      <c r="AX91" s="149"/>
      <c r="AY91" s="149"/>
      <c r="AZ91" s="149"/>
    </row>
    <row r="92" spans="2:52">
      <c r="G92" s="167" t="s">
        <v>153</v>
      </c>
      <c r="H92" s="148"/>
      <c r="Q92" s="100">
        <v>79</v>
      </c>
      <c r="R92" s="73">
        <v>575.26708205014245</v>
      </c>
      <c r="S92" s="82"/>
      <c r="T92" s="83">
        <f t="shared" si="11"/>
        <v>575.26708205014245</v>
      </c>
      <c r="U92" s="82"/>
      <c r="V92" s="78">
        <v>575.26708205014245</v>
      </c>
      <c r="W92" s="82"/>
      <c r="X92" s="84">
        <f t="shared" si="12"/>
        <v>1.008110135958535E-3</v>
      </c>
      <c r="Y92" s="82"/>
      <c r="Z92" s="77" t="s">
        <v>126</v>
      </c>
      <c r="AD92" s="142">
        <v>242917.54234500002</v>
      </c>
      <c r="AE92" s="143"/>
      <c r="AF92" s="144" t="s">
        <v>20</v>
      </c>
      <c r="AG92"/>
      <c r="AH92"/>
      <c r="AL92"/>
      <c r="AM92"/>
      <c r="AN92"/>
      <c r="AO92"/>
      <c r="AP92"/>
      <c r="AT92" s="149"/>
      <c r="AU92" s="149"/>
      <c r="AV92" s="149"/>
      <c r="AW92" s="149"/>
      <c r="AX92" s="149"/>
      <c r="AY92" s="149"/>
      <c r="AZ92" s="149"/>
    </row>
    <row r="93" spans="2:52">
      <c r="G93" s="167"/>
      <c r="H93" s="148"/>
      <c r="Q93" s="72">
        <v>80</v>
      </c>
      <c r="R93" s="73">
        <v>568.7718746436999</v>
      </c>
      <c r="S93" s="82"/>
      <c r="T93" s="83">
        <f t="shared" si="11"/>
        <v>568.7718746436999</v>
      </c>
      <c r="U93" s="82"/>
      <c r="V93" s="78">
        <v>568.7718746436999</v>
      </c>
      <c r="W93" s="82"/>
      <c r="X93" s="84">
        <f t="shared" si="12"/>
        <v>9.9672779786567521E-4</v>
      </c>
      <c r="Y93" s="82"/>
      <c r="Z93" s="77" t="s">
        <v>135</v>
      </c>
      <c r="AD93" s="145">
        <v>570639.12119400012</v>
      </c>
      <c r="AE93" s="146"/>
      <c r="AF93" s="147" t="s">
        <v>117</v>
      </c>
      <c r="AG93"/>
      <c r="AH93"/>
      <c r="AL93"/>
      <c r="AM93"/>
      <c r="AN93"/>
      <c r="AO93"/>
      <c r="AP93"/>
      <c r="AT93" s="149"/>
      <c r="AU93" s="149"/>
      <c r="AV93" s="149"/>
      <c r="AW93" s="149"/>
      <c r="AX93" s="149"/>
      <c r="AY93" s="149"/>
      <c r="AZ93" s="149"/>
    </row>
    <row r="94" spans="2:52">
      <c r="G94" s="167"/>
      <c r="H94" s="148"/>
      <c r="Q94" s="72">
        <v>81</v>
      </c>
      <c r="R94" s="73">
        <v>555.79267545806158</v>
      </c>
      <c r="S94" s="82"/>
      <c r="T94" s="83">
        <f t="shared" si="11"/>
        <v>555.79267545806158</v>
      </c>
      <c r="U94" s="82"/>
      <c r="V94" s="78">
        <v>555.79267545806158</v>
      </c>
      <c r="W94" s="82"/>
      <c r="X94" s="84">
        <f t="shared" si="12"/>
        <v>9.7398277618107577E-4</v>
      </c>
      <c r="Y94" s="82"/>
      <c r="Z94" s="77" t="s">
        <v>138</v>
      </c>
      <c r="AD94" s="1"/>
      <c r="AE94" s="1"/>
      <c r="AF94" s="1"/>
      <c r="AG94"/>
      <c r="AH94"/>
      <c r="AL94"/>
      <c r="AM94"/>
      <c r="AN94"/>
      <c r="AO94"/>
      <c r="AP94"/>
      <c r="AT94" s="149"/>
      <c r="AU94" s="149"/>
      <c r="AV94" s="149"/>
      <c r="AW94" s="149"/>
      <c r="AX94" s="149"/>
      <c r="AY94" s="149"/>
      <c r="AZ94" s="149"/>
    </row>
    <row r="95" spans="2:52">
      <c r="G95" s="167"/>
      <c r="H95" s="148"/>
      <c r="Q95" s="100">
        <v>82</v>
      </c>
      <c r="R95" s="73">
        <v>514.41816719999997</v>
      </c>
      <c r="S95" s="82"/>
      <c r="T95" s="83">
        <f t="shared" si="11"/>
        <v>514.41816719999997</v>
      </c>
      <c r="U95" s="82"/>
      <c r="V95" s="78">
        <v>514.41816719999997</v>
      </c>
      <c r="W95" s="82"/>
      <c r="X95" s="84">
        <f t="shared" si="12"/>
        <v>9.014772175514992E-4</v>
      </c>
      <c r="Y95" s="82"/>
      <c r="Z95" s="77" t="s">
        <v>137</v>
      </c>
      <c r="AD95" s="148" t="s">
        <v>120</v>
      </c>
      <c r="AE95" s="1"/>
      <c r="AF95" s="1"/>
      <c r="AG95"/>
      <c r="AH95"/>
      <c r="AL95"/>
      <c r="AM95"/>
      <c r="AN95"/>
      <c r="AO95"/>
      <c r="AP95"/>
      <c r="AT95" s="149"/>
      <c r="AU95" s="149"/>
      <c r="AV95" s="149"/>
      <c r="AW95" s="149"/>
      <c r="AX95" s="149"/>
      <c r="AY95" s="149"/>
      <c r="AZ95" s="149"/>
    </row>
    <row r="96" spans="2:52">
      <c r="G96" s="167"/>
      <c r="H96" s="148"/>
      <c r="Q96" s="72">
        <v>83</v>
      </c>
      <c r="R96" s="73">
        <v>423.15288813069992</v>
      </c>
      <c r="S96" s="82"/>
      <c r="T96" s="83">
        <f t="shared" si="11"/>
        <v>423.15288813069992</v>
      </c>
      <c r="U96" s="82"/>
      <c r="V96" s="78">
        <v>423.15288813069992</v>
      </c>
      <c r="W96" s="82"/>
      <c r="X96" s="84">
        <f t="shared" si="12"/>
        <v>7.4154202264523799E-4</v>
      </c>
      <c r="Y96" s="82"/>
      <c r="Z96" s="77" t="s">
        <v>141</v>
      </c>
      <c r="AD96"/>
      <c r="AE96"/>
      <c r="AF96"/>
      <c r="AG96"/>
      <c r="AH96"/>
      <c r="AL96"/>
      <c r="AM96"/>
      <c r="AN96"/>
      <c r="AO96"/>
      <c r="AP96"/>
      <c r="AT96" s="149"/>
      <c r="AU96" s="149"/>
      <c r="AV96" s="149"/>
      <c r="AW96" s="149"/>
      <c r="AX96" s="149"/>
      <c r="AY96" s="149"/>
      <c r="AZ96" s="149"/>
    </row>
    <row r="97" spans="3:42">
      <c r="G97" s="167"/>
      <c r="H97" s="148"/>
      <c r="Q97" s="72">
        <v>84</v>
      </c>
      <c r="R97" s="73">
        <v>418.43376713999999</v>
      </c>
      <c r="S97" s="82"/>
      <c r="T97" s="83">
        <f t="shared" si="11"/>
        <v>418.43376713999999</v>
      </c>
      <c r="U97" s="82"/>
      <c r="V97" s="78">
        <v>418.43376713999999</v>
      </c>
      <c r="W97" s="82"/>
      <c r="X97" s="84">
        <f t="shared" si="12"/>
        <v>7.3327213574925069E-4</v>
      </c>
      <c r="Y97" s="82"/>
      <c r="Z97" s="77" t="s">
        <v>123</v>
      </c>
      <c r="AD97"/>
      <c r="AE97"/>
      <c r="AF97"/>
      <c r="AG97"/>
      <c r="AH97"/>
      <c r="AL97"/>
      <c r="AM97"/>
      <c r="AN97"/>
      <c r="AO97"/>
      <c r="AP97"/>
    </row>
    <row r="98" spans="3:42">
      <c r="G98" s="167"/>
      <c r="H98" s="148"/>
      <c r="Q98" s="100">
        <v>85</v>
      </c>
      <c r="R98" s="73">
        <v>411.47676244509995</v>
      </c>
      <c r="S98" s="82"/>
      <c r="T98" s="83">
        <f t="shared" si="11"/>
        <v>411.47676244509995</v>
      </c>
      <c r="U98" s="82"/>
      <c r="V98" s="78">
        <v>411.47676244509995</v>
      </c>
      <c r="W98" s="82"/>
      <c r="X98" s="84">
        <f t="shared" si="12"/>
        <v>7.2108053437368563E-4</v>
      </c>
      <c r="Y98" s="82"/>
      <c r="Z98" s="77" t="s">
        <v>145</v>
      </c>
      <c r="AD98"/>
      <c r="AE98"/>
      <c r="AF98"/>
      <c r="AG98"/>
      <c r="AH98"/>
      <c r="AL98"/>
      <c r="AM98"/>
      <c r="AN98"/>
      <c r="AO98"/>
      <c r="AP98"/>
    </row>
    <row r="99" spans="3:42">
      <c r="C99" s="176"/>
      <c r="D99" s="177" t="s">
        <v>108</v>
      </c>
      <c r="E99" s="141"/>
      <c r="G99" s="167"/>
      <c r="H99" s="148"/>
      <c r="Q99" s="72">
        <v>86</v>
      </c>
      <c r="R99" s="73">
        <v>373.4522788675722</v>
      </c>
      <c r="S99" s="82"/>
      <c r="T99" s="83">
        <f t="shared" si="11"/>
        <v>373.4522788675722</v>
      </c>
      <c r="U99" s="82"/>
      <c r="V99" s="78">
        <v>373.4522788675722</v>
      </c>
      <c r="W99" s="82"/>
      <c r="X99" s="84">
        <f t="shared" si="12"/>
        <v>6.5444562946571916E-4</v>
      </c>
      <c r="Y99" s="82"/>
      <c r="Z99" s="77" t="s">
        <v>143</v>
      </c>
      <c r="AD99"/>
      <c r="AE99"/>
      <c r="AF99"/>
      <c r="AG99"/>
      <c r="AH99"/>
      <c r="AL99"/>
      <c r="AM99"/>
      <c r="AN99"/>
      <c r="AO99"/>
      <c r="AP99"/>
    </row>
    <row r="100" spans="3:42">
      <c r="C100" s="48">
        <v>214073.03079300004</v>
      </c>
      <c r="D100" s="62"/>
      <c r="E100" s="64" t="s">
        <v>111</v>
      </c>
      <c r="G100" s="167"/>
      <c r="H100" s="148"/>
      <c r="Q100" s="72">
        <v>87</v>
      </c>
      <c r="R100" s="73">
        <v>332.23959396000004</v>
      </c>
      <c r="S100" s="82"/>
      <c r="T100" s="83">
        <f t="shared" si="11"/>
        <v>332.23959396000004</v>
      </c>
      <c r="U100" s="82"/>
      <c r="V100" s="78">
        <v>332.23959396000004</v>
      </c>
      <c r="W100" s="82"/>
      <c r="X100" s="84">
        <f t="shared" si="12"/>
        <v>5.8222365347967194E-4</v>
      </c>
      <c r="Y100" s="82"/>
      <c r="Z100" s="77" t="s">
        <v>132</v>
      </c>
      <c r="AD100"/>
      <c r="AE100"/>
      <c r="AF100"/>
      <c r="AG100"/>
      <c r="AH100"/>
      <c r="AL100"/>
      <c r="AM100"/>
      <c r="AN100"/>
      <c r="AO100"/>
      <c r="AP100"/>
    </row>
    <row r="101" spans="3:42">
      <c r="C101" s="73">
        <v>113648.54805600001</v>
      </c>
      <c r="D101" s="87"/>
      <c r="E101" s="89" t="s">
        <v>114</v>
      </c>
      <c r="G101" s="167"/>
      <c r="H101" s="148"/>
      <c r="Q101" s="100">
        <v>88</v>
      </c>
      <c r="R101" s="73">
        <v>289.33521974029998</v>
      </c>
      <c r="S101" s="82"/>
      <c r="T101" s="83">
        <f t="shared" si="11"/>
        <v>289.33521974029998</v>
      </c>
      <c r="U101" s="82"/>
      <c r="V101" s="78">
        <v>289.33521974029998</v>
      </c>
      <c r="W101" s="82"/>
      <c r="X101" s="84">
        <f t="shared" si="12"/>
        <v>5.0703712555651213E-4</v>
      </c>
      <c r="Y101" s="82"/>
      <c r="Z101" s="77" t="s">
        <v>148</v>
      </c>
      <c r="AD101"/>
      <c r="AE101"/>
      <c r="AF101"/>
      <c r="AG101"/>
      <c r="AH101"/>
      <c r="AL101"/>
      <c r="AM101"/>
      <c r="AN101"/>
      <c r="AO101"/>
      <c r="AP101"/>
    </row>
    <row r="102" spans="3:42">
      <c r="C102" s="142">
        <v>242917.54234500002</v>
      </c>
      <c r="D102" s="143"/>
      <c r="E102" s="144" t="s">
        <v>20</v>
      </c>
      <c r="G102" s="167"/>
      <c r="H102" s="148"/>
      <c r="Q102" s="72">
        <v>89</v>
      </c>
      <c r="R102" s="73">
        <v>215.18847612000002</v>
      </c>
      <c r="S102" s="82"/>
      <c r="T102" s="83">
        <f t="shared" si="11"/>
        <v>215.18847612000002</v>
      </c>
      <c r="U102" s="82"/>
      <c r="V102" s="78">
        <v>215.18847612000002</v>
      </c>
      <c r="W102" s="82"/>
      <c r="X102" s="84">
        <f t="shared" si="12"/>
        <v>3.7710081227824267E-4</v>
      </c>
      <c r="Y102" s="82"/>
      <c r="Z102" s="77" t="s">
        <v>144</v>
      </c>
      <c r="AD102"/>
      <c r="AE102"/>
      <c r="AF102"/>
      <c r="AG102"/>
      <c r="AH102"/>
      <c r="AL102"/>
      <c r="AM102"/>
      <c r="AN102"/>
      <c r="AO102"/>
      <c r="AP102"/>
    </row>
    <row r="103" spans="3:42">
      <c r="C103" s="145">
        <f>SUM(C100:C102)</f>
        <v>570639.12119400012</v>
      </c>
      <c r="D103" s="146"/>
      <c r="E103" s="147" t="s">
        <v>117</v>
      </c>
      <c r="G103" s="167"/>
      <c r="H103" s="148"/>
      <c r="Q103" s="72">
        <v>90</v>
      </c>
      <c r="R103" s="73"/>
      <c r="S103" s="78">
        <v>193.21250000000003</v>
      </c>
      <c r="T103" s="83">
        <f t="shared" si="11"/>
        <v>193.21250000000003</v>
      </c>
      <c r="U103" s="82"/>
      <c r="V103" s="78">
        <v>193.21250000000003</v>
      </c>
      <c r="W103" s="82"/>
      <c r="X103" s="84">
        <f t="shared" si="12"/>
        <v>3.3858964943679984E-4</v>
      </c>
      <c r="Y103" s="82"/>
      <c r="Z103" s="81" t="s">
        <v>84</v>
      </c>
      <c r="AD103"/>
      <c r="AE103"/>
      <c r="AF103"/>
      <c r="AG103"/>
      <c r="AH103"/>
      <c r="AL103"/>
      <c r="AM103"/>
      <c r="AN103"/>
      <c r="AO103"/>
      <c r="AP103"/>
    </row>
    <row r="104" spans="3:42">
      <c r="G104" s="167"/>
      <c r="H104" s="148"/>
      <c r="Q104" s="118">
        <v>91</v>
      </c>
      <c r="R104" s="178"/>
      <c r="S104" s="119">
        <v>173.58211</v>
      </c>
      <c r="T104" s="179">
        <f t="shared" si="11"/>
        <v>173.58211</v>
      </c>
      <c r="U104" s="180"/>
      <c r="V104" s="119">
        <v>173.58211</v>
      </c>
      <c r="W104" s="180"/>
      <c r="X104" s="181">
        <f t="shared" si="12"/>
        <v>3.0418894105402089E-4</v>
      </c>
      <c r="Y104" s="180"/>
      <c r="Z104" s="122" t="s">
        <v>85</v>
      </c>
      <c r="AD104"/>
      <c r="AE104"/>
      <c r="AF104"/>
      <c r="AG104"/>
      <c r="AH104"/>
      <c r="AL104"/>
      <c r="AM104"/>
      <c r="AN104"/>
      <c r="AO104"/>
      <c r="AP104"/>
    </row>
    <row r="105" spans="3:42">
      <c r="C105" s="148" t="s">
        <v>120</v>
      </c>
      <c r="G105" s="167"/>
      <c r="H105" s="148"/>
      <c r="AD105"/>
      <c r="AE105"/>
      <c r="AF105"/>
      <c r="AG105"/>
      <c r="AH105"/>
      <c r="AL105"/>
      <c r="AM105"/>
      <c r="AN105"/>
      <c r="AO105"/>
      <c r="AP105"/>
    </row>
    <row r="106" spans="3:42">
      <c r="G106" s="167"/>
      <c r="H106" s="148"/>
      <c r="R106" s="157">
        <f>SUM(R14:R105)</f>
        <v>288088.32491335645</v>
      </c>
      <c r="S106" s="159">
        <f>SUM(S14:S105)</f>
        <v>60911.407929010558</v>
      </c>
      <c r="T106" s="159">
        <f>SUM(T14:T105)</f>
        <v>348999.73284236703</v>
      </c>
      <c r="U106" s="182"/>
      <c r="V106" s="159">
        <f>SUM(V14:V105)</f>
        <v>348999.73284236703</v>
      </c>
      <c r="W106" s="182"/>
      <c r="X106" s="183">
        <f>V106/$T$114</f>
        <v>0.61159447342503115</v>
      </c>
      <c r="Y106" s="182"/>
      <c r="Z106" s="184" t="s">
        <v>97</v>
      </c>
      <c r="AD106"/>
      <c r="AE106"/>
      <c r="AF106"/>
      <c r="AG106"/>
      <c r="AH106"/>
      <c r="AL106"/>
      <c r="AM106"/>
      <c r="AN106"/>
      <c r="AO106"/>
      <c r="AP106"/>
    </row>
    <row r="107" spans="3:42">
      <c r="G107" s="167"/>
      <c r="H107" s="148"/>
      <c r="AD107"/>
      <c r="AE107"/>
      <c r="AF107"/>
      <c r="AG107"/>
      <c r="AH107"/>
      <c r="AL107"/>
      <c r="AM107"/>
      <c r="AN107"/>
      <c r="AO107"/>
      <c r="AP107"/>
    </row>
    <row r="108" spans="3:42">
      <c r="G108" s="167"/>
      <c r="H108" s="148"/>
      <c r="V108" s="185"/>
      <c r="AD108"/>
      <c r="AE108"/>
      <c r="AF108"/>
      <c r="AG108"/>
      <c r="AH108"/>
      <c r="AL108"/>
      <c r="AM108"/>
      <c r="AN108"/>
      <c r="AO108"/>
      <c r="AP108"/>
    </row>
    <row r="109" spans="3:42">
      <c r="G109" s="167"/>
      <c r="H109" s="148"/>
      <c r="AD109"/>
      <c r="AE109"/>
      <c r="AF109"/>
      <c r="AG109"/>
      <c r="AH109"/>
      <c r="AL109"/>
      <c r="AM109"/>
      <c r="AN109"/>
      <c r="AO109"/>
      <c r="AP109"/>
    </row>
    <row r="110" spans="3:42">
      <c r="G110" s="167"/>
      <c r="H110" s="148"/>
      <c r="T110" s="139" t="s">
        <v>108</v>
      </c>
      <c r="U110" s="140"/>
      <c r="V110" s="141"/>
      <c r="AD110"/>
      <c r="AE110"/>
      <c r="AF110"/>
      <c r="AG110"/>
      <c r="AH110"/>
      <c r="AL110"/>
      <c r="AM110"/>
      <c r="AN110"/>
      <c r="AO110"/>
      <c r="AP110"/>
    </row>
    <row r="111" spans="3:42">
      <c r="G111" s="167"/>
      <c r="H111" s="148"/>
      <c r="T111" s="48">
        <v>214073.03079300004</v>
      </c>
      <c r="U111" s="62"/>
      <c r="V111" s="64" t="s">
        <v>111</v>
      </c>
      <c r="AD111"/>
      <c r="AE111"/>
      <c r="AF111"/>
      <c r="AG111"/>
      <c r="AH111"/>
      <c r="AL111"/>
      <c r="AM111"/>
      <c r="AN111"/>
      <c r="AO111"/>
      <c r="AP111"/>
    </row>
    <row r="112" spans="3:42">
      <c r="G112" s="167"/>
      <c r="H112" s="148"/>
      <c r="T112" s="73">
        <v>113648.54805600001</v>
      </c>
      <c r="U112" s="87"/>
      <c r="V112" s="89" t="s">
        <v>114</v>
      </c>
      <c r="AD112"/>
      <c r="AE112"/>
      <c r="AF112"/>
      <c r="AG112"/>
      <c r="AH112"/>
      <c r="AL112"/>
      <c r="AM112"/>
      <c r="AN112"/>
      <c r="AO112"/>
      <c r="AP112"/>
    </row>
    <row r="113" spans="7:42">
      <c r="G113" s="167"/>
      <c r="H113" s="148"/>
      <c r="T113" s="142">
        <v>242917.54234500002</v>
      </c>
      <c r="U113" s="143"/>
      <c r="V113" s="144" t="s">
        <v>20</v>
      </c>
      <c r="AD113"/>
      <c r="AE113"/>
      <c r="AF113"/>
      <c r="AG113"/>
      <c r="AH113"/>
      <c r="AL113"/>
      <c r="AM113"/>
      <c r="AN113"/>
      <c r="AO113"/>
      <c r="AP113"/>
    </row>
    <row r="114" spans="7:42">
      <c r="G114" s="167"/>
      <c r="H114" s="148"/>
      <c r="T114" s="145">
        <v>570639.12119400012</v>
      </c>
      <c r="U114" s="146"/>
      <c r="V114" s="147" t="s">
        <v>117</v>
      </c>
      <c r="AD114"/>
      <c r="AE114"/>
      <c r="AF114"/>
      <c r="AG114"/>
      <c r="AH114"/>
      <c r="AL114"/>
      <c r="AM114"/>
      <c r="AN114"/>
      <c r="AO114"/>
      <c r="AP114"/>
    </row>
    <row r="115" spans="7:42">
      <c r="G115" s="167"/>
      <c r="H115" s="148"/>
      <c r="T115" s="1"/>
      <c r="U115" s="1"/>
      <c r="V115" s="1"/>
      <c r="AD115"/>
      <c r="AE115"/>
      <c r="AF115"/>
      <c r="AG115"/>
      <c r="AH115"/>
      <c r="AL115"/>
      <c r="AM115"/>
      <c r="AN115"/>
      <c r="AO115"/>
      <c r="AP115"/>
    </row>
    <row r="116" spans="7:42">
      <c r="G116" s="167"/>
      <c r="H116" s="148"/>
      <c r="T116" s="148" t="s">
        <v>120</v>
      </c>
      <c r="U116" s="1"/>
      <c r="V116" s="1"/>
      <c r="AD116"/>
      <c r="AE116"/>
      <c r="AF116"/>
      <c r="AG116"/>
      <c r="AH116"/>
      <c r="AL116"/>
      <c r="AM116"/>
      <c r="AN116"/>
      <c r="AO116"/>
      <c r="AP116"/>
    </row>
    <row r="117" spans="7:42">
      <c r="G117" s="167"/>
      <c r="H117" s="148"/>
      <c r="AD117"/>
      <c r="AE117"/>
      <c r="AF117"/>
      <c r="AG117"/>
      <c r="AH117"/>
      <c r="AL117"/>
      <c r="AM117"/>
      <c r="AN117"/>
      <c r="AO117"/>
      <c r="AP117"/>
    </row>
    <row r="118" spans="7:42">
      <c r="G118" s="167"/>
      <c r="H118" s="148"/>
      <c r="AD118"/>
      <c r="AE118"/>
      <c r="AF118"/>
      <c r="AG118"/>
      <c r="AH118"/>
      <c r="AL118"/>
      <c r="AM118"/>
      <c r="AN118"/>
      <c r="AO118"/>
      <c r="AP118"/>
    </row>
    <row r="119" spans="7:42">
      <c r="G119" s="167"/>
      <c r="H119" s="148"/>
      <c r="AD119"/>
      <c r="AE119"/>
      <c r="AF119"/>
      <c r="AG119"/>
      <c r="AH119"/>
      <c r="AL119"/>
      <c r="AM119"/>
      <c r="AN119"/>
      <c r="AO119"/>
      <c r="AP119"/>
    </row>
    <row r="120" spans="7:42">
      <c r="G120" s="167"/>
      <c r="H120" s="148"/>
      <c r="AD120"/>
      <c r="AE120"/>
      <c r="AF120"/>
      <c r="AG120"/>
      <c r="AH120"/>
      <c r="AL120"/>
      <c r="AM120"/>
      <c r="AN120"/>
      <c r="AO120"/>
      <c r="AP120"/>
    </row>
    <row r="121" spans="7:42">
      <c r="G121" s="167"/>
      <c r="H121" s="148"/>
      <c r="AD121"/>
      <c r="AE121"/>
      <c r="AF121"/>
      <c r="AG121"/>
      <c r="AH121"/>
      <c r="AL121"/>
      <c r="AM121"/>
      <c r="AN121"/>
      <c r="AO121"/>
      <c r="AP121"/>
    </row>
    <row r="122" spans="7:42">
      <c r="G122" s="167"/>
      <c r="H122" s="148"/>
      <c r="AD122"/>
      <c r="AE122"/>
      <c r="AF122"/>
      <c r="AG122"/>
      <c r="AH122"/>
      <c r="AL122"/>
      <c r="AM122"/>
      <c r="AN122"/>
      <c r="AO122"/>
      <c r="AP122"/>
    </row>
    <row r="123" spans="7:42">
      <c r="G123" s="167"/>
      <c r="H123" s="148"/>
      <c r="AD123"/>
      <c r="AE123"/>
      <c r="AF123"/>
      <c r="AG123"/>
      <c r="AH123"/>
      <c r="AL123"/>
      <c r="AM123"/>
      <c r="AN123"/>
      <c r="AO123"/>
      <c r="AP123"/>
    </row>
    <row r="124" spans="7:42">
      <c r="G124" s="167"/>
      <c r="H124" s="148"/>
      <c r="AD124"/>
      <c r="AE124"/>
      <c r="AF124"/>
      <c r="AG124"/>
      <c r="AH124"/>
      <c r="AL124"/>
      <c r="AM124"/>
      <c r="AN124"/>
      <c r="AO124"/>
      <c r="AP124"/>
    </row>
    <row r="125" spans="7:42">
      <c r="G125" s="167"/>
      <c r="H125" s="148"/>
      <c r="AD125"/>
      <c r="AE125"/>
      <c r="AF125"/>
      <c r="AG125"/>
      <c r="AH125"/>
      <c r="AL125"/>
      <c r="AM125"/>
      <c r="AN125"/>
      <c r="AO125"/>
      <c r="AP125"/>
    </row>
    <row r="126" spans="7:42">
      <c r="G126" s="167"/>
      <c r="H126" s="148"/>
      <c r="AD126"/>
      <c r="AE126"/>
      <c r="AF126"/>
      <c r="AG126"/>
      <c r="AH126"/>
      <c r="AL126"/>
      <c r="AM126"/>
      <c r="AN126"/>
      <c r="AO126"/>
      <c r="AP126"/>
    </row>
    <row r="127" spans="7:42">
      <c r="G127" s="167"/>
      <c r="H127" s="148"/>
      <c r="AD127"/>
      <c r="AE127"/>
      <c r="AF127"/>
      <c r="AG127"/>
      <c r="AH127"/>
      <c r="AL127"/>
      <c r="AM127"/>
      <c r="AN127"/>
      <c r="AO127"/>
      <c r="AP127"/>
    </row>
    <row r="128" spans="7:42">
      <c r="G128" s="167"/>
      <c r="H128" s="148"/>
      <c r="AD128"/>
      <c r="AE128"/>
      <c r="AF128"/>
      <c r="AG128"/>
      <c r="AH128"/>
      <c r="AL128"/>
      <c r="AM128"/>
      <c r="AN128"/>
      <c r="AO128"/>
      <c r="AP128"/>
    </row>
    <row r="129" spans="7:42">
      <c r="G129" s="167"/>
      <c r="H129" s="148"/>
      <c r="AD129"/>
      <c r="AE129"/>
      <c r="AF129"/>
      <c r="AG129"/>
      <c r="AH129"/>
      <c r="AL129"/>
      <c r="AM129"/>
      <c r="AN129"/>
      <c r="AO129"/>
      <c r="AP129"/>
    </row>
    <row r="130" spans="7:42">
      <c r="G130" s="167"/>
      <c r="H130" s="148"/>
      <c r="AD130"/>
      <c r="AE130"/>
      <c r="AF130"/>
      <c r="AG130"/>
      <c r="AH130"/>
      <c r="AL130"/>
      <c r="AM130"/>
      <c r="AN130"/>
      <c r="AO130"/>
      <c r="AP130"/>
    </row>
    <row r="131" spans="7:42">
      <c r="G131" s="167"/>
      <c r="H131" s="148"/>
      <c r="AD131"/>
      <c r="AE131"/>
      <c r="AF131"/>
      <c r="AG131"/>
      <c r="AH131"/>
      <c r="AL131"/>
      <c r="AM131"/>
      <c r="AN131"/>
      <c r="AO131"/>
      <c r="AP131"/>
    </row>
    <row r="132" spans="7:42">
      <c r="G132" s="167"/>
      <c r="H132" s="148"/>
      <c r="AD132"/>
      <c r="AE132"/>
      <c r="AF132"/>
      <c r="AG132"/>
      <c r="AH132"/>
      <c r="AL132"/>
      <c r="AM132"/>
      <c r="AN132"/>
      <c r="AO132"/>
      <c r="AP132"/>
    </row>
    <row r="133" spans="7:42">
      <c r="G133" s="167"/>
      <c r="H133" s="148"/>
      <c r="AD133"/>
      <c r="AE133"/>
      <c r="AF133"/>
      <c r="AG133"/>
      <c r="AH133"/>
      <c r="AL133"/>
      <c r="AM133"/>
      <c r="AN133"/>
      <c r="AO133"/>
      <c r="AP133"/>
    </row>
    <row r="134" spans="7:42">
      <c r="G134" s="167"/>
      <c r="H134" s="148"/>
      <c r="AD134"/>
      <c r="AE134"/>
      <c r="AF134"/>
      <c r="AG134"/>
      <c r="AH134"/>
      <c r="AL134"/>
      <c r="AM134"/>
      <c r="AN134"/>
      <c r="AO134"/>
      <c r="AP134"/>
    </row>
    <row r="135" spans="7:42">
      <c r="G135" s="167"/>
      <c r="H135" s="148"/>
      <c r="AD135"/>
      <c r="AE135"/>
      <c r="AF135"/>
      <c r="AG135"/>
      <c r="AH135"/>
      <c r="AL135"/>
      <c r="AM135"/>
      <c r="AN135"/>
      <c r="AO135"/>
      <c r="AP135"/>
    </row>
    <row r="136" spans="7:42">
      <c r="G136" s="167"/>
      <c r="H136" s="148"/>
      <c r="AD136"/>
      <c r="AE136"/>
      <c r="AF136"/>
      <c r="AG136"/>
      <c r="AH136"/>
      <c r="AL136"/>
      <c r="AM136"/>
      <c r="AN136"/>
      <c r="AO136"/>
      <c r="AP136"/>
    </row>
    <row r="137" spans="7:42">
      <c r="G137" s="167"/>
      <c r="H137" s="148"/>
      <c r="AD137"/>
      <c r="AE137"/>
      <c r="AF137"/>
      <c r="AG137"/>
      <c r="AH137"/>
      <c r="AL137"/>
      <c r="AM137"/>
      <c r="AN137"/>
      <c r="AO137"/>
      <c r="AP137"/>
    </row>
    <row r="138" spans="7:42">
      <c r="G138" s="167"/>
      <c r="H138" s="148"/>
      <c r="AD138"/>
      <c r="AE138"/>
      <c r="AF138"/>
      <c r="AG138"/>
      <c r="AH138"/>
      <c r="AL138"/>
      <c r="AM138"/>
      <c r="AN138"/>
      <c r="AO138"/>
      <c r="AP138"/>
    </row>
    <row r="139" spans="7:42">
      <c r="G139" s="167"/>
      <c r="H139" s="148"/>
      <c r="AD139"/>
      <c r="AE139"/>
      <c r="AF139"/>
      <c r="AG139"/>
      <c r="AH139"/>
      <c r="AL139"/>
      <c r="AM139"/>
      <c r="AN139"/>
      <c r="AO139"/>
      <c r="AP139"/>
    </row>
    <row r="140" spans="7:42">
      <c r="G140" s="167"/>
      <c r="H140" s="148"/>
      <c r="AD140"/>
      <c r="AE140"/>
      <c r="AF140"/>
      <c r="AG140"/>
      <c r="AH140"/>
      <c r="AL140"/>
      <c r="AM140"/>
      <c r="AN140"/>
      <c r="AO140"/>
      <c r="AP140"/>
    </row>
    <row r="141" spans="7:42">
      <c r="G141" s="167"/>
      <c r="H141" s="148"/>
      <c r="AD141"/>
      <c r="AE141"/>
      <c r="AF141"/>
      <c r="AG141"/>
      <c r="AH141"/>
      <c r="AL141"/>
      <c r="AM141"/>
      <c r="AN141"/>
      <c r="AO141"/>
      <c r="AP141"/>
    </row>
    <row r="142" spans="7:42">
      <c r="G142" s="167"/>
      <c r="H142" s="148"/>
      <c r="AD142"/>
      <c r="AE142"/>
      <c r="AF142"/>
      <c r="AG142"/>
      <c r="AH142"/>
      <c r="AL142"/>
      <c r="AM142"/>
      <c r="AN142"/>
      <c r="AO142"/>
      <c r="AP142"/>
    </row>
    <row r="143" spans="7:42">
      <c r="G143" s="167"/>
      <c r="H143" s="148"/>
      <c r="AD143"/>
      <c r="AE143"/>
      <c r="AF143"/>
      <c r="AG143"/>
      <c r="AH143"/>
      <c r="AL143"/>
      <c r="AM143"/>
      <c r="AN143"/>
      <c r="AO143"/>
      <c r="AP143"/>
    </row>
    <row r="144" spans="7:42">
      <c r="G144" s="167"/>
      <c r="H144" s="148"/>
      <c r="AD144"/>
      <c r="AE144"/>
      <c r="AF144"/>
      <c r="AG144"/>
      <c r="AH144"/>
      <c r="AL144"/>
      <c r="AM144"/>
      <c r="AN144"/>
      <c r="AO144"/>
      <c r="AP144"/>
    </row>
    <row r="145" spans="7:42">
      <c r="G145" s="167"/>
      <c r="H145" s="148"/>
      <c r="AD145"/>
      <c r="AE145"/>
      <c r="AF145"/>
      <c r="AG145"/>
      <c r="AH145"/>
      <c r="AL145"/>
      <c r="AM145"/>
      <c r="AN145"/>
      <c r="AO145"/>
      <c r="AP145"/>
    </row>
    <row r="146" spans="7:42">
      <c r="G146" s="167"/>
      <c r="H146" s="148"/>
      <c r="AD146"/>
      <c r="AE146"/>
      <c r="AF146"/>
      <c r="AG146"/>
      <c r="AH146"/>
      <c r="AL146"/>
      <c r="AM146"/>
      <c r="AN146"/>
      <c r="AO146"/>
      <c r="AP146"/>
    </row>
    <row r="147" spans="7:42">
      <c r="G147" s="167"/>
      <c r="H147" s="148"/>
      <c r="AD147"/>
      <c r="AE147"/>
      <c r="AF147"/>
      <c r="AG147"/>
      <c r="AH147"/>
      <c r="AL147"/>
      <c r="AM147"/>
      <c r="AN147"/>
      <c r="AO147"/>
      <c r="AP147"/>
    </row>
    <row r="148" spans="7:42">
      <c r="G148" s="167"/>
      <c r="H148" s="148"/>
      <c r="AD148"/>
      <c r="AE148"/>
      <c r="AF148"/>
      <c r="AG148"/>
      <c r="AH148"/>
      <c r="AL148"/>
      <c r="AM148"/>
      <c r="AN148"/>
      <c r="AO148"/>
      <c r="AP148"/>
    </row>
    <row r="149" spans="7:42">
      <c r="G149" s="167"/>
      <c r="H149" s="148"/>
      <c r="AD149"/>
      <c r="AE149"/>
      <c r="AF149"/>
      <c r="AG149"/>
      <c r="AH149"/>
      <c r="AL149"/>
      <c r="AM149"/>
      <c r="AN149"/>
      <c r="AO149"/>
      <c r="AP149"/>
    </row>
    <row r="150" spans="7:42">
      <c r="G150" s="167"/>
      <c r="H150" s="148"/>
      <c r="AD150"/>
      <c r="AE150"/>
      <c r="AF150"/>
      <c r="AG150"/>
      <c r="AH150"/>
      <c r="AL150"/>
      <c r="AM150"/>
      <c r="AN150"/>
      <c r="AO150"/>
      <c r="AP150"/>
    </row>
    <row r="151" spans="7:42">
      <c r="G151" s="167"/>
      <c r="H151" s="148"/>
      <c r="AD151"/>
      <c r="AE151"/>
      <c r="AF151"/>
      <c r="AG151"/>
      <c r="AH151"/>
      <c r="AL151"/>
      <c r="AM151"/>
      <c r="AN151"/>
      <c r="AO151"/>
      <c r="AP151"/>
    </row>
    <row r="152" spans="7:42">
      <c r="G152" s="167"/>
      <c r="H152" s="148"/>
      <c r="AD152"/>
      <c r="AE152"/>
      <c r="AF152"/>
      <c r="AG152"/>
      <c r="AH152"/>
      <c r="AL152"/>
      <c r="AM152"/>
      <c r="AN152"/>
      <c r="AO152"/>
      <c r="AP152"/>
    </row>
    <row r="153" spans="7:42">
      <c r="G153" s="167"/>
      <c r="H153" s="148"/>
      <c r="AD153"/>
      <c r="AE153"/>
      <c r="AF153"/>
      <c r="AG153"/>
      <c r="AH153"/>
      <c r="AL153"/>
      <c r="AM153"/>
      <c r="AN153"/>
      <c r="AO153"/>
      <c r="AP153"/>
    </row>
    <row r="154" spans="7:42">
      <c r="G154" s="167"/>
      <c r="H154" s="148"/>
      <c r="AD154"/>
      <c r="AE154"/>
      <c r="AF154"/>
      <c r="AG154"/>
      <c r="AH154"/>
      <c r="AL154"/>
      <c r="AM154"/>
      <c r="AN154"/>
      <c r="AO154"/>
      <c r="AP154"/>
    </row>
    <row r="155" spans="7:42">
      <c r="G155" s="167"/>
      <c r="H155" s="148"/>
      <c r="AD155"/>
      <c r="AE155"/>
      <c r="AF155"/>
      <c r="AG155"/>
      <c r="AH155"/>
      <c r="AL155"/>
      <c r="AM155"/>
      <c r="AN155"/>
      <c r="AO155"/>
      <c r="AP155"/>
    </row>
    <row r="156" spans="7:42">
      <c r="G156" s="167"/>
      <c r="H156" s="148"/>
      <c r="AD156"/>
      <c r="AE156"/>
      <c r="AF156"/>
      <c r="AG156"/>
      <c r="AH156"/>
      <c r="AL156"/>
      <c r="AM156"/>
      <c r="AN156"/>
      <c r="AO156"/>
      <c r="AP156"/>
    </row>
    <row r="157" spans="7:42">
      <c r="G157" s="167"/>
      <c r="H157" s="148"/>
      <c r="AD157"/>
      <c r="AE157"/>
      <c r="AF157"/>
      <c r="AG157"/>
      <c r="AH157"/>
      <c r="AL157"/>
      <c r="AM157"/>
      <c r="AN157"/>
      <c r="AO157"/>
      <c r="AP157"/>
    </row>
    <row r="158" spans="7:42">
      <c r="G158" s="167"/>
      <c r="H158" s="148"/>
      <c r="AD158"/>
      <c r="AE158"/>
      <c r="AF158"/>
      <c r="AG158"/>
      <c r="AH158"/>
      <c r="AL158"/>
      <c r="AM158"/>
      <c r="AN158"/>
      <c r="AO158"/>
      <c r="AP158"/>
    </row>
    <row r="159" spans="7:42">
      <c r="G159" s="167"/>
      <c r="H159" s="148"/>
      <c r="AD159"/>
      <c r="AE159"/>
      <c r="AF159"/>
      <c r="AG159"/>
      <c r="AH159"/>
      <c r="AL159"/>
      <c r="AM159"/>
      <c r="AN159"/>
      <c r="AO159"/>
      <c r="AP159"/>
    </row>
    <row r="160" spans="7:42">
      <c r="G160" s="167"/>
      <c r="H160" s="148"/>
      <c r="AD160"/>
      <c r="AE160"/>
      <c r="AF160"/>
      <c r="AG160"/>
      <c r="AH160"/>
      <c r="AL160"/>
      <c r="AM160"/>
      <c r="AN160"/>
      <c r="AO160"/>
      <c r="AP160"/>
    </row>
    <row r="161" spans="7:42">
      <c r="G161" s="167"/>
      <c r="H161" s="148"/>
      <c r="AD161"/>
      <c r="AE161"/>
      <c r="AF161"/>
      <c r="AG161"/>
      <c r="AH161"/>
      <c r="AL161"/>
      <c r="AM161"/>
      <c r="AN161"/>
      <c r="AO161"/>
      <c r="AP161"/>
    </row>
    <row r="162" spans="7:42">
      <c r="G162" s="167"/>
      <c r="H162" s="148"/>
      <c r="AD162"/>
      <c r="AE162"/>
      <c r="AF162"/>
      <c r="AG162"/>
      <c r="AH162"/>
      <c r="AL162"/>
      <c r="AM162"/>
      <c r="AN162"/>
      <c r="AO162"/>
      <c r="AP162"/>
    </row>
    <row r="163" spans="7:42">
      <c r="G163" s="167"/>
      <c r="H163" s="148"/>
    </row>
    <row r="164" spans="7:42">
      <c r="G164" s="167"/>
      <c r="H164" s="148"/>
    </row>
  </sheetData>
  <phoneticPr fontId="27" type="noConversion"/>
  <printOptions horizontalCentered="1" verticalCentered="1"/>
  <pageMargins left="0.5" right="0.5" top="0.75" bottom="0.75" header="0.5" footer="0.5"/>
  <pageSetup scale="36" orientation="portrait" horizontalDpi="4294967292" verticalDpi="4294967292"/>
  <headerFooter>
    <oddHeader>&amp;A</oddHeader>
    <oddFooter>&amp;F</oddFooter>
  </headerFooter>
  <rowBreaks count="1" manualBreakCount="1">
    <brk id="117" max="16383" man="1"/>
  </rowBreaks>
  <colBreaks count="3" manualBreakCount="3">
    <brk id="15" max="1048575" man="1"/>
    <brk id="27" max="1048575" man="1"/>
    <brk id="43" max="1048575" man="1"/>
  </colBreak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Oil Gas Coal CO2 2000-2018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Heede</dc:creator>
  <cp:lastModifiedBy>Richard Heede</cp:lastModifiedBy>
  <cp:lastPrinted>2021-10-04T20:24:28Z</cp:lastPrinted>
  <dcterms:created xsi:type="dcterms:W3CDTF">2021-10-04T20:12:19Z</dcterms:created>
  <dcterms:modified xsi:type="dcterms:W3CDTF">2021-10-04T20:25:11Z</dcterms:modified>
</cp:coreProperties>
</file>