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onbo\Documents\R_projects\PollutersPay\data_raw\"/>
    </mc:Choice>
  </mc:AlternateContent>
  <xr:revisionPtr revIDLastSave="0" documentId="13_ncr:1_{7FEEC3F2-70C8-4B64-9504-A91F82F576A8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Oil Gas Coal CO2 2000-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7" i="1" l="1"/>
  <c r="R109" i="1"/>
  <c r="Q109" i="1"/>
  <c r="P109" i="1"/>
  <c r="T107" i="1"/>
  <c r="V107" i="1" s="1"/>
  <c r="R13" i="1"/>
  <c r="R14" i="1"/>
  <c r="R15" i="1"/>
  <c r="R107" i="1" s="1"/>
  <c r="R16" i="1"/>
  <c r="Q17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P107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D87" i="1"/>
  <c r="V86" i="1"/>
  <c r="D86" i="1"/>
  <c r="V85" i="1"/>
  <c r="D85" i="1"/>
  <c r="V84" i="1"/>
  <c r="D84" i="1"/>
  <c r="V83" i="1"/>
  <c r="D83" i="1"/>
  <c r="V82" i="1"/>
  <c r="D82" i="1"/>
  <c r="V81" i="1"/>
  <c r="D81" i="1"/>
  <c r="V80" i="1"/>
  <c r="V79" i="1"/>
  <c r="D79" i="1"/>
  <c r="V78" i="1"/>
  <c r="D78" i="1"/>
  <c r="V77" i="1"/>
  <c r="D77" i="1"/>
  <c r="V76" i="1"/>
  <c r="D76" i="1"/>
  <c r="V75" i="1"/>
  <c r="D75" i="1"/>
  <c r="V74" i="1"/>
  <c r="D74" i="1"/>
  <c r="V73" i="1"/>
  <c r="D73" i="1"/>
  <c r="V72" i="1"/>
  <c r="D72" i="1"/>
  <c r="V71" i="1"/>
  <c r="D71" i="1"/>
  <c r="V70" i="1"/>
  <c r="D70" i="1"/>
  <c r="V69" i="1"/>
  <c r="D69" i="1"/>
  <c r="V68" i="1"/>
  <c r="D68" i="1"/>
  <c r="V67" i="1"/>
  <c r="D67" i="1"/>
  <c r="V66" i="1"/>
  <c r="V65" i="1"/>
  <c r="D65" i="1"/>
  <c r="V64" i="1"/>
  <c r="D64" i="1"/>
  <c r="V63" i="1"/>
  <c r="D63" i="1"/>
  <c r="V62" i="1"/>
  <c r="D62" i="1"/>
  <c r="V61" i="1"/>
  <c r="D61" i="1"/>
  <c r="V60" i="1"/>
  <c r="D60" i="1"/>
  <c r="V59" i="1"/>
  <c r="D59" i="1"/>
  <c r="V58" i="1"/>
  <c r="D58" i="1"/>
  <c r="V57" i="1"/>
  <c r="D57" i="1"/>
  <c r="V56" i="1"/>
  <c r="D56" i="1"/>
  <c r="V55" i="1"/>
  <c r="D55" i="1"/>
  <c r="V54" i="1"/>
  <c r="D54" i="1"/>
  <c r="V53" i="1"/>
  <c r="D53" i="1"/>
  <c r="V52" i="1"/>
  <c r="D52" i="1"/>
  <c r="V51" i="1"/>
  <c r="D51" i="1"/>
  <c r="V50" i="1"/>
  <c r="D50" i="1"/>
  <c r="V49" i="1"/>
  <c r="D49" i="1"/>
  <c r="V48" i="1"/>
  <c r="D48" i="1"/>
  <c r="V47" i="1"/>
  <c r="D47" i="1"/>
  <c r="V46" i="1"/>
  <c r="D46" i="1"/>
  <c r="V45" i="1"/>
  <c r="D45" i="1"/>
  <c r="V44" i="1"/>
  <c r="D44" i="1"/>
  <c r="V43" i="1"/>
  <c r="D43" i="1"/>
  <c r="V42" i="1"/>
  <c r="D42" i="1"/>
  <c r="V41" i="1"/>
  <c r="D41" i="1"/>
  <c r="V40" i="1"/>
  <c r="D40" i="1"/>
  <c r="V39" i="1"/>
  <c r="D39" i="1"/>
  <c r="V38" i="1"/>
  <c r="D38" i="1"/>
  <c r="V37" i="1"/>
  <c r="D37" i="1"/>
  <c r="V36" i="1"/>
  <c r="D36" i="1"/>
  <c r="V35" i="1"/>
  <c r="D35" i="1"/>
  <c r="V34" i="1"/>
  <c r="D34" i="1"/>
  <c r="V33" i="1"/>
  <c r="D33" i="1"/>
  <c r="V32" i="1"/>
  <c r="D32" i="1"/>
  <c r="V31" i="1"/>
  <c r="D31" i="1"/>
  <c r="V30" i="1"/>
  <c r="D30" i="1"/>
  <c r="V29" i="1"/>
  <c r="D29" i="1"/>
  <c r="V28" i="1"/>
  <c r="D28" i="1"/>
  <c r="V27" i="1"/>
  <c r="D27" i="1"/>
  <c r="V26" i="1"/>
  <c r="D26" i="1"/>
  <c r="V25" i="1"/>
  <c r="D25" i="1"/>
  <c r="V24" i="1"/>
  <c r="D24" i="1"/>
  <c r="V23" i="1"/>
  <c r="D23" i="1"/>
  <c r="V22" i="1"/>
  <c r="D22" i="1"/>
  <c r="V21" i="1"/>
  <c r="D21" i="1"/>
  <c r="V20" i="1"/>
  <c r="D20" i="1"/>
  <c r="V19" i="1"/>
  <c r="D19" i="1"/>
  <c r="V18" i="1"/>
  <c r="D18" i="1"/>
  <c r="V17" i="1"/>
  <c r="D17" i="1"/>
  <c r="V16" i="1"/>
  <c r="D16" i="1"/>
  <c r="V15" i="1"/>
  <c r="D15" i="1"/>
  <c r="V14" i="1"/>
  <c r="D14" i="1"/>
  <c r="V13" i="1"/>
  <c r="D13" i="1"/>
</calcChain>
</file>

<file path=xl/sharedStrings.xml><?xml version="1.0" encoding="utf-8"?>
<sst xmlns="http://schemas.openxmlformats.org/spreadsheetml/2006/main" count="264" uniqueCount="130">
  <si>
    <t>Oil &amp; Gas emissions, sorted and ranked by MtCO2</t>
  </si>
  <si>
    <t>Coal emissions, sorted and ranked by MtCO2</t>
  </si>
  <si>
    <t>Richard Heede</t>
  </si>
  <si>
    <t>Climate Accountability Institute</t>
  </si>
  <si>
    <t>Emissions</t>
  </si>
  <si>
    <t>Percent</t>
  </si>
  <si>
    <t xml:space="preserve">  Assessible person</t>
  </si>
  <si>
    <t>Combined oil &amp; gas</t>
  </si>
  <si>
    <t>% of global oil, gas</t>
  </si>
  <si>
    <t>coal</t>
  </si>
  <si>
    <t>Oil Gas Coal</t>
  </si>
  <si>
    <t>MtCO2</t>
  </si>
  <si>
    <t>&amp; coal emissions</t>
  </si>
  <si>
    <t>2000-2018</t>
  </si>
  <si>
    <t>Oil &amp; Gas</t>
  </si>
  <si>
    <t>Coal</t>
  </si>
  <si>
    <t>Sum</t>
  </si>
  <si>
    <t>Global Carbon Project / CDIAC data</t>
  </si>
  <si>
    <t>Saudi Aramco, Saudi Arabia</t>
  </si>
  <si>
    <t xml:space="preserve"> Coal India, India</t>
  </si>
  <si>
    <t>Gazprom, Russian Federation</t>
  </si>
  <si>
    <t xml:space="preserve"> Peabody Energy, USA</t>
  </si>
  <si>
    <t>National Iranian Oil Company (NIOC), Iran</t>
  </si>
  <si>
    <t xml:space="preserve"> Arch Coal Company, USA</t>
  </si>
  <si>
    <t>ExxonMobil, USA</t>
  </si>
  <si>
    <t xml:space="preserve"> BHP Billiton, Australia</t>
  </si>
  <si>
    <t>Petroleos Mexicanos (PEMEX), Mexico</t>
  </si>
  <si>
    <t xml:space="preserve"> RWE, Germany</t>
  </si>
  <si>
    <t>PetroChina (CNPC), China</t>
  </si>
  <si>
    <t xml:space="preserve"> Rio Tinto, Australia</t>
  </si>
  <si>
    <t>BP, UK</t>
  </si>
  <si>
    <t xml:space="preserve"> Glencore, Switzerland</t>
  </si>
  <si>
    <t>Royal Dutch Shell plc, The Netherlands</t>
  </si>
  <si>
    <t xml:space="preserve"> Contura Energy / ANR, USA</t>
  </si>
  <si>
    <t>Abu Dhabi National Oil (ADNOC), UAE</t>
  </si>
  <si>
    <t xml:space="preserve"> Anglo American, UK</t>
  </si>
  <si>
    <t>verify BG is included in Shell</t>
  </si>
  <si>
    <t>Petroleos de Venezuela, Venezuela</t>
  </si>
  <si>
    <t>Singareni Collieries, India</t>
  </si>
  <si>
    <t xml:space="preserve"> Rosneft, Russian Federation</t>
  </si>
  <si>
    <t xml:space="preserve"> CONSOL Energy, USA</t>
  </si>
  <si>
    <t>Chevron, USA</t>
  </si>
  <si>
    <t>Sasol, South Africa</t>
  </si>
  <si>
    <t>Kuwait Petroleum Corp., Kuwait</t>
  </si>
  <si>
    <t xml:space="preserve"> Cloud Peak, USA</t>
  </si>
  <si>
    <t>Iraq National Oil Company, Iraq</t>
  </si>
  <si>
    <t xml:space="preserve"> Exxaro, South Africa</t>
  </si>
  <si>
    <t>Petroleo Brasileiro (Petrobras), Brazil</t>
  </si>
  <si>
    <t xml:space="preserve"> North American Coal Corp., USA</t>
  </si>
  <si>
    <t>Sonatrach, Algeria</t>
  </si>
  <si>
    <t xml:space="preserve"> Murray Coal Corporation, USA</t>
  </si>
  <si>
    <t>TotalEnergies, France</t>
  </si>
  <si>
    <t>Westmoreland Coal, USA</t>
  </si>
  <si>
    <t>Lukoil, Russian Federation</t>
  </si>
  <si>
    <t xml:space="preserve"> Alliance Resource Partners, USA</t>
  </si>
  <si>
    <t>Qatar Petroleum, Qatar</t>
  </si>
  <si>
    <t>Vistra Energy, USA</t>
  </si>
  <si>
    <t>ConocoPhillips, USA</t>
  </si>
  <si>
    <t xml:space="preserve"> Kiewit Mining Group, USA</t>
  </si>
  <si>
    <t>Nigerian National Petroleum, Nigeria</t>
  </si>
  <si>
    <t>Teck Resources, Canada</t>
  </si>
  <si>
    <t>Equinor, Norway</t>
  </si>
  <si>
    <t xml:space="preserve"> Chevron Mining / Pittsburgh &amp; Midway</t>
  </si>
  <si>
    <t>Petronas, Malaysia</t>
  </si>
  <si>
    <t>Whitehaven Coal, Australia</t>
  </si>
  <si>
    <t>ENI, Italy</t>
  </si>
  <si>
    <t>Vale, Brazil</t>
  </si>
  <si>
    <t>BHP Billiton, Australia</t>
  </si>
  <si>
    <t>Sinopec, China</t>
  </si>
  <si>
    <t xml:space="preserve"> Exxon Mobil</t>
  </si>
  <si>
    <t>Petoro, Norway</t>
  </si>
  <si>
    <t xml:space="preserve"> BP Coal, UK</t>
  </si>
  <si>
    <t>Libya National Oil Corp., Libya</t>
  </si>
  <si>
    <t>CNOOC (China National Offshore Oil), China</t>
  </si>
  <si>
    <t>includes Nexen</t>
  </si>
  <si>
    <t>Oil and Natural Gas Corporation, India</t>
  </si>
  <si>
    <t>Sonangol, Angola</t>
  </si>
  <si>
    <t>TurkmenGaz, Turkmenistan</t>
  </si>
  <si>
    <t>Repsol, Spain</t>
  </si>
  <si>
    <t>Global coal emissions 2000-2018 (GCP / CDIAC)</t>
  </si>
  <si>
    <t>Petroleum Development Oman, Oman</t>
  </si>
  <si>
    <t>Suncor, Canada</t>
  </si>
  <si>
    <t xml:space="preserve"> Occidental, USA</t>
  </si>
  <si>
    <t>Egyptian General Petroleum, Egypt</t>
  </si>
  <si>
    <t>Global Carbon Project / CDIAC</t>
  </si>
  <si>
    <t>Shell Coal, The Netherlands</t>
  </si>
  <si>
    <t>Anadarko, USA</t>
  </si>
  <si>
    <t>Oil</t>
  </si>
  <si>
    <t>verify Devon not included in CNOOC</t>
  </si>
  <si>
    <t>Occidental, USA</t>
  </si>
  <si>
    <t>Gas</t>
  </si>
  <si>
    <t>Canadian Natural Resources, Canada</t>
  </si>
  <si>
    <t>Ecopetrol, Colombia</t>
  </si>
  <si>
    <t>Sum FF</t>
  </si>
  <si>
    <t>Novatek, Russian Federation</t>
  </si>
  <si>
    <t>Devon Energy, USA</t>
  </si>
  <si>
    <t>excludes cement and flaring</t>
  </si>
  <si>
    <t>Pertamina, Indonesia</t>
  </si>
  <si>
    <t>EnCana, Canada</t>
  </si>
  <si>
    <t>Apache, USA</t>
  </si>
  <si>
    <t>Yukos, Russian Federation</t>
  </si>
  <si>
    <t>PetroEcuador</t>
  </si>
  <si>
    <t>CONSOL Energy, USA</t>
  </si>
  <si>
    <t>BG Group (British Gas), UK</t>
  </si>
  <si>
    <t>Marathon, USA</t>
  </si>
  <si>
    <t>Hess, USA</t>
  </si>
  <si>
    <t>EOG Resources, USA</t>
  </si>
  <si>
    <t>Chesapeake, USA</t>
  </si>
  <si>
    <t>Talisman, Canada</t>
  </si>
  <si>
    <t>Husky, Canada</t>
  </si>
  <si>
    <t>Inpex, Japan</t>
  </si>
  <si>
    <t>Wintershall, Germany</t>
  </si>
  <si>
    <t>YPF, Argentina</t>
  </si>
  <si>
    <t>Syrian Petroleum, Syria</t>
  </si>
  <si>
    <t>Bahrain Petroleum Corporation</t>
  </si>
  <si>
    <t>OMV Group, Austria</t>
  </si>
  <si>
    <t>PTTEP, Thailand</t>
  </si>
  <si>
    <t>Noble Energy, USA</t>
  </si>
  <si>
    <t>Polish Oil &amp; Gas, Poland</t>
  </si>
  <si>
    <t>Woodside, Australia</t>
  </si>
  <si>
    <t>Murphy Oil, USA</t>
  </si>
  <si>
    <t xml:space="preserve">Southwestern, USA </t>
  </si>
  <si>
    <t xml:space="preserve">Pioneer, USA  </t>
  </si>
  <si>
    <t>Santos, Australia</t>
  </si>
  <si>
    <t>EQT Corporation, USA</t>
  </si>
  <si>
    <t xml:space="preserve">Obsidian / PennWest, Canada </t>
  </si>
  <si>
    <t>Antero, USA</t>
  </si>
  <si>
    <t>Global Oil, Gas, Coal emissions</t>
  </si>
  <si>
    <t xml:space="preserve">   </t>
  </si>
  <si>
    <t>Sum of Carbon Majors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</si>
</sst>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Geneva"/>
    </font>
    <font>
      <sz val="16"/>
      <color theme="1"/>
      <name val="Geneva"/>
    </font>
    <font>
      <sz val="9"/>
      <color theme="1"/>
      <name val="Geneva"/>
    </font>
    <font>
      <sz val="10"/>
      <name val="Geneva"/>
      <family val="2"/>
    </font>
    <font>
      <sz val="16"/>
      <color theme="0" tint="-4.9989318521683403E-2"/>
      <name val="Geneva"/>
    </font>
    <font>
      <b/>
      <sz val="9"/>
      <name val="Geneva"/>
      <family val="2"/>
    </font>
    <font>
      <sz val="9"/>
      <color rgb="FF000000"/>
      <name val="Geneva"/>
    </font>
    <font>
      <sz val="9"/>
      <color rgb="FFFF0000"/>
      <name val="Geneva"/>
    </font>
    <font>
      <sz val="10"/>
      <color theme="1"/>
      <name val="Geneva"/>
    </font>
    <font>
      <b/>
      <sz val="10"/>
      <name val="Geneva"/>
      <family val="2"/>
    </font>
    <font>
      <sz val="10"/>
      <color rgb="FFFF0000"/>
      <name val="Geneva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4" xfId="0" applyFont="1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3" fillId="3" borderId="7" xfId="0" applyFont="1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15" fontId="5" fillId="0" borderId="10" xfId="0" applyNumberFormat="1" applyFont="1" applyBorder="1" applyAlignment="1">
      <alignment horizontal="center" vertical="center"/>
    </xf>
    <xf numFmtId="0" fontId="3" fillId="0" borderId="0" xfId="0" applyFont="1"/>
    <xf numFmtId="0" fontId="3" fillId="4" borderId="1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6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1" applyNumberFormat="1" applyFont="1" applyAlignment="1">
      <alignment vertical="center"/>
    </xf>
    <xf numFmtId="10" fontId="11" fillId="0" borderId="0" xfId="2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1" applyNumberFormat="1" applyFont="1"/>
    <xf numFmtId="10" fontId="11" fillId="0" borderId="0" xfId="2" applyNumberFormat="1" applyFont="1"/>
    <xf numFmtId="0" fontId="11" fillId="0" borderId="0" xfId="0" applyFont="1"/>
    <xf numFmtId="164" fontId="11" fillId="0" borderId="4" xfId="1" applyNumberFormat="1" applyFont="1" applyBorder="1" applyAlignment="1">
      <alignment vertical="center"/>
    </xf>
    <xf numFmtId="0" fontId="0" fillId="0" borderId="5" xfId="0" applyBorder="1"/>
    <xf numFmtId="164" fontId="0" fillId="0" borderId="5" xfId="0" applyNumberFormat="1" applyBorder="1"/>
    <xf numFmtId="164" fontId="0" fillId="0" borderId="5" xfId="1" applyNumberFormat="1" applyFont="1" applyBorder="1"/>
    <xf numFmtId="165" fontId="11" fillId="0" borderId="5" xfId="2" applyNumberFormat="1" applyFont="1" applyBorder="1"/>
    <xf numFmtId="164" fontId="11" fillId="0" borderId="6" xfId="1" applyNumberFormat="1" applyFont="1" applyBorder="1" applyAlignment="1">
      <alignment vertical="center"/>
    </xf>
    <xf numFmtId="164" fontId="11" fillId="0" borderId="13" xfId="1" applyNumberFormat="1" applyFont="1" applyBorder="1" applyAlignment="1">
      <alignment vertical="center"/>
    </xf>
    <xf numFmtId="0" fontId="0" fillId="0" borderId="0" xfId="0" applyBorder="1"/>
    <xf numFmtId="164" fontId="0" fillId="0" borderId="0" xfId="0" applyNumberFormat="1" applyBorder="1"/>
    <xf numFmtId="164" fontId="0" fillId="0" borderId="0" xfId="1" applyNumberFormat="1" applyFont="1" applyBorder="1"/>
    <xf numFmtId="165" fontId="11" fillId="0" borderId="0" xfId="2" applyNumberFormat="1" applyFont="1" applyBorder="1"/>
    <xf numFmtId="164" fontId="11" fillId="0" borderId="14" xfId="1" applyNumberFormat="1" applyFont="1" applyBorder="1" applyAlignment="1">
      <alignment vertical="center"/>
    </xf>
    <xf numFmtId="164" fontId="11" fillId="0" borderId="13" xfId="1" applyNumberFormat="1" applyFont="1" applyBorder="1"/>
    <xf numFmtId="0" fontId="11" fillId="0" borderId="14" xfId="0" applyFont="1" applyBorder="1"/>
    <xf numFmtId="164" fontId="11" fillId="0" borderId="0" xfId="1" applyNumberFormat="1" applyFont="1" applyBorder="1"/>
    <xf numFmtId="164" fontId="12" fillId="0" borderId="0" xfId="1" applyNumberFormat="1" applyFont="1" applyFill="1" applyAlignment="1">
      <alignment vertical="center"/>
    </xf>
    <xf numFmtId="164" fontId="13" fillId="0" borderId="13" xfId="1" applyNumberFormat="1" applyFont="1" applyBorder="1" applyAlignment="1">
      <alignment vertical="center"/>
    </xf>
    <xf numFmtId="0" fontId="2" fillId="0" borderId="0" xfId="0" applyFont="1" applyBorder="1"/>
    <xf numFmtId="164" fontId="2" fillId="0" borderId="0" xfId="0" applyNumberFormat="1" applyFont="1" applyBorder="1"/>
    <xf numFmtId="164" fontId="2" fillId="0" borderId="0" xfId="1" applyNumberFormat="1" applyFont="1" applyBorder="1"/>
    <xf numFmtId="164" fontId="13" fillId="0" borderId="14" xfId="1" applyNumberFormat="1" applyFont="1" applyBorder="1" applyAlignment="1">
      <alignment vertical="center"/>
    </xf>
    <xf numFmtId="0" fontId="2" fillId="0" borderId="0" xfId="0" applyFont="1"/>
    <xf numFmtId="164" fontId="12" fillId="0" borderId="14" xfId="1" applyNumberFormat="1" applyFont="1" applyFill="1" applyBorder="1" applyAlignment="1">
      <alignment vertical="center"/>
    </xf>
    <xf numFmtId="0" fontId="0" fillId="0" borderId="13" xfId="0" applyBorder="1"/>
    <xf numFmtId="0" fontId="13" fillId="0" borderId="0" xfId="0" applyFont="1" applyAlignment="1">
      <alignment vertical="center"/>
    </xf>
    <xf numFmtId="164" fontId="11" fillId="3" borderId="1" xfId="1" applyNumberFormat="1" applyFont="1" applyFill="1" applyBorder="1"/>
    <xf numFmtId="0" fontId="11" fillId="3" borderId="3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164" fontId="11" fillId="0" borderId="7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64" fontId="11" fillId="3" borderId="1" xfId="1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0" fontId="3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0" fillId="0" borderId="7" xfId="0" applyBorder="1"/>
    <xf numFmtId="164" fontId="11" fillId="0" borderId="8" xfId="1" applyNumberFormat="1" applyFont="1" applyBorder="1"/>
    <xf numFmtId="164" fontId="0" fillId="0" borderId="8" xfId="0" applyNumberFormat="1" applyBorder="1"/>
    <xf numFmtId="0" fontId="0" fillId="0" borderId="8" xfId="0" applyBorder="1"/>
    <xf numFmtId="164" fontId="0" fillId="0" borderId="8" xfId="1" applyNumberFormat="1" applyFont="1" applyBorder="1"/>
    <xf numFmtId="165" fontId="11" fillId="0" borderId="8" xfId="2" applyNumberFormat="1" applyFont="1" applyBorder="1"/>
    <xf numFmtId="0" fontId="11" fillId="0" borderId="9" xfId="0" applyFon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165" fontId="11" fillId="0" borderId="2" xfId="2" applyNumberFormat="1" applyFont="1" applyBorder="1"/>
    <xf numFmtId="0" fontId="0" fillId="0" borderId="3" xfId="0" applyBorder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62</xdr:row>
      <xdr:rowOff>76200</xdr:rowOff>
    </xdr:from>
    <xdr:to>
      <xdr:col>14</xdr:col>
      <xdr:colOff>399301</xdr:colOff>
      <xdr:row>66</xdr:row>
      <xdr:rowOff>142767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644CE6-D2D6-4F97-8A30-FE7C6E71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9875" y="12592050"/>
          <a:ext cx="5990476" cy="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63"/>
  <sheetViews>
    <sheetView tabSelected="1" zoomScaleNormal="100" zoomScalePageLayoutView="75" workbookViewId="0">
      <pane ySplit="12" topLeftCell="A13" activePane="bottomLeft" state="frozen"/>
      <selection pane="bottomLeft" activeCell="B2" sqref="B2"/>
    </sheetView>
  </sheetViews>
  <sheetFormatPr defaultColWidth="11" defaultRowHeight="15.75"/>
  <cols>
    <col min="1" max="1" width="8.875" style="5" customWidth="1"/>
    <col min="2" max="2" width="17.625" style="5" customWidth="1"/>
    <col min="3" max="3" width="6.875" style="5" customWidth="1"/>
    <col min="4" max="4" width="17.625" style="5" customWidth="1"/>
    <col min="5" max="5" width="6.875" style="5" customWidth="1"/>
    <col min="6" max="6" width="40.875" style="5" customWidth="1"/>
    <col min="7" max="7" width="8.875" style="5" customWidth="1"/>
    <col min="8" max="8" width="8.875" customWidth="1"/>
    <col min="9" max="9" width="18.375" style="13" customWidth="1"/>
    <col min="10" max="10" width="6.875" style="13" customWidth="1"/>
    <col min="11" max="11" width="15.875" style="13" bestFit="1" customWidth="1"/>
    <col min="12" max="12" width="6.875" style="13" customWidth="1"/>
    <col min="13" max="13" width="36.875" style="13" customWidth="1"/>
    <col min="14" max="15" width="8.875" customWidth="1"/>
    <col min="16" max="18" width="10.875" customWidth="1"/>
    <col min="19" max="19" width="8.875" customWidth="1"/>
    <col min="20" max="20" width="14.125" customWidth="1"/>
    <col min="21" max="21" width="6.625" customWidth="1"/>
    <col min="22" max="22" width="17.125" customWidth="1"/>
    <col min="23" max="23" width="6.875" customWidth="1"/>
    <col min="24" max="24" width="41.375" customWidth="1"/>
  </cols>
  <sheetData>
    <row r="2" spans="2:24" ht="20.25">
      <c r="B2" s="1"/>
      <c r="C2" s="2"/>
      <c r="D2" s="2"/>
      <c r="E2" s="3" t="s">
        <v>0</v>
      </c>
      <c r="F2" s="4"/>
      <c r="I2" s="1"/>
      <c r="J2" s="2"/>
      <c r="K2" s="2"/>
      <c r="L2" s="3" t="s">
        <v>1</v>
      </c>
      <c r="M2" s="4"/>
      <c r="T2" s="1"/>
      <c r="U2" s="2"/>
      <c r="V2" s="2"/>
      <c r="W2" s="3" t="s">
        <v>1</v>
      </c>
      <c r="X2" s="4"/>
    </row>
    <row r="3" spans="2:24">
      <c r="C3" s="6"/>
      <c r="D3" s="7" t="s">
        <v>2</v>
      </c>
      <c r="E3" s="8"/>
      <c r="G3"/>
      <c r="I3" s="5"/>
      <c r="J3" s="6"/>
      <c r="K3" s="7" t="s">
        <v>2</v>
      </c>
      <c r="L3" s="8"/>
      <c r="M3" s="5"/>
      <c r="T3" s="5"/>
      <c r="U3" s="6"/>
      <c r="V3" s="7" t="s">
        <v>2</v>
      </c>
      <c r="W3" s="8"/>
      <c r="X3" s="5"/>
    </row>
    <row r="4" spans="2:24">
      <c r="C4" s="9"/>
      <c r="D4" s="10" t="s">
        <v>3</v>
      </c>
      <c r="E4" s="11"/>
      <c r="G4"/>
      <c r="I4" s="5"/>
      <c r="J4" s="9"/>
      <c r="K4" s="10" t="s">
        <v>3</v>
      </c>
      <c r="L4" s="11"/>
      <c r="M4" s="5"/>
      <c r="T4" s="5"/>
      <c r="U4" s="9"/>
      <c r="V4" s="10" t="s">
        <v>3</v>
      </c>
      <c r="W4" s="11"/>
      <c r="X4" s="5"/>
    </row>
    <row r="5" spans="2:24">
      <c r="D5" s="12">
        <v>44471</v>
      </c>
      <c r="I5" s="5"/>
      <c r="J5" s="5"/>
      <c r="K5" s="12">
        <v>44471</v>
      </c>
      <c r="L5" s="5"/>
      <c r="M5" s="5"/>
      <c r="T5" s="5"/>
      <c r="U5" s="5"/>
      <c r="V5" s="12">
        <v>44471</v>
      </c>
      <c r="W5" s="5"/>
      <c r="X5" s="5"/>
    </row>
    <row r="6" spans="2:24">
      <c r="I6" s="5"/>
      <c r="T6" s="5"/>
      <c r="U6" s="13"/>
      <c r="V6" s="13"/>
      <c r="W6" s="13"/>
      <c r="X6" s="13"/>
    </row>
    <row r="7" spans="2:24">
      <c r="C7"/>
      <c r="I7" s="5"/>
      <c r="T7" s="5"/>
      <c r="U7" s="13"/>
      <c r="V7" s="13"/>
      <c r="W7" s="13"/>
      <c r="X7" s="13"/>
    </row>
    <row r="8" spans="2:24" ht="20.25">
      <c r="B8" s="14" t="s">
        <v>4</v>
      </c>
      <c r="C8"/>
      <c r="D8" s="14" t="s">
        <v>5</v>
      </c>
      <c r="E8" s="15"/>
      <c r="F8" s="16" t="s">
        <v>6</v>
      </c>
      <c r="G8"/>
      <c r="I8" s="14" t="s">
        <v>4</v>
      </c>
      <c r="K8" s="14" t="s">
        <v>5</v>
      </c>
      <c r="M8" s="16" t="s">
        <v>6</v>
      </c>
      <c r="T8" s="14" t="s">
        <v>4</v>
      </c>
      <c r="U8" s="13"/>
      <c r="V8" s="14" t="s">
        <v>5</v>
      </c>
      <c r="W8" s="13"/>
      <c r="X8" s="16" t="s">
        <v>6</v>
      </c>
    </row>
    <row r="9" spans="2:24">
      <c r="B9" s="17" t="s">
        <v>7</v>
      </c>
      <c r="C9"/>
      <c r="D9" s="17" t="s">
        <v>8</v>
      </c>
      <c r="E9" s="18"/>
      <c r="F9" s="18"/>
      <c r="I9" s="17" t="s">
        <v>9</v>
      </c>
      <c r="K9" s="17" t="s">
        <v>8</v>
      </c>
      <c r="T9" s="17" t="s">
        <v>10</v>
      </c>
      <c r="U9" s="13"/>
      <c r="V9" s="17" t="s">
        <v>8</v>
      </c>
      <c r="W9" s="13"/>
      <c r="X9" s="13"/>
    </row>
    <row r="10" spans="2:24">
      <c r="B10" s="19" t="s">
        <v>11</v>
      </c>
      <c r="C10"/>
      <c r="D10" s="19" t="s">
        <v>12</v>
      </c>
      <c r="E10" s="18"/>
      <c r="F10" s="18"/>
      <c r="I10" s="19" t="s">
        <v>11</v>
      </c>
      <c r="K10" s="19" t="s">
        <v>12</v>
      </c>
      <c r="T10" s="19" t="s">
        <v>11</v>
      </c>
      <c r="U10" s="13"/>
      <c r="V10" s="19" t="s">
        <v>12</v>
      </c>
      <c r="W10" s="13"/>
      <c r="X10" s="13"/>
    </row>
    <row r="11" spans="2:24">
      <c r="B11" s="20" t="s">
        <v>13</v>
      </c>
      <c r="C11"/>
      <c r="D11" s="20" t="s">
        <v>13</v>
      </c>
      <c r="I11" s="21" t="s">
        <v>13</v>
      </c>
      <c r="K11" s="21" t="s">
        <v>13</v>
      </c>
      <c r="P11" s="22" t="s">
        <v>14</v>
      </c>
      <c r="Q11" s="22" t="s">
        <v>15</v>
      </c>
      <c r="R11" s="22" t="s">
        <v>16</v>
      </c>
      <c r="T11" s="21" t="s">
        <v>13</v>
      </c>
      <c r="U11" s="13"/>
      <c r="V11" s="21" t="s">
        <v>13</v>
      </c>
      <c r="W11" s="13"/>
      <c r="X11" s="13"/>
    </row>
    <row r="12" spans="2:24">
      <c r="D12" s="20" t="s">
        <v>17</v>
      </c>
      <c r="I12" s="23"/>
    </row>
    <row r="13" spans="2:24">
      <c r="B13" s="24">
        <v>32750.501930793354</v>
      </c>
      <c r="C13" s="24"/>
      <c r="D13" s="25">
        <f t="shared" ref="D13:D44" si="0">B13/$B$102</f>
        <v>5.739266852624212E-2</v>
      </c>
      <c r="E13" s="26"/>
      <c r="F13" s="24" t="s">
        <v>18</v>
      </c>
      <c r="I13" s="27">
        <v>14948.711635000001</v>
      </c>
      <c r="K13" s="28">
        <v>2.6196436731714876E-2</v>
      </c>
      <c r="M13" s="29" t="s">
        <v>19</v>
      </c>
      <c r="P13" s="30">
        <v>32750.501930793354</v>
      </c>
      <c r="Q13" s="31"/>
      <c r="R13" s="32">
        <f t="shared" ref="R13:R44" si="1">P13+Q13</f>
        <v>32750.501930793354</v>
      </c>
      <c r="S13" s="31"/>
      <c r="T13" s="33">
        <v>32750.501930793354</v>
      </c>
      <c r="U13" s="31"/>
      <c r="V13" s="34">
        <f t="shared" ref="V13:V76" si="2">T13/$R$115</f>
        <v>5.739266852624212E-2</v>
      </c>
      <c r="W13" s="31"/>
      <c r="X13" s="35" t="s">
        <v>18</v>
      </c>
    </row>
    <row r="14" spans="2:24">
      <c r="B14" s="24">
        <v>21313.09702913418</v>
      </c>
      <c r="C14" s="24"/>
      <c r="D14" s="25">
        <f t="shared" si="0"/>
        <v>3.734951957822108E-2</v>
      </c>
      <c r="E14" s="26"/>
      <c r="F14" s="24" t="s">
        <v>20</v>
      </c>
      <c r="I14" s="27">
        <v>7083.5847772838606</v>
      </c>
      <c r="K14" s="28">
        <v>1.2413422974685354E-2</v>
      </c>
      <c r="M14" s="29" t="s">
        <v>21</v>
      </c>
      <c r="P14" s="36">
        <v>21313.09702913418</v>
      </c>
      <c r="Q14" s="37"/>
      <c r="R14" s="38">
        <f t="shared" si="1"/>
        <v>21313.09702913418</v>
      </c>
      <c r="S14" s="37"/>
      <c r="T14" s="39">
        <v>21313.09702913418</v>
      </c>
      <c r="U14" s="37"/>
      <c r="V14" s="40">
        <f t="shared" si="2"/>
        <v>3.734951957822108E-2</v>
      </c>
      <c r="W14" s="37"/>
      <c r="X14" s="41" t="s">
        <v>20</v>
      </c>
    </row>
    <row r="15" spans="2:24">
      <c r="B15" s="24">
        <v>16857.382434885058</v>
      </c>
      <c r="C15" s="24"/>
      <c r="D15" s="25">
        <f t="shared" si="0"/>
        <v>2.9541231592416627E-2</v>
      </c>
      <c r="E15" s="26"/>
      <c r="F15" s="24" t="s">
        <v>22</v>
      </c>
      <c r="I15" s="27">
        <v>4326.4298376122642</v>
      </c>
      <c r="K15" s="28">
        <v>7.5817266586274031E-3</v>
      </c>
      <c r="M15" s="29" t="s">
        <v>23</v>
      </c>
      <c r="P15" s="36">
        <v>16857.382434885058</v>
      </c>
      <c r="Q15" s="37"/>
      <c r="R15" s="38">
        <f t="shared" si="1"/>
        <v>16857.382434885058</v>
      </c>
      <c r="S15" s="37"/>
      <c r="T15" s="39">
        <v>16857.382434885058</v>
      </c>
      <c r="U15" s="37"/>
      <c r="V15" s="40">
        <f t="shared" si="2"/>
        <v>2.9541231592416627E-2</v>
      </c>
      <c r="W15" s="37"/>
      <c r="X15" s="41" t="s">
        <v>22</v>
      </c>
    </row>
    <row r="16" spans="2:24">
      <c r="B16" s="24">
        <v>11439.715548862599</v>
      </c>
      <c r="C16" s="24"/>
      <c r="D16" s="25">
        <f t="shared" si="0"/>
        <v>2.0047198174787319E-2</v>
      </c>
      <c r="E16" s="26"/>
      <c r="F16" s="24" t="s">
        <v>24</v>
      </c>
      <c r="I16" s="27">
        <v>3774.3053399999994</v>
      </c>
      <c r="K16" s="28">
        <v>6.614172074467445E-3</v>
      </c>
      <c r="M16" s="29" t="s">
        <v>25</v>
      </c>
      <c r="P16" s="42">
        <v>14948.711635000001</v>
      </c>
      <c r="Q16" s="37"/>
      <c r="R16" s="38">
        <f t="shared" si="1"/>
        <v>14948.711635000001</v>
      </c>
      <c r="S16" s="37"/>
      <c r="T16" s="39">
        <v>14948.711635000001</v>
      </c>
      <c r="U16" s="37"/>
      <c r="V16" s="40">
        <f t="shared" si="2"/>
        <v>2.6196436731714876E-2</v>
      </c>
      <c r="W16" s="37"/>
      <c r="X16" s="43" t="s">
        <v>19</v>
      </c>
    </row>
    <row r="17" spans="2:26">
      <c r="B17" s="24">
        <v>10945.634468599999</v>
      </c>
      <c r="C17" s="24"/>
      <c r="D17" s="25">
        <f t="shared" si="0"/>
        <v>1.9181360096197843E-2</v>
      </c>
      <c r="E17" s="26"/>
      <c r="F17" s="24" t="s">
        <v>26</v>
      </c>
      <c r="I17" s="27">
        <v>3426.7226499999992</v>
      </c>
      <c r="K17" s="28">
        <v>6.0050608567284273E-3</v>
      </c>
      <c r="M17" s="29" t="s">
        <v>27</v>
      </c>
      <c r="P17" s="36">
        <v>11439.715548862599</v>
      </c>
      <c r="Q17" s="38">
        <f>I37</f>
        <v>55.063957180440902</v>
      </c>
      <c r="R17" s="38">
        <f t="shared" si="1"/>
        <v>11494.77950604304</v>
      </c>
      <c r="S17" s="37"/>
      <c r="T17" s="39">
        <v>11494.77950604304</v>
      </c>
      <c r="U17" s="37"/>
      <c r="V17" s="40">
        <f t="shared" si="2"/>
        <v>2.0143693411681041E-2</v>
      </c>
      <c r="W17" s="37"/>
      <c r="X17" s="41" t="s">
        <v>24</v>
      </c>
    </row>
    <row r="18" spans="2:26">
      <c r="B18" s="24">
        <v>10855.040233136986</v>
      </c>
      <c r="C18" s="24"/>
      <c r="D18" s="25">
        <f t="shared" si="0"/>
        <v>1.9022600852223379E-2</v>
      </c>
      <c r="E18" s="26"/>
      <c r="F18" s="24" t="s">
        <v>28</v>
      </c>
      <c r="I18" s="27">
        <v>3395.9255200000007</v>
      </c>
      <c r="K18" s="28">
        <v>5.9510913182650301E-3</v>
      </c>
      <c r="M18" s="29" t="s">
        <v>29</v>
      </c>
      <c r="P18" s="36">
        <v>10945.634468599999</v>
      </c>
      <c r="Q18" s="37"/>
      <c r="R18" s="38">
        <f t="shared" si="1"/>
        <v>10945.634468599999</v>
      </c>
      <c r="S18" s="37"/>
      <c r="T18" s="39">
        <v>10945.634468599999</v>
      </c>
      <c r="U18" s="37"/>
      <c r="V18" s="40">
        <f t="shared" si="2"/>
        <v>1.9181360096197843E-2</v>
      </c>
      <c r="W18" s="37"/>
      <c r="X18" s="41" t="s">
        <v>26</v>
      </c>
    </row>
    <row r="19" spans="2:26">
      <c r="B19" s="24">
        <v>9624.1632726999997</v>
      </c>
      <c r="C19" s="24"/>
      <c r="D19" s="25">
        <f t="shared" si="0"/>
        <v>1.6865586173907054E-2</v>
      </c>
      <c r="E19" s="26"/>
      <c r="F19" s="24" t="s">
        <v>30</v>
      </c>
      <c r="I19" s="27">
        <v>3303.6510000000003</v>
      </c>
      <c r="K19" s="28">
        <v>5.7893875083213199E-3</v>
      </c>
      <c r="M19" s="29" t="s">
        <v>31</v>
      </c>
      <c r="P19" s="36">
        <v>10855.040233136986</v>
      </c>
      <c r="Q19" s="37"/>
      <c r="R19" s="38">
        <f t="shared" si="1"/>
        <v>10855.040233136986</v>
      </c>
      <c r="S19" s="37"/>
      <c r="T19" s="39">
        <v>10855.040233136986</v>
      </c>
      <c r="U19" s="37"/>
      <c r="V19" s="40">
        <f t="shared" si="2"/>
        <v>1.9022600852223379E-2</v>
      </c>
      <c r="W19" s="37"/>
      <c r="X19" s="41" t="s">
        <v>28</v>
      </c>
    </row>
    <row r="20" spans="2:26">
      <c r="B20" s="24">
        <v>9209.9735489800005</v>
      </c>
      <c r="C20" s="24"/>
      <c r="D20" s="25">
        <f t="shared" si="0"/>
        <v>1.6139751389125118E-2</v>
      </c>
      <c r="E20" s="26"/>
      <c r="F20" s="24" t="s">
        <v>32</v>
      </c>
      <c r="I20" s="27">
        <v>3191.0817230638963</v>
      </c>
      <c r="K20" s="28">
        <v>5.5921187394003162E-3</v>
      </c>
      <c r="M20" s="29" t="s">
        <v>33</v>
      </c>
      <c r="P20" s="36">
        <v>9624.1632726999997</v>
      </c>
      <c r="Q20" s="44">
        <v>24.640719999999998</v>
      </c>
      <c r="R20" s="38">
        <f t="shared" si="1"/>
        <v>9648.8039926999991</v>
      </c>
      <c r="S20" s="37"/>
      <c r="T20" s="39">
        <v>9648.8039926999991</v>
      </c>
      <c r="U20" s="37"/>
      <c r="V20" s="40">
        <f t="shared" si="2"/>
        <v>1.6908767089979616E-2</v>
      </c>
      <c r="W20" s="37"/>
      <c r="X20" s="41" t="s">
        <v>30</v>
      </c>
    </row>
    <row r="21" spans="2:26">
      <c r="B21" s="24">
        <v>8930.1989172927733</v>
      </c>
      <c r="C21" s="24"/>
      <c r="D21" s="25">
        <f t="shared" si="0"/>
        <v>1.5649468439190264E-2</v>
      </c>
      <c r="E21" s="26"/>
      <c r="F21" s="45" t="s">
        <v>34</v>
      </c>
      <c r="I21" s="27">
        <v>3086.8011655</v>
      </c>
      <c r="K21" s="28">
        <v>5.4093752966694704E-3</v>
      </c>
      <c r="M21" s="29" t="s">
        <v>35</v>
      </c>
      <c r="P21" s="46">
        <v>9209.9735489800005</v>
      </c>
      <c r="Q21" s="47"/>
      <c r="R21" s="48">
        <f t="shared" si="1"/>
        <v>9209.9735489800005</v>
      </c>
      <c r="S21" s="47"/>
      <c r="T21" s="49">
        <v>9209.9735489800005</v>
      </c>
      <c r="U21" s="47"/>
      <c r="V21" s="40">
        <f t="shared" si="2"/>
        <v>1.6139751389125118E-2</v>
      </c>
      <c r="W21" s="47"/>
      <c r="X21" s="50" t="s">
        <v>32</v>
      </c>
      <c r="Y21" s="51"/>
      <c r="Z21" s="51" t="s">
        <v>36</v>
      </c>
    </row>
    <row r="22" spans="2:26">
      <c r="B22" s="24">
        <v>7878.3993838379538</v>
      </c>
      <c r="C22" s="24"/>
      <c r="D22" s="25">
        <f t="shared" si="0"/>
        <v>1.3806272811007528E-2</v>
      </c>
      <c r="E22" s="26"/>
      <c r="F22" s="24" t="s">
        <v>37</v>
      </c>
      <c r="I22" s="27">
        <v>1660.0623845</v>
      </c>
      <c r="K22" s="28">
        <v>2.9091282438303574E-3</v>
      </c>
      <c r="M22" s="29" t="s">
        <v>38</v>
      </c>
      <c r="P22" s="36">
        <v>8930.1989172927733</v>
      </c>
      <c r="Q22" s="37"/>
      <c r="R22" s="38">
        <f t="shared" si="1"/>
        <v>8930.1989172927733</v>
      </c>
      <c r="S22" s="37"/>
      <c r="T22" s="39">
        <v>8930.1989172927733</v>
      </c>
      <c r="U22" s="37"/>
      <c r="V22" s="40">
        <f t="shared" si="2"/>
        <v>1.5649468439190264E-2</v>
      </c>
      <c r="W22" s="37"/>
      <c r="X22" s="52" t="s">
        <v>34</v>
      </c>
    </row>
    <row r="23" spans="2:26">
      <c r="B23" s="24">
        <v>7855.682755118899</v>
      </c>
      <c r="C23" s="24"/>
      <c r="D23" s="25">
        <f t="shared" si="0"/>
        <v>1.3766463712971062E-2</v>
      </c>
      <c r="E23" s="26"/>
      <c r="F23" s="24" t="s">
        <v>39</v>
      </c>
      <c r="I23" s="27">
        <v>1594.1255012247118</v>
      </c>
      <c r="K23" s="28">
        <v>2.7935790625241009E-3</v>
      </c>
      <c r="M23" s="29" t="s">
        <v>40</v>
      </c>
      <c r="P23" s="36">
        <v>7878.3993838379538</v>
      </c>
      <c r="Q23" s="37"/>
      <c r="R23" s="38">
        <f t="shared" si="1"/>
        <v>7878.3993838379538</v>
      </c>
      <c r="S23" s="37"/>
      <c r="T23" s="39">
        <v>7878.3993838379538</v>
      </c>
      <c r="U23" s="37"/>
      <c r="V23" s="40">
        <f t="shared" si="2"/>
        <v>1.3806272811007528E-2</v>
      </c>
      <c r="W23" s="37"/>
      <c r="X23" s="41" t="s">
        <v>37</v>
      </c>
    </row>
    <row r="24" spans="2:26">
      <c r="B24" s="24">
        <v>7621.7227505999999</v>
      </c>
      <c r="C24" s="24"/>
      <c r="D24" s="25">
        <f t="shared" si="0"/>
        <v>1.3356467279446905E-2</v>
      </c>
      <c r="E24" s="26"/>
      <c r="F24" s="24" t="s">
        <v>41</v>
      </c>
      <c r="I24" s="27">
        <v>1551.6269432950005</v>
      </c>
      <c r="K24" s="28">
        <v>2.7191036956043082E-3</v>
      </c>
      <c r="M24" s="29" t="s">
        <v>42</v>
      </c>
      <c r="P24" s="36">
        <v>7855.682755118899</v>
      </c>
      <c r="Q24" s="37"/>
      <c r="R24" s="38">
        <f t="shared" si="1"/>
        <v>7855.682755118899</v>
      </c>
      <c r="S24" s="37"/>
      <c r="T24" s="39">
        <v>7855.682755118899</v>
      </c>
      <c r="U24" s="37"/>
      <c r="V24" s="40">
        <f t="shared" si="2"/>
        <v>1.3766463712971062E-2</v>
      </c>
      <c r="W24" s="37"/>
      <c r="X24" s="41" t="s">
        <v>39</v>
      </c>
    </row>
    <row r="25" spans="2:26">
      <c r="B25" s="24">
        <v>7550.0393387142994</v>
      </c>
      <c r="C25" s="24"/>
      <c r="D25" s="25">
        <f t="shared" si="0"/>
        <v>1.3230847760519233E-2</v>
      </c>
      <c r="E25" s="26"/>
      <c r="F25" s="24" t="s">
        <v>43</v>
      </c>
      <c r="I25" s="27">
        <v>1340.200227467504</v>
      </c>
      <c r="K25" s="28">
        <v>2.3485950711954013E-3</v>
      </c>
      <c r="M25" s="29" t="s">
        <v>44</v>
      </c>
      <c r="P25" s="36">
        <v>7621.7227505999999</v>
      </c>
      <c r="Q25" s="44">
        <v>231.69784541413409</v>
      </c>
      <c r="R25" s="38">
        <f t="shared" si="1"/>
        <v>7853.4205960141344</v>
      </c>
      <c r="S25" s="37"/>
      <c r="T25" s="39">
        <v>7853.4205960141344</v>
      </c>
      <c r="U25" s="37"/>
      <c r="V25" s="40">
        <f t="shared" si="2"/>
        <v>1.3762499457768876E-2</v>
      </c>
      <c r="W25" s="37"/>
      <c r="X25" s="41" t="s">
        <v>41</v>
      </c>
    </row>
    <row r="26" spans="2:26">
      <c r="B26" s="24">
        <v>6928.0588234100178</v>
      </c>
      <c r="C26" s="24"/>
      <c r="D26" s="25">
        <f t="shared" si="0"/>
        <v>1.2140876021457853E-2</v>
      </c>
      <c r="E26" s="26"/>
      <c r="F26" s="24" t="s">
        <v>45</v>
      </c>
      <c r="I26" s="27">
        <v>1265.4928650000002</v>
      </c>
      <c r="K26" s="28">
        <v>2.2176763176560599E-3</v>
      </c>
      <c r="M26" s="29" t="s">
        <v>46</v>
      </c>
      <c r="P26" s="36">
        <v>7550.0393387142994</v>
      </c>
      <c r="Q26" s="37"/>
      <c r="R26" s="38">
        <f t="shared" si="1"/>
        <v>7550.0393387142994</v>
      </c>
      <c r="S26" s="37"/>
      <c r="T26" s="39">
        <v>7550.0393387142994</v>
      </c>
      <c r="U26" s="37"/>
      <c r="V26" s="40">
        <f t="shared" si="2"/>
        <v>1.3230847760519233E-2</v>
      </c>
      <c r="W26" s="37"/>
      <c r="X26" s="41" t="s">
        <v>43</v>
      </c>
    </row>
    <row r="27" spans="2:26">
      <c r="B27" s="24">
        <v>6708.0522427633359</v>
      </c>
      <c r="C27" s="24"/>
      <c r="D27" s="25">
        <f t="shared" si="0"/>
        <v>1.1755331861452941E-2</v>
      </c>
      <c r="E27" s="26"/>
      <c r="F27" s="24" t="s">
        <v>47</v>
      </c>
      <c r="I27" s="27">
        <v>1071.6950920801958</v>
      </c>
      <c r="K27" s="28">
        <v>1.878061023642737E-3</v>
      </c>
      <c r="M27" s="29" t="s">
        <v>48</v>
      </c>
      <c r="P27" s="53"/>
      <c r="Q27" s="44">
        <v>7083.5847772838606</v>
      </c>
      <c r="R27" s="38">
        <f t="shared" si="1"/>
        <v>7083.5847772838606</v>
      </c>
      <c r="S27" s="37"/>
      <c r="T27" s="39">
        <v>7083.5847772838606</v>
      </c>
      <c r="U27" s="37"/>
      <c r="V27" s="40">
        <f t="shared" si="2"/>
        <v>1.2413422974685354E-2</v>
      </c>
      <c r="W27" s="37"/>
      <c r="X27" s="43" t="s">
        <v>21</v>
      </c>
    </row>
    <row r="28" spans="2:26">
      <c r="B28" s="24">
        <v>6625.8433820000009</v>
      </c>
      <c r="C28" s="24"/>
      <c r="D28" s="25">
        <f t="shared" si="0"/>
        <v>1.1611267324497743E-2</v>
      </c>
      <c r="E28" s="26"/>
      <c r="F28" s="24" t="s">
        <v>49</v>
      </c>
      <c r="I28" s="27">
        <v>1049.7601424294653</v>
      </c>
      <c r="K28" s="28">
        <v>1.839621756449079E-3</v>
      </c>
      <c r="M28" s="29" t="s">
        <v>50</v>
      </c>
      <c r="P28" s="36">
        <v>6928.0588234100178</v>
      </c>
      <c r="Q28" s="37"/>
      <c r="R28" s="38">
        <f t="shared" si="1"/>
        <v>6928.0588234100178</v>
      </c>
      <c r="S28" s="37"/>
      <c r="T28" s="39">
        <v>6928.0588234100178</v>
      </c>
      <c r="U28" s="37"/>
      <c r="V28" s="40">
        <f t="shared" si="2"/>
        <v>1.2140876021457853E-2</v>
      </c>
      <c r="W28" s="37"/>
      <c r="X28" s="41" t="s">
        <v>45</v>
      </c>
    </row>
    <row r="29" spans="2:26">
      <c r="B29" s="24">
        <v>6504.1151848999998</v>
      </c>
      <c r="C29" s="24"/>
      <c r="D29" s="25">
        <f t="shared" si="0"/>
        <v>1.1397948271213596E-2</v>
      </c>
      <c r="E29" s="26"/>
      <c r="F29" s="24" t="s">
        <v>51</v>
      </c>
      <c r="I29" s="27">
        <v>1047.96558816232</v>
      </c>
      <c r="K29" s="28">
        <v>1.8364769418009168E-3</v>
      </c>
      <c r="M29" s="29" t="s">
        <v>52</v>
      </c>
      <c r="P29" s="36">
        <v>6708.0522427633359</v>
      </c>
      <c r="Q29" s="37"/>
      <c r="R29" s="38">
        <f t="shared" si="1"/>
        <v>6708.0522427633359</v>
      </c>
      <c r="S29" s="37"/>
      <c r="T29" s="39">
        <v>6708.0522427633359</v>
      </c>
      <c r="U29" s="37"/>
      <c r="V29" s="40">
        <f t="shared" si="2"/>
        <v>1.1755331861452941E-2</v>
      </c>
      <c r="W29" s="37"/>
      <c r="X29" s="41" t="s">
        <v>47</v>
      </c>
    </row>
    <row r="30" spans="2:26">
      <c r="B30" s="24">
        <v>5967.7506438623541</v>
      </c>
      <c r="C30" s="24"/>
      <c r="D30" s="25">
        <f t="shared" si="0"/>
        <v>1.0458011766482969E-2</v>
      </c>
      <c r="E30" s="26"/>
      <c r="F30" s="24" t="s">
        <v>53</v>
      </c>
      <c r="I30" s="27">
        <v>923.75944389004803</v>
      </c>
      <c r="K30" s="28">
        <v>1.6188154817657473E-3</v>
      </c>
      <c r="M30" s="29" t="s">
        <v>54</v>
      </c>
      <c r="P30" s="36">
        <v>6625.8433820000009</v>
      </c>
      <c r="Q30" s="37"/>
      <c r="R30" s="38">
        <f t="shared" si="1"/>
        <v>6625.8433820000009</v>
      </c>
      <c r="S30" s="37"/>
      <c r="T30" s="39">
        <v>6625.8433820000009</v>
      </c>
      <c r="U30" s="37"/>
      <c r="V30" s="40">
        <f t="shared" si="2"/>
        <v>1.1611267324497743E-2</v>
      </c>
      <c r="W30" s="37"/>
      <c r="X30" s="41" t="s">
        <v>49</v>
      </c>
    </row>
    <row r="31" spans="2:26">
      <c r="B31" s="24">
        <v>5113.1650379971989</v>
      </c>
      <c r="C31" s="24"/>
      <c r="D31" s="25">
        <f t="shared" si="0"/>
        <v>8.9604179736195774E-3</v>
      </c>
      <c r="E31" s="26"/>
      <c r="F31" s="24" t="s">
        <v>55</v>
      </c>
      <c r="I31" s="27">
        <v>817.38682300644086</v>
      </c>
      <c r="K31" s="28">
        <v>1.4324058632645938E-3</v>
      </c>
      <c r="M31" s="29" t="s">
        <v>56</v>
      </c>
      <c r="P31" s="36">
        <v>6504.1151848999998</v>
      </c>
      <c r="Q31" s="37"/>
      <c r="R31" s="38">
        <f t="shared" si="1"/>
        <v>6504.1151848999998</v>
      </c>
      <c r="S31" s="37"/>
      <c r="T31" s="39">
        <v>6504.1151848999998</v>
      </c>
      <c r="U31" s="37"/>
      <c r="V31" s="40">
        <f t="shared" si="2"/>
        <v>1.1397948271213596E-2</v>
      </c>
      <c r="W31" s="37"/>
      <c r="X31" s="41" t="s">
        <v>51</v>
      </c>
    </row>
    <row r="32" spans="2:26">
      <c r="B32" s="24">
        <v>5085.9594634999994</v>
      </c>
      <c r="C32" s="24"/>
      <c r="D32" s="25">
        <f t="shared" si="0"/>
        <v>8.912742352571593E-3</v>
      </c>
      <c r="E32" s="26"/>
      <c r="F32" s="24" t="s">
        <v>57</v>
      </c>
      <c r="I32" s="27">
        <v>746.8280050802864</v>
      </c>
      <c r="K32" s="28">
        <v>1.308757106448696E-3</v>
      </c>
      <c r="M32" s="29" t="s">
        <v>58</v>
      </c>
      <c r="P32" s="36">
        <v>5967.7506438623541</v>
      </c>
      <c r="Q32" s="37"/>
      <c r="R32" s="38">
        <f t="shared" si="1"/>
        <v>5967.7506438623541</v>
      </c>
      <c r="S32" s="37"/>
      <c r="T32" s="39">
        <v>5967.7506438623541</v>
      </c>
      <c r="U32" s="37"/>
      <c r="V32" s="40">
        <f t="shared" si="2"/>
        <v>1.0458011766482969E-2</v>
      </c>
      <c r="W32" s="37"/>
      <c r="X32" s="41" t="s">
        <v>53</v>
      </c>
    </row>
    <row r="33" spans="2:26">
      <c r="B33" s="24">
        <v>5057.9882226174441</v>
      </c>
      <c r="C33" s="24"/>
      <c r="D33" s="25">
        <f t="shared" si="0"/>
        <v>8.8637249616432805E-3</v>
      </c>
      <c r="E33" s="26"/>
      <c r="F33" s="24" t="s">
        <v>59</v>
      </c>
      <c r="I33" s="27">
        <v>627.09413182000014</v>
      </c>
      <c r="K33" s="28">
        <v>1.0989329482140552E-3</v>
      </c>
      <c r="M33" s="29" t="s">
        <v>60</v>
      </c>
      <c r="P33" s="36">
        <v>5113.1650379971989</v>
      </c>
      <c r="Q33" s="37"/>
      <c r="R33" s="38">
        <f t="shared" si="1"/>
        <v>5113.1650379971989</v>
      </c>
      <c r="S33" s="37"/>
      <c r="T33" s="39">
        <v>5113.1650379971989</v>
      </c>
      <c r="U33" s="37"/>
      <c r="V33" s="40">
        <f t="shared" si="2"/>
        <v>8.9604179736195774E-3</v>
      </c>
      <c r="W33" s="37"/>
      <c r="X33" s="41" t="s">
        <v>55</v>
      </c>
    </row>
    <row r="34" spans="2:26">
      <c r="B34" s="24">
        <v>4544.4796285339817</v>
      </c>
      <c r="C34" s="24"/>
      <c r="D34" s="25">
        <f t="shared" si="0"/>
        <v>7.9638416991550699E-3</v>
      </c>
      <c r="E34" s="26"/>
      <c r="F34" s="24" t="s">
        <v>61</v>
      </c>
      <c r="I34" s="27">
        <v>231.69784541413409</v>
      </c>
      <c r="K34" s="28">
        <v>4.060321783219693E-4</v>
      </c>
      <c r="M34" s="29" t="s">
        <v>62</v>
      </c>
      <c r="P34" s="36">
        <v>5085.9594634999994</v>
      </c>
      <c r="Q34" s="37"/>
      <c r="R34" s="38">
        <f t="shared" si="1"/>
        <v>5085.9594634999994</v>
      </c>
      <c r="S34" s="37"/>
      <c r="T34" s="39">
        <v>5085.9594634999994</v>
      </c>
      <c r="U34" s="37"/>
      <c r="V34" s="40">
        <f t="shared" si="2"/>
        <v>8.912742352571593E-3</v>
      </c>
      <c r="W34" s="37"/>
      <c r="X34" s="41" t="s">
        <v>57</v>
      </c>
    </row>
    <row r="35" spans="2:26">
      <c r="B35" s="24">
        <v>4453.7103027615722</v>
      </c>
      <c r="C35" s="24"/>
      <c r="D35" s="25">
        <f t="shared" si="0"/>
        <v>7.8047756232392006E-3</v>
      </c>
      <c r="E35" s="26"/>
      <c r="F35" s="24" t="s">
        <v>63</v>
      </c>
      <c r="I35" s="27">
        <v>193.21250000000003</v>
      </c>
      <c r="K35" s="28">
        <v>3.3858964943679984E-4</v>
      </c>
      <c r="M35" s="29" t="s">
        <v>64</v>
      </c>
      <c r="P35" s="36">
        <v>5057.9882226174441</v>
      </c>
      <c r="Q35" s="37"/>
      <c r="R35" s="38">
        <f t="shared" si="1"/>
        <v>5057.9882226174441</v>
      </c>
      <c r="S35" s="37"/>
      <c r="T35" s="39">
        <v>5057.9882226174441</v>
      </c>
      <c r="U35" s="37"/>
      <c r="V35" s="40">
        <f t="shared" si="2"/>
        <v>8.8637249616432805E-3</v>
      </c>
      <c r="W35" s="37"/>
      <c r="X35" s="41" t="s">
        <v>59</v>
      </c>
    </row>
    <row r="36" spans="2:26">
      <c r="B36" s="24">
        <v>4295.2337684000004</v>
      </c>
      <c r="C36" s="24"/>
      <c r="D36" s="25">
        <f t="shared" si="0"/>
        <v>7.527058010696309E-3</v>
      </c>
      <c r="E36" s="26"/>
      <c r="F36" s="24" t="s">
        <v>65</v>
      </c>
      <c r="I36" s="27">
        <v>173.58211</v>
      </c>
      <c r="K36" s="28">
        <v>3.0418894105402089E-4</v>
      </c>
      <c r="M36" s="29" t="s">
        <v>66</v>
      </c>
      <c r="P36" s="36">
        <v>1196.4587934832</v>
      </c>
      <c r="Q36" s="44">
        <v>3774.3053399999994</v>
      </c>
      <c r="R36" s="38">
        <f t="shared" si="1"/>
        <v>4970.7641334831997</v>
      </c>
      <c r="S36" s="37"/>
      <c r="T36" s="39">
        <v>4970.7641334831997</v>
      </c>
      <c r="U36" s="37"/>
      <c r="V36" s="40">
        <f t="shared" si="2"/>
        <v>8.7108716329900721E-3</v>
      </c>
      <c r="W36" s="37"/>
      <c r="X36" s="41" t="s">
        <v>67</v>
      </c>
    </row>
    <row r="37" spans="2:26">
      <c r="B37" s="24">
        <v>3488.7305243529909</v>
      </c>
      <c r="C37" s="24"/>
      <c r="D37" s="25">
        <f t="shared" si="0"/>
        <v>6.1137247601482404E-3</v>
      </c>
      <c r="E37" s="26"/>
      <c r="F37" s="24" t="s">
        <v>68</v>
      </c>
      <c r="I37" s="27">
        <v>55.063957180440902</v>
      </c>
      <c r="K37" s="28">
        <v>9.6495236893722917E-5</v>
      </c>
      <c r="M37" s="29" t="s">
        <v>69</v>
      </c>
      <c r="P37" s="36">
        <v>4544.4796285339817</v>
      </c>
      <c r="Q37" s="37"/>
      <c r="R37" s="38">
        <f t="shared" si="1"/>
        <v>4544.4796285339817</v>
      </c>
      <c r="S37" s="37"/>
      <c r="T37" s="39">
        <v>4544.4796285339817</v>
      </c>
      <c r="U37" s="37"/>
      <c r="V37" s="40">
        <f t="shared" si="2"/>
        <v>7.9638416991550699E-3</v>
      </c>
      <c r="W37" s="37"/>
      <c r="X37" s="41" t="s">
        <v>61</v>
      </c>
    </row>
    <row r="38" spans="2:26">
      <c r="B38" s="24">
        <v>3096.33395630419</v>
      </c>
      <c r="C38" s="24"/>
      <c r="D38" s="25">
        <f t="shared" si="0"/>
        <v>5.4260807598074398E-3</v>
      </c>
      <c r="E38" s="26"/>
      <c r="F38" s="24" t="s">
        <v>70</v>
      </c>
      <c r="I38" s="27">
        <v>24.640719999999998</v>
      </c>
      <c r="K38" s="28">
        <v>4.3180916072564353E-5</v>
      </c>
      <c r="M38" s="29" t="s">
        <v>71</v>
      </c>
      <c r="P38" s="36">
        <v>4453.7103027615722</v>
      </c>
      <c r="Q38" s="37"/>
      <c r="R38" s="38">
        <f t="shared" si="1"/>
        <v>4453.7103027615722</v>
      </c>
      <c r="S38" s="37"/>
      <c r="T38" s="39">
        <v>4453.7103027615722</v>
      </c>
      <c r="U38" s="37"/>
      <c r="V38" s="40">
        <f t="shared" si="2"/>
        <v>7.8047756232392006E-3</v>
      </c>
      <c r="W38" s="37"/>
      <c r="X38" s="41" t="s">
        <v>63</v>
      </c>
    </row>
    <row r="39" spans="2:26">
      <c r="B39" s="24">
        <v>3062.4865411994392</v>
      </c>
      <c r="C39" s="24"/>
      <c r="D39" s="25">
        <f t="shared" si="0"/>
        <v>5.3667658375603838E-3</v>
      </c>
      <c r="E39" s="26"/>
      <c r="F39" s="24" t="s">
        <v>72</v>
      </c>
      <c r="I39" s="27"/>
      <c r="P39" s="36"/>
      <c r="Q39" s="44">
        <v>4326.4298376122642</v>
      </c>
      <c r="R39" s="38">
        <f t="shared" si="1"/>
        <v>4326.4298376122642</v>
      </c>
      <c r="S39" s="37"/>
      <c r="T39" s="39">
        <v>4326.4298376122642</v>
      </c>
      <c r="U39" s="37"/>
      <c r="V39" s="40">
        <f t="shared" si="2"/>
        <v>7.5817266586274031E-3</v>
      </c>
      <c r="W39" s="37"/>
      <c r="X39" s="43" t="s">
        <v>23</v>
      </c>
    </row>
    <row r="40" spans="2:26">
      <c r="B40" s="24">
        <v>2685.7141329966043</v>
      </c>
      <c r="C40" s="24"/>
      <c r="D40" s="25">
        <f t="shared" si="0"/>
        <v>4.7065019436049885E-3</v>
      </c>
      <c r="E40" s="26"/>
      <c r="F40" s="24" t="s">
        <v>73</v>
      </c>
      <c r="G40" s="54" t="s">
        <v>74</v>
      </c>
      <c r="I40" s="55">
        <v>190935.60675771022</v>
      </c>
      <c r="J40" s="56" t="s">
        <v>11</v>
      </c>
      <c r="M40" s="29"/>
      <c r="P40" s="36">
        <v>4295.2337684000004</v>
      </c>
      <c r="Q40" s="37"/>
      <c r="R40" s="38">
        <f t="shared" si="1"/>
        <v>4295.2337684000004</v>
      </c>
      <c r="S40" s="37"/>
      <c r="T40" s="39">
        <v>4295.2337684000004</v>
      </c>
      <c r="U40" s="37"/>
      <c r="V40" s="40">
        <f t="shared" si="2"/>
        <v>7.527058010696309E-3</v>
      </c>
      <c r="W40" s="37"/>
      <c r="X40" s="41" t="s">
        <v>65</v>
      </c>
    </row>
    <row r="41" spans="2:26">
      <c r="B41" s="24">
        <v>2621.9728811421392</v>
      </c>
      <c r="C41" s="24"/>
      <c r="D41" s="25">
        <f t="shared" si="0"/>
        <v>4.5948004329880972E-3</v>
      </c>
      <c r="E41" s="26"/>
      <c r="F41" s="24" t="s">
        <v>75</v>
      </c>
      <c r="I41" s="27"/>
      <c r="M41" s="29"/>
      <c r="P41" s="36">
        <v>3488.7305243529909</v>
      </c>
      <c r="Q41" s="37"/>
      <c r="R41" s="38">
        <f t="shared" si="1"/>
        <v>3488.7305243529909</v>
      </c>
      <c r="S41" s="37"/>
      <c r="T41" s="39">
        <v>3488.7305243529909</v>
      </c>
      <c r="U41" s="37"/>
      <c r="V41" s="40">
        <f t="shared" si="2"/>
        <v>6.1137247601482404E-3</v>
      </c>
      <c r="W41" s="37"/>
      <c r="X41" s="41" t="s">
        <v>68</v>
      </c>
    </row>
    <row r="42" spans="2:26">
      <c r="B42" s="24">
        <v>2323.8440118425228</v>
      </c>
      <c r="C42" s="24"/>
      <c r="D42" s="25">
        <f t="shared" si="0"/>
        <v>4.0723531309597785E-3</v>
      </c>
      <c r="E42" s="26"/>
      <c r="F42" s="24" t="s">
        <v>76</v>
      </c>
      <c r="I42" s="27"/>
      <c r="M42" s="29"/>
      <c r="P42" s="36"/>
      <c r="Q42" s="44">
        <v>3426.7226499999992</v>
      </c>
      <c r="R42" s="38">
        <f t="shared" si="1"/>
        <v>3426.7226499999992</v>
      </c>
      <c r="S42" s="37"/>
      <c r="T42" s="39">
        <v>3426.7226499999992</v>
      </c>
      <c r="U42" s="37"/>
      <c r="V42" s="40">
        <f t="shared" si="2"/>
        <v>6.0050608567284273E-3</v>
      </c>
      <c r="W42" s="37"/>
      <c r="X42" s="43" t="s">
        <v>27</v>
      </c>
    </row>
    <row r="43" spans="2:26">
      <c r="B43" s="24">
        <v>2180.4743817511276</v>
      </c>
      <c r="C43" s="24"/>
      <c r="D43" s="25">
        <f t="shared" si="0"/>
        <v>3.8211091752502402E-3</v>
      </c>
      <c r="E43" s="26"/>
      <c r="F43" s="24" t="s">
        <v>77</v>
      </c>
      <c r="I43" s="27"/>
      <c r="M43" s="29"/>
      <c r="P43" s="36"/>
      <c r="Q43" s="44">
        <v>3395.9255200000007</v>
      </c>
      <c r="R43" s="38">
        <f t="shared" si="1"/>
        <v>3395.9255200000007</v>
      </c>
      <c r="S43" s="37"/>
      <c r="T43" s="39">
        <v>3395.9255200000007</v>
      </c>
      <c r="U43" s="37"/>
      <c r="V43" s="40">
        <f t="shared" si="2"/>
        <v>5.9510913182650301E-3</v>
      </c>
      <c r="W43" s="37"/>
      <c r="X43" s="43" t="s">
        <v>29</v>
      </c>
    </row>
    <row r="44" spans="2:26">
      <c r="B44" s="24">
        <v>2079.3844588400002</v>
      </c>
      <c r="C44" s="24"/>
      <c r="D44" s="25">
        <f t="shared" si="0"/>
        <v>3.6439570678034046E-3</v>
      </c>
      <c r="E44" s="26"/>
      <c r="F44" s="24" t="s">
        <v>78</v>
      </c>
      <c r="I44" s="55">
        <v>245163.5796318572</v>
      </c>
      <c r="J44" s="56" t="s">
        <v>11</v>
      </c>
      <c r="K44" s="13" t="s">
        <v>79</v>
      </c>
      <c r="M44" s="29"/>
      <c r="P44" s="36"/>
      <c r="Q44" s="44">
        <v>3303.6510000000003</v>
      </c>
      <c r="R44" s="38">
        <f t="shared" si="1"/>
        <v>3303.6510000000003</v>
      </c>
      <c r="S44" s="37"/>
      <c r="T44" s="39">
        <v>3303.6510000000003</v>
      </c>
      <c r="U44" s="37"/>
      <c r="V44" s="40">
        <f t="shared" si="2"/>
        <v>5.7893875083213199E-3</v>
      </c>
      <c r="W44" s="37"/>
      <c r="X44" s="43" t="s">
        <v>31</v>
      </c>
    </row>
    <row r="45" spans="2:26">
      <c r="B45" s="24">
        <v>2059.5284187765315</v>
      </c>
      <c r="C45" s="24"/>
      <c r="D45" s="25">
        <f t="shared" ref="D45:D65" si="3">B45/$B$102</f>
        <v>3.6091609255026066E-3</v>
      </c>
      <c r="E45" s="26"/>
      <c r="F45" s="24" t="s">
        <v>80</v>
      </c>
      <c r="I45" s="27"/>
      <c r="M45" s="29"/>
      <c r="P45" s="36"/>
      <c r="Q45" s="44">
        <v>3191.0817230638963</v>
      </c>
      <c r="R45" s="38">
        <f t="shared" ref="R45:R76" si="4">P45+Q45</f>
        <v>3191.0817230638963</v>
      </c>
      <c r="S45" s="37"/>
      <c r="T45" s="39">
        <v>3191.0817230638963</v>
      </c>
      <c r="U45" s="37"/>
      <c r="V45" s="40">
        <f t="shared" si="2"/>
        <v>5.5921187394003162E-3</v>
      </c>
      <c r="W45" s="37"/>
      <c r="X45" s="43" t="s">
        <v>33</v>
      </c>
    </row>
    <row r="46" spans="2:26">
      <c r="B46" s="24">
        <v>1988.2389935149001</v>
      </c>
      <c r="C46" s="24"/>
      <c r="D46" s="25">
        <f t="shared" si="3"/>
        <v>3.4842318370228928E-3</v>
      </c>
      <c r="E46" s="26"/>
      <c r="F46" s="24" t="s">
        <v>81</v>
      </c>
      <c r="I46" s="27"/>
      <c r="M46" s="29" t="s">
        <v>82</v>
      </c>
      <c r="P46" s="36">
        <v>3096.33395630419</v>
      </c>
      <c r="Q46" s="37"/>
      <c r="R46" s="38">
        <f t="shared" si="4"/>
        <v>3096.33395630419</v>
      </c>
      <c r="S46" s="37"/>
      <c r="T46" s="39">
        <v>3096.33395630419</v>
      </c>
      <c r="U46" s="37"/>
      <c r="V46" s="40">
        <f t="shared" si="2"/>
        <v>5.4260807598074398E-3</v>
      </c>
      <c r="W46" s="37"/>
      <c r="X46" s="41" t="s">
        <v>70</v>
      </c>
    </row>
    <row r="47" spans="2:26">
      <c r="B47" s="24">
        <v>1954.550795775745</v>
      </c>
      <c r="C47" s="24"/>
      <c r="D47" s="25">
        <f t="shared" si="3"/>
        <v>3.4251959306366179E-3</v>
      </c>
      <c r="E47" s="26"/>
      <c r="F47" s="24" t="s">
        <v>83</v>
      </c>
      <c r="I47" s="57" t="s">
        <v>84</v>
      </c>
      <c r="J47" s="58"/>
      <c r="K47" s="59"/>
      <c r="M47" s="29" t="s">
        <v>85</v>
      </c>
      <c r="P47" s="36"/>
      <c r="Q47" s="44">
        <v>3086.8011655</v>
      </c>
      <c r="R47" s="38">
        <f t="shared" si="4"/>
        <v>3086.8011655</v>
      </c>
      <c r="S47" s="37"/>
      <c r="T47" s="39">
        <v>3086.8011655</v>
      </c>
      <c r="U47" s="37"/>
      <c r="V47" s="40">
        <f t="shared" si="2"/>
        <v>5.4093752966694704E-3</v>
      </c>
      <c r="W47" s="37"/>
      <c r="X47" s="43" t="s">
        <v>35</v>
      </c>
    </row>
    <row r="48" spans="2:26">
      <c r="B48" s="24">
        <v>1931.02604013</v>
      </c>
      <c r="C48" s="24"/>
      <c r="D48" s="25">
        <f t="shared" si="3"/>
        <v>3.3839706539739839E-3</v>
      </c>
      <c r="E48" s="26"/>
      <c r="F48" s="24" t="s">
        <v>86</v>
      </c>
      <c r="I48" s="30">
        <v>214073.03079300004</v>
      </c>
      <c r="J48" s="60"/>
      <c r="K48" s="61" t="s">
        <v>87</v>
      </c>
      <c r="M48" s="29"/>
      <c r="P48" s="36">
        <v>3062.4865411994392</v>
      </c>
      <c r="Q48" s="37"/>
      <c r="R48" s="38">
        <f t="shared" si="4"/>
        <v>3062.4865411994392</v>
      </c>
      <c r="S48" s="37"/>
      <c r="T48" s="39">
        <v>3062.4865411994392</v>
      </c>
      <c r="U48" s="37"/>
      <c r="V48" s="40">
        <f t="shared" si="2"/>
        <v>5.3667658375603838E-3</v>
      </c>
      <c r="W48" s="37"/>
      <c r="X48" s="41" t="s">
        <v>72</v>
      </c>
      <c r="Z48" s="51" t="s">
        <v>88</v>
      </c>
    </row>
    <row r="49" spans="2:26">
      <c r="B49" s="24">
        <v>1835.3757340999998</v>
      </c>
      <c r="C49" s="24"/>
      <c r="D49" s="25">
        <f t="shared" si="3"/>
        <v>3.2163510455779413E-3</v>
      </c>
      <c r="E49" s="26"/>
      <c r="F49" s="24" t="s">
        <v>89</v>
      </c>
      <c r="I49" s="36">
        <v>113648.54805600001</v>
      </c>
      <c r="J49" s="62"/>
      <c r="K49" s="63" t="s">
        <v>90</v>
      </c>
      <c r="P49" s="46">
        <v>2685.7141329966043</v>
      </c>
      <c r="Q49" s="47"/>
      <c r="R49" s="48">
        <f t="shared" si="4"/>
        <v>2685.7141329966043</v>
      </c>
      <c r="S49" s="47"/>
      <c r="T49" s="49">
        <v>2685.7141329966043</v>
      </c>
      <c r="U49" s="47"/>
      <c r="V49" s="40">
        <f t="shared" si="2"/>
        <v>4.7065019436049885E-3</v>
      </c>
      <c r="W49" s="47"/>
      <c r="X49" s="50" t="s">
        <v>73</v>
      </c>
      <c r="Y49" s="51"/>
    </row>
    <row r="50" spans="2:26">
      <c r="B50" s="24">
        <v>1702.2356000210998</v>
      </c>
      <c r="C50" s="24"/>
      <c r="D50" s="25">
        <f t="shared" si="3"/>
        <v>2.9830334738693651E-3</v>
      </c>
      <c r="E50" s="26"/>
      <c r="F50" s="24" t="s">
        <v>91</v>
      </c>
      <c r="I50" s="64">
        <v>242917.54234500002</v>
      </c>
      <c r="J50" s="65"/>
      <c r="K50" s="66" t="s">
        <v>15</v>
      </c>
      <c r="M50" s="29"/>
      <c r="P50" s="36">
        <v>2621.9728811421392</v>
      </c>
      <c r="Q50" s="37"/>
      <c r="R50" s="38">
        <f t="shared" si="4"/>
        <v>2621.9728811421392</v>
      </c>
      <c r="S50" s="37"/>
      <c r="T50" s="39">
        <v>2621.9728811421392</v>
      </c>
      <c r="U50" s="37"/>
      <c r="V50" s="40">
        <f t="shared" si="2"/>
        <v>4.5948004329880972E-3</v>
      </c>
      <c r="W50" s="37"/>
      <c r="X50" s="41" t="s">
        <v>75</v>
      </c>
    </row>
    <row r="51" spans="2:26">
      <c r="B51" s="24">
        <v>1697.3729888638004</v>
      </c>
      <c r="C51" s="24"/>
      <c r="D51" s="25">
        <f t="shared" si="3"/>
        <v>2.9745121317869558E-3</v>
      </c>
      <c r="E51" s="26"/>
      <c r="F51" s="24" t="s">
        <v>92</v>
      </c>
      <c r="I51" s="67">
        <v>570639.12119400012</v>
      </c>
      <c r="J51" s="68"/>
      <c r="K51" s="69" t="s">
        <v>93</v>
      </c>
      <c r="M51" s="29"/>
      <c r="P51" s="36">
        <v>2323.8440118425228</v>
      </c>
      <c r="Q51" s="37"/>
      <c r="R51" s="38">
        <f t="shared" si="4"/>
        <v>2323.8440118425228</v>
      </c>
      <c r="S51" s="37"/>
      <c r="T51" s="39">
        <v>2323.8440118425228</v>
      </c>
      <c r="U51" s="37"/>
      <c r="V51" s="40">
        <f t="shared" si="2"/>
        <v>4.0723531309597785E-3</v>
      </c>
      <c r="W51" s="37"/>
      <c r="X51" s="41" t="s">
        <v>76</v>
      </c>
    </row>
    <row r="52" spans="2:26">
      <c r="B52" s="24">
        <v>1688.30486141028</v>
      </c>
      <c r="C52" s="24"/>
      <c r="D52" s="25">
        <f t="shared" si="3"/>
        <v>2.9586209544794021E-3</v>
      </c>
      <c r="E52" s="26"/>
      <c r="F52" s="24" t="s">
        <v>94</v>
      </c>
      <c r="I52" s="5"/>
      <c r="J52" s="5"/>
      <c r="K52" s="5"/>
      <c r="M52" s="29"/>
      <c r="P52" s="36">
        <v>2180.4743817511276</v>
      </c>
      <c r="Q52" s="37"/>
      <c r="R52" s="38">
        <f t="shared" si="4"/>
        <v>2180.4743817511276</v>
      </c>
      <c r="S52" s="37"/>
      <c r="T52" s="39">
        <v>2180.4743817511276</v>
      </c>
      <c r="U52" s="37"/>
      <c r="V52" s="40">
        <f t="shared" si="2"/>
        <v>3.8211091752502402E-3</v>
      </c>
      <c r="W52" s="37"/>
      <c r="X52" s="41" t="s">
        <v>77</v>
      </c>
    </row>
    <row r="53" spans="2:26">
      <c r="B53" s="24">
        <v>1619.8964548399999</v>
      </c>
      <c r="C53" s="24"/>
      <c r="D53" s="25">
        <f t="shared" si="3"/>
        <v>2.8387406237597996E-3</v>
      </c>
      <c r="E53" s="26"/>
      <c r="F53" s="24" t="s">
        <v>95</v>
      </c>
      <c r="I53" s="26" t="s">
        <v>96</v>
      </c>
      <c r="J53" s="5"/>
      <c r="K53" s="5"/>
      <c r="M53" s="29"/>
      <c r="P53" s="36">
        <v>2079.3844588400002</v>
      </c>
      <c r="Q53" s="37"/>
      <c r="R53" s="38">
        <f t="shared" si="4"/>
        <v>2079.3844588400002</v>
      </c>
      <c r="S53" s="37"/>
      <c r="T53" s="39">
        <v>2079.3844588400002</v>
      </c>
      <c r="U53" s="37"/>
      <c r="V53" s="40">
        <f t="shared" si="2"/>
        <v>3.6439570678034046E-3</v>
      </c>
      <c r="W53" s="37"/>
      <c r="X53" s="41" t="s">
        <v>78</v>
      </c>
    </row>
    <row r="54" spans="2:26">
      <c r="B54" s="24">
        <v>1564.1693057897601</v>
      </c>
      <c r="C54" s="24"/>
      <c r="D54" s="25">
        <f t="shared" si="3"/>
        <v>2.7410831954824732E-3</v>
      </c>
      <c r="E54" s="26"/>
      <c r="F54" s="24" t="s">
        <v>97</v>
      </c>
      <c r="I54" s="27"/>
      <c r="M54" s="29"/>
      <c r="P54" s="36">
        <v>2059.5284187765315</v>
      </c>
      <c r="Q54" s="37"/>
      <c r="R54" s="38">
        <f t="shared" si="4"/>
        <v>2059.5284187765315</v>
      </c>
      <c r="S54" s="37"/>
      <c r="T54" s="39">
        <v>2059.5284187765315</v>
      </c>
      <c r="U54" s="37"/>
      <c r="V54" s="40">
        <f t="shared" si="2"/>
        <v>3.6091609255026066E-3</v>
      </c>
      <c r="W54" s="37"/>
      <c r="X54" s="41" t="s">
        <v>80</v>
      </c>
    </row>
    <row r="55" spans="2:26">
      <c r="B55" s="24">
        <v>1400.0555991487997</v>
      </c>
      <c r="C55" s="24"/>
      <c r="D55" s="25">
        <f t="shared" si="3"/>
        <v>2.4534868836530803E-3</v>
      </c>
      <c r="E55" s="26"/>
      <c r="F55" s="24" t="s">
        <v>98</v>
      </c>
      <c r="I55" s="27"/>
      <c r="M55" s="29"/>
      <c r="P55" s="36">
        <v>1988.2389935149001</v>
      </c>
      <c r="Q55" s="37"/>
      <c r="R55" s="38">
        <f t="shared" si="4"/>
        <v>1988.2389935149001</v>
      </c>
      <c r="S55" s="37"/>
      <c r="T55" s="39">
        <v>1988.2389935149001</v>
      </c>
      <c r="U55" s="37"/>
      <c r="V55" s="40">
        <f t="shared" si="2"/>
        <v>3.4842318370228928E-3</v>
      </c>
      <c r="W55" s="37"/>
      <c r="X55" s="41" t="s">
        <v>81</v>
      </c>
    </row>
    <row r="56" spans="2:26">
      <c r="B56" s="24">
        <v>1399.5840057297</v>
      </c>
      <c r="C56" s="24"/>
      <c r="D56" s="25">
        <f t="shared" si="3"/>
        <v>2.4526604534249653E-3</v>
      </c>
      <c r="E56" s="26"/>
      <c r="F56" s="24" t="s">
        <v>99</v>
      </c>
      <c r="I56" s="27"/>
      <c r="M56" s="29"/>
      <c r="P56" s="36">
        <v>1954.550795775745</v>
      </c>
      <c r="Q56" s="37"/>
      <c r="R56" s="38">
        <f t="shared" si="4"/>
        <v>1954.550795775745</v>
      </c>
      <c r="S56" s="37"/>
      <c r="T56" s="39">
        <v>1954.550795775745</v>
      </c>
      <c r="U56" s="37"/>
      <c r="V56" s="40">
        <f t="shared" si="2"/>
        <v>3.4251959306366179E-3</v>
      </c>
      <c r="W56" s="37"/>
      <c r="X56" s="41" t="s">
        <v>83</v>
      </c>
    </row>
    <row r="57" spans="2:26">
      <c r="B57" s="24">
        <v>1337.1489540000002</v>
      </c>
      <c r="C57" s="24"/>
      <c r="D57" s="25">
        <f t="shared" si="3"/>
        <v>2.3432479553840645E-3</v>
      </c>
      <c r="E57" s="26"/>
      <c r="F57" s="24" t="s">
        <v>100</v>
      </c>
      <c r="P57" s="36">
        <v>1931.02604013</v>
      </c>
      <c r="Q57" s="37"/>
      <c r="R57" s="38">
        <f t="shared" si="4"/>
        <v>1931.02604013</v>
      </c>
      <c r="S57" s="37"/>
      <c r="T57" s="39">
        <v>1931.02604013</v>
      </c>
      <c r="U57" s="37"/>
      <c r="V57" s="40">
        <f t="shared" si="2"/>
        <v>3.3839706539739839E-3</v>
      </c>
      <c r="W57" s="37"/>
      <c r="X57" s="41" t="s">
        <v>86</v>
      </c>
    </row>
    <row r="58" spans="2:26">
      <c r="B58" s="24">
        <v>1279.3507109999998</v>
      </c>
      <c r="C58" s="24"/>
      <c r="D58" s="25">
        <f t="shared" si="3"/>
        <v>2.2419610985014451E-3</v>
      </c>
      <c r="E58" s="26"/>
      <c r="F58" s="24" t="s">
        <v>101</v>
      </c>
      <c r="P58" s="36">
        <v>1835.3757340999998</v>
      </c>
      <c r="Q58" s="37"/>
      <c r="R58" s="38">
        <f t="shared" si="4"/>
        <v>1835.3757340999998</v>
      </c>
      <c r="S58" s="37"/>
      <c r="T58" s="39">
        <v>1835.3757340999998</v>
      </c>
      <c r="U58" s="37"/>
      <c r="V58" s="40">
        <f t="shared" si="2"/>
        <v>3.2163510455779413E-3</v>
      </c>
      <c r="W58" s="37"/>
      <c r="X58" s="41" t="s">
        <v>89</v>
      </c>
    </row>
    <row r="59" spans="2:26">
      <c r="B59" s="24">
        <v>1196.4587934832</v>
      </c>
      <c r="C59" s="24"/>
      <c r="D59" s="25">
        <f t="shared" si="3"/>
        <v>2.0966995585226271E-3</v>
      </c>
      <c r="E59" s="26"/>
      <c r="F59" s="24" t="s">
        <v>67</v>
      </c>
      <c r="P59" s="36">
        <v>162.99363220000001</v>
      </c>
      <c r="Q59" s="44">
        <v>1594.1255012247118</v>
      </c>
      <c r="R59" s="38">
        <f t="shared" si="4"/>
        <v>1757.1191334247119</v>
      </c>
      <c r="S59" s="37"/>
      <c r="T59" s="39">
        <v>1757.1191334247119</v>
      </c>
      <c r="U59" s="37"/>
      <c r="V59" s="40">
        <f t="shared" si="2"/>
        <v>3.0792125323411612E-3</v>
      </c>
      <c r="W59" s="37"/>
      <c r="X59" s="41" t="s">
        <v>102</v>
      </c>
    </row>
    <row r="60" spans="2:26">
      <c r="B60" s="24">
        <v>1121.939252658</v>
      </c>
      <c r="C60" s="24"/>
      <c r="D60" s="25">
        <f t="shared" si="3"/>
        <v>1.966109947580293E-3</v>
      </c>
      <c r="E60" s="26"/>
      <c r="F60" s="24" t="s">
        <v>103</v>
      </c>
      <c r="P60" s="36">
        <v>1702.2356000210998</v>
      </c>
      <c r="Q60" s="37"/>
      <c r="R60" s="38">
        <f t="shared" si="4"/>
        <v>1702.2356000210998</v>
      </c>
      <c r="S60" s="37"/>
      <c r="T60" s="39">
        <v>1702.2356000210998</v>
      </c>
      <c r="U60" s="37"/>
      <c r="V60" s="40">
        <f t="shared" si="2"/>
        <v>2.9830334738693651E-3</v>
      </c>
      <c r="W60" s="37"/>
      <c r="X60" s="41" t="s">
        <v>91</v>
      </c>
    </row>
    <row r="61" spans="2:26">
      <c r="B61" s="24">
        <v>1099.57480508</v>
      </c>
      <c r="C61" s="24"/>
      <c r="D61" s="25">
        <f t="shared" si="3"/>
        <v>1.9269180191839278E-3</v>
      </c>
      <c r="E61" s="26"/>
      <c r="F61" s="24" t="s">
        <v>104</v>
      </c>
      <c r="P61" s="36">
        <v>1697.3729888638004</v>
      </c>
      <c r="Q61" s="37"/>
      <c r="R61" s="38">
        <f t="shared" si="4"/>
        <v>1697.3729888638004</v>
      </c>
      <c r="S61" s="37"/>
      <c r="T61" s="39">
        <v>1697.3729888638004</v>
      </c>
      <c r="U61" s="37"/>
      <c r="V61" s="40">
        <f t="shared" si="2"/>
        <v>2.9745121317869558E-3</v>
      </c>
      <c r="W61" s="37"/>
      <c r="X61" s="41" t="s">
        <v>92</v>
      </c>
    </row>
    <row r="62" spans="2:26">
      <c r="B62" s="24">
        <v>1025.822011258</v>
      </c>
      <c r="C62" s="24"/>
      <c r="D62" s="25">
        <f t="shared" si="3"/>
        <v>1.7976720718193651E-3</v>
      </c>
      <c r="E62" s="26"/>
      <c r="F62" s="24" t="s">
        <v>105</v>
      </c>
      <c r="P62" s="36">
        <v>1688.30486141028</v>
      </c>
      <c r="Q62" s="37"/>
      <c r="R62" s="38">
        <f t="shared" si="4"/>
        <v>1688.30486141028</v>
      </c>
      <c r="S62" s="37"/>
      <c r="T62" s="39">
        <v>1688.30486141028</v>
      </c>
      <c r="U62" s="37"/>
      <c r="V62" s="40">
        <f t="shared" si="2"/>
        <v>2.9586209544794021E-3</v>
      </c>
      <c r="W62" s="37"/>
      <c r="X62" s="41" t="s">
        <v>94</v>
      </c>
      <c r="Z62" s="51" t="s">
        <v>88</v>
      </c>
    </row>
    <row r="63" spans="2:26">
      <c r="B63" s="24">
        <v>987.9847645100001</v>
      </c>
      <c r="C63" s="24"/>
      <c r="D63" s="25">
        <f t="shared" si="3"/>
        <v>1.7313652846701953E-3</v>
      </c>
      <c r="E63" s="26"/>
      <c r="F63" s="24" t="s">
        <v>106</v>
      </c>
      <c r="P63" s="36"/>
      <c r="Q63" s="44">
        <v>1660.0623845</v>
      </c>
      <c r="R63" s="38">
        <f t="shared" si="4"/>
        <v>1660.0623845</v>
      </c>
      <c r="S63" s="37"/>
      <c r="T63" s="39">
        <v>1660.0623845</v>
      </c>
      <c r="U63" s="37"/>
      <c r="V63" s="40">
        <f t="shared" si="2"/>
        <v>2.9091282438303574E-3</v>
      </c>
      <c r="W63" s="37"/>
      <c r="X63" s="43" t="s">
        <v>38</v>
      </c>
    </row>
    <row r="64" spans="2:26">
      <c r="B64" s="24">
        <v>955.6985294000001</v>
      </c>
      <c r="C64" s="24"/>
      <c r="D64" s="25">
        <f t="shared" si="3"/>
        <v>1.6747862070870731E-3</v>
      </c>
      <c r="E64" s="26"/>
      <c r="F64" s="24" t="s">
        <v>107</v>
      </c>
      <c r="P64" s="36">
        <v>72.707586609309644</v>
      </c>
      <c r="Q64" s="44">
        <v>1551.6269432950005</v>
      </c>
      <c r="R64" s="38">
        <f t="shared" si="4"/>
        <v>1624.3345299043101</v>
      </c>
      <c r="S64" s="37"/>
      <c r="T64" s="39">
        <v>1624.3345299043101</v>
      </c>
      <c r="U64" s="37"/>
      <c r="V64" s="40">
        <f t="shared" si="2"/>
        <v>2.8465179998622726E-3</v>
      </c>
      <c r="W64" s="37"/>
      <c r="X64" s="41" t="s">
        <v>42</v>
      </c>
    </row>
    <row r="65" spans="2:26">
      <c r="B65" s="24">
        <v>901.23068854000007</v>
      </c>
      <c r="C65" s="24"/>
      <c r="D65" s="25">
        <f t="shared" si="3"/>
        <v>1.5793356169732512E-3</v>
      </c>
      <c r="E65" s="26"/>
      <c r="F65" s="24" t="s">
        <v>108</v>
      </c>
      <c r="P65" s="46">
        <v>1619.8964548399999</v>
      </c>
      <c r="Q65" s="47"/>
      <c r="R65" s="48">
        <f t="shared" si="4"/>
        <v>1619.8964548399999</v>
      </c>
      <c r="S65" s="47"/>
      <c r="T65" s="49">
        <v>1619.8964548399999</v>
      </c>
      <c r="U65" s="47"/>
      <c r="V65" s="40">
        <f t="shared" si="2"/>
        <v>2.8387406237597996E-3</v>
      </c>
      <c r="W65" s="47"/>
      <c r="X65" s="50" t="s">
        <v>95</v>
      </c>
      <c r="Y65" s="51"/>
    </row>
    <row r="66" spans="2:26">
      <c r="B66" s="24"/>
      <c r="C66" s="24"/>
      <c r="D66" s="25"/>
      <c r="E66" s="26"/>
      <c r="F66" s="24"/>
      <c r="P66" s="36">
        <v>1564.1693057897601</v>
      </c>
      <c r="Q66" s="37"/>
      <c r="R66" s="38">
        <f t="shared" si="4"/>
        <v>1564.1693057897601</v>
      </c>
      <c r="S66" s="37"/>
      <c r="T66" s="39">
        <v>1564.1693057897601</v>
      </c>
      <c r="U66" s="37"/>
      <c r="V66" s="40">
        <f t="shared" si="2"/>
        <v>2.7410831954824732E-3</v>
      </c>
      <c r="W66" s="37"/>
      <c r="X66" s="41" t="s">
        <v>97</v>
      </c>
    </row>
    <row r="67" spans="2:26">
      <c r="B67" s="24">
        <v>866.92672482999978</v>
      </c>
      <c r="C67" s="24"/>
      <c r="D67" s="25">
        <f t="shared" ref="D67:D79" si="5">B67/$B$102</f>
        <v>1.5192206293463549E-3</v>
      </c>
      <c r="E67" s="26"/>
      <c r="F67" s="24" t="s">
        <v>109</v>
      </c>
      <c r="P67" s="36">
        <v>1400.0555991487997</v>
      </c>
      <c r="Q67" s="37"/>
      <c r="R67" s="38">
        <f t="shared" si="4"/>
        <v>1400.0555991487997</v>
      </c>
      <c r="S67" s="37"/>
      <c r="T67" s="39">
        <v>1400.0555991487997</v>
      </c>
      <c r="U67" s="37"/>
      <c r="V67" s="40">
        <f t="shared" si="2"/>
        <v>2.4534868836530803E-3</v>
      </c>
      <c r="W67" s="37"/>
      <c r="X67" s="41" t="s">
        <v>98</v>
      </c>
    </row>
    <row r="68" spans="2:26">
      <c r="B68" s="24">
        <v>865.44743462999986</v>
      </c>
      <c r="C68" s="24"/>
      <c r="D68" s="25">
        <f t="shared" si="5"/>
        <v>1.5166282900813837E-3</v>
      </c>
      <c r="E68" s="26"/>
      <c r="F68" s="24" t="s">
        <v>110</v>
      </c>
      <c r="P68" s="36">
        <v>1399.5840057297</v>
      </c>
      <c r="Q68" s="37"/>
      <c r="R68" s="38">
        <f t="shared" si="4"/>
        <v>1399.5840057297</v>
      </c>
      <c r="S68" s="37"/>
      <c r="T68" s="39">
        <v>1399.5840057297</v>
      </c>
      <c r="U68" s="37"/>
      <c r="V68" s="40">
        <f t="shared" si="2"/>
        <v>2.4526604534249653E-3</v>
      </c>
      <c r="W68" s="37"/>
      <c r="X68" s="41" t="s">
        <v>99</v>
      </c>
    </row>
    <row r="69" spans="2:26">
      <c r="B69" s="24">
        <v>864.94162000000006</v>
      </c>
      <c r="C69" s="24"/>
      <c r="D69" s="25">
        <f t="shared" si="5"/>
        <v>1.5157418898834067E-3</v>
      </c>
      <c r="E69" s="26"/>
      <c r="F69" s="24" t="s">
        <v>111</v>
      </c>
      <c r="P69" s="36"/>
      <c r="Q69" s="44">
        <v>1340.200227467504</v>
      </c>
      <c r="R69" s="38">
        <f t="shared" si="4"/>
        <v>1340.200227467504</v>
      </c>
      <c r="S69" s="37"/>
      <c r="T69" s="39">
        <v>1340.200227467504</v>
      </c>
      <c r="U69" s="37"/>
      <c r="V69" s="40">
        <f t="shared" si="2"/>
        <v>2.3485950711954013E-3</v>
      </c>
      <c r="W69" s="37"/>
      <c r="X69" s="43" t="s">
        <v>44</v>
      </c>
    </row>
    <row r="70" spans="2:26">
      <c r="B70" s="24">
        <v>852.99080879999997</v>
      </c>
      <c r="C70" s="24"/>
      <c r="D70" s="25">
        <f t="shared" si="5"/>
        <v>1.4947990369381086E-3</v>
      </c>
      <c r="E70" s="26"/>
      <c r="F70" s="24" t="s">
        <v>112</v>
      </c>
      <c r="P70" s="36">
        <v>1337.1489540000002</v>
      </c>
      <c r="Q70" s="37"/>
      <c r="R70" s="38">
        <f t="shared" si="4"/>
        <v>1337.1489540000002</v>
      </c>
      <c r="S70" s="37"/>
      <c r="T70" s="39">
        <v>1337.1489540000002</v>
      </c>
      <c r="U70" s="37"/>
      <c r="V70" s="40">
        <f t="shared" si="2"/>
        <v>2.3432479553840645E-3</v>
      </c>
      <c r="W70" s="37"/>
      <c r="X70" s="41" t="s">
        <v>100</v>
      </c>
    </row>
    <row r="71" spans="2:26">
      <c r="B71" s="24">
        <v>695.76483776369673</v>
      </c>
      <c r="C71" s="24"/>
      <c r="D71" s="25">
        <f t="shared" si="5"/>
        <v>1.2192729378733879E-3</v>
      </c>
      <c r="E71" s="26"/>
      <c r="F71" s="24" t="s">
        <v>113</v>
      </c>
      <c r="P71" s="36">
        <v>1279.3507109999998</v>
      </c>
      <c r="Q71" s="37"/>
      <c r="R71" s="38">
        <f t="shared" si="4"/>
        <v>1279.3507109999998</v>
      </c>
      <c r="S71" s="37"/>
      <c r="T71" s="39">
        <v>1279.3507109999998</v>
      </c>
      <c r="U71" s="37"/>
      <c r="V71" s="40">
        <f t="shared" si="2"/>
        <v>2.2419610985014451E-3</v>
      </c>
      <c r="W71" s="37"/>
      <c r="X71" s="41" t="s">
        <v>101</v>
      </c>
      <c r="Z71" s="51" t="s">
        <v>36</v>
      </c>
    </row>
    <row r="72" spans="2:26">
      <c r="B72" s="24">
        <v>661.564335886972</v>
      </c>
      <c r="C72" s="24"/>
      <c r="D72" s="25">
        <f t="shared" si="5"/>
        <v>1.1593392589395568E-3</v>
      </c>
      <c r="E72" s="26"/>
      <c r="F72" s="24" t="s">
        <v>114</v>
      </c>
      <c r="P72" s="36"/>
      <c r="Q72" s="44">
        <v>1265.4928650000002</v>
      </c>
      <c r="R72" s="38">
        <f t="shared" si="4"/>
        <v>1265.4928650000002</v>
      </c>
      <c r="S72" s="37"/>
      <c r="T72" s="39">
        <v>1265.4928650000002</v>
      </c>
      <c r="U72" s="37"/>
      <c r="V72" s="40">
        <f t="shared" si="2"/>
        <v>2.2176763176560599E-3</v>
      </c>
      <c r="W72" s="37"/>
      <c r="X72" s="43" t="s">
        <v>46</v>
      </c>
    </row>
    <row r="73" spans="2:26">
      <c r="B73" s="24">
        <v>652.44401599999992</v>
      </c>
      <c r="C73" s="24"/>
      <c r="D73" s="25">
        <f t="shared" si="5"/>
        <v>1.1433566185136974E-3</v>
      </c>
      <c r="E73" s="26"/>
      <c r="F73" s="24" t="s">
        <v>115</v>
      </c>
      <c r="P73" s="46">
        <v>1121.939252658</v>
      </c>
      <c r="Q73" s="47"/>
      <c r="R73" s="48">
        <f t="shared" si="4"/>
        <v>1121.939252658</v>
      </c>
      <c r="S73" s="47"/>
      <c r="T73" s="49">
        <v>1121.939252658</v>
      </c>
      <c r="U73" s="47"/>
      <c r="V73" s="40">
        <f t="shared" si="2"/>
        <v>1.966109947580293E-3</v>
      </c>
      <c r="W73" s="47"/>
      <c r="X73" s="50" t="s">
        <v>103</v>
      </c>
      <c r="Y73" s="51"/>
    </row>
    <row r="74" spans="2:26">
      <c r="B74" s="24">
        <v>575.26708205014245</v>
      </c>
      <c r="C74" s="24"/>
      <c r="D74" s="25">
        <f t="shared" si="5"/>
        <v>1.008110135958535E-3</v>
      </c>
      <c r="E74" s="26"/>
      <c r="F74" s="24" t="s">
        <v>116</v>
      </c>
      <c r="N74" s="27">
        <v>1071.6950920801958</v>
      </c>
      <c r="P74" s="36">
        <v>1099.57480508</v>
      </c>
      <c r="Q74" s="37"/>
      <c r="R74" s="38">
        <f t="shared" si="4"/>
        <v>1099.57480508</v>
      </c>
      <c r="S74" s="37"/>
      <c r="T74" s="39">
        <v>1099.57480508</v>
      </c>
      <c r="U74" s="37"/>
      <c r="V74" s="40">
        <f t="shared" si="2"/>
        <v>1.9269180191839278E-3</v>
      </c>
      <c r="W74" s="37"/>
      <c r="X74" s="41" t="s">
        <v>104</v>
      </c>
    </row>
    <row r="75" spans="2:26">
      <c r="B75" s="24">
        <v>568.7718746436999</v>
      </c>
      <c r="C75" s="24"/>
      <c r="D75" s="25">
        <f t="shared" si="5"/>
        <v>9.9672779786567521E-4</v>
      </c>
      <c r="E75" s="26"/>
      <c r="F75" s="24" t="s">
        <v>117</v>
      </c>
      <c r="P75" s="53"/>
      <c r="Q75" s="44">
        <v>1071.6950920801958</v>
      </c>
      <c r="R75" s="38">
        <f t="shared" si="4"/>
        <v>1071.6950920801958</v>
      </c>
      <c r="S75" s="37"/>
      <c r="T75" s="39">
        <v>1071.6950920801958</v>
      </c>
      <c r="U75" s="37"/>
      <c r="V75" s="40">
        <f t="shared" si="2"/>
        <v>1.878061023642737E-3</v>
      </c>
      <c r="W75" s="37"/>
      <c r="X75" s="43" t="s">
        <v>48</v>
      </c>
    </row>
    <row r="76" spans="2:26">
      <c r="B76" s="24">
        <v>555.79267545806158</v>
      </c>
      <c r="C76" s="24"/>
      <c r="D76" s="25">
        <f t="shared" si="5"/>
        <v>9.7398277618107577E-4</v>
      </c>
      <c r="E76" s="26"/>
      <c r="F76" s="24" t="s">
        <v>118</v>
      </c>
      <c r="P76" s="42"/>
      <c r="Q76" s="44">
        <v>1049.7601424294653</v>
      </c>
      <c r="R76" s="38">
        <f t="shared" si="4"/>
        <v>1049.7601424294653</v>
      </c>
      <c r="S76" s="37"/>
      <c r="T76" s="39">
        <v>1049.7601424294653</v>
      </c>
      <c r="U76" s="37"/>
      <c r="V76" s="40">
        <f t="shared" si="2"/>
        <v>1.839621756449079E-3</v>
      </c>
      <c r="W76" s="37"/>
      <c r="X76" s="43" t="s">
        <v>50</v>
      </c>
      <c r="Y76" s="29" t="s">
        <v>48</v>
      </c>
    </row>
    <row r="77" spans="2:26">
      <c r="B77" s="24">
        <v>514.41816719999997</v>
      </c>
      <c r="C77" s="24"/>
      <c r="D77" s="25">
        <f t="shared" si="5"/>
        <v>9.014772175514992E-4</v>
      </c>
      <c r="E77" s="26"/>
      <c r="F77" s="24" t="s">
        <v>119</v>
      </c>
      <c r="P77" s="42"/>
      <c r="Q77" s="44">
        <v>1047.96558816232</v>
      </c>
      <c r="R77" s="38">
        <f t="shared" ref="R77:R108" si="6">P77+Q77</f>
        <v>1047.96558816232</v>
      </c>
      <c r="S77" s="37"/>
      <c r="T77" s="39">
        <v>1047.96558816232</v>
      </c>
      <c r="U77" s="37"/>
      <c r="V77" s="40">
        <f t="shared" ref="V77:V104" si="7">T77/$R$115</f>
        <v>1.8364769418009168E-3</v>
      </c>
      <c r="W77" s="37"/>
      <c r="X77" s="43" t="s">
        <v>52</v>
      </c>
    </row>
    <row r="78" spans="2:26">
      <c r="B78" s="24">
        <v>423.15288813069992</v>
      </c>
      <c r="C78" s="24"/>
      <c r="D78" s="25">
        <f t="shared" si="5"/>
        <v>7.4154202264523799E-4</v>
      </c>
      <c r="E78" s="26"/>
      <c r="F78" s="24" t="s">
        <v>120</v>
      </c>
      <c r="P78" s="36">
        <v>1025.822011258</v>
      </c>
      <c r="Q78" s="37"/>
      <c r="R78" s="38">
        <f t="shared" si="6"/>
        <v>1025.822011258</v>
      </c>
      <c r="S78" s="37"/>
      <c r="T78" s="39">
        <v>1025.822011258</v>
      </c>
      <c r="U78" s="37"/>
      <c r="V78" s="40">
        <f t="shared" si="7"/>
        <v>1.7976720718193651E-3</v>
      </c>
      <c r="W78" s="37"/>
      <c r="X78" s="41" t="s">
        <v>105</v>
      </c>
    </row>
    <row r="79" spans="2:26">
      <c r="B79" s="24">
        <v>418.43376713999999</v>
      </c>
      <c r="C79" s="24"/>
      <c r="D79" s="25">
        <f t="shared" si="5"/>
        <v>7.3327213574925069E-4</v>
      </c>
      <c r="E79" s="26"/>
      <c r="F79" s="24" t="s">
        <v>121</v>
      </c>
      <c r="P79" s="36">
        <v>987.9847645100001</v>
      </c>
      <c r="Q79" s="37"/>
      <c r="R79" s="38">
        <f t="shared" si="6"/>
        <v>987.9847645100001</v>
      </c>
      <c r="S79" s="37"/>
      <c r="T79" s="39">
        <v>987.9847645100001</v>
      </c>
      <c r="U79" s="37"/>
      <c r="V79" s="40">
        <f t="shared" si="7"/>
        <v>1.7313652846701953E-3</v>
      </c>
      <c r="W79" s="37"/>
      <c r="X79" s="41" t="s">
        <v>106</v>
      </c>
    </row>
    <row r="80" spans="2:26">
      <c r="B80" s="24"/>
      <c r="C80" s="24"/>
      <c r="D80" s="25"/>
      <c r="E80" s="26"/>
      <c r="F80" s="24"/>
      <c r="P80" s="36">
        <v>955.6985294000001</v>
      </c>
      <c r="Q80" s="37"/>
      <c r="R80" s="38">
        <f t="shared" si="6"/>
        <v>955.6985294000001</v>
      </c>
      <c r="S80" s="37"/>
      <c r="T80" s="39">
        <v>955.6985294000001</v>
      </c>
      <c r="U80" s="37"/>
      <c r="V80" s="40">
        <f t="shared" si="7"/>
        <v>1.6747862070870731E-3</v>
      </c>
      <c r="W80" s="37"/>
      <c r="X80" s="41" t="s">
        <v>107</v>
      </c>
    </row>
    <row r="81" spans="2:24">
      <c r="B81" s="24">
        <v>411.47676244509995</v>
      </c>
      <c r="C81" s="24"/>
      <c r="D81" s="25">
        <f t="shared" ref="D81:D87" si="8">B81/$B$102</f>
        <v>7.2108053437368563E-4</v>
      </c>
      <c r="E81" s="26"/>
      <c r="F81" s="24" t="s">
        <v>122</v>
      </c>
      <c r="P81" s="36"/>
      <c r="Q81" s="44">
        <v>923.75944389004803</v>
      </c>
      <c r="R81" s="38">
        <f t="shared" si="6"/>
        <v>923.75944389004803</v>
      </c>
      <c r="S81" s="37"/>
      <c r="T81" s="39">
        <v>923.75944389004803</v>
      </c>
      <c r="U81" s="37"/>
      <c r="V81" s="40">
        <f t="shared" si="7"/>
        <v>1.6188154817657473E-3</v>
      </c>
      <c r="W81" s="37"/>
      <c r="X81" s="43" t="s">
        <v>54</v>
      </c>
    </row>
    <row r="82" spans="2:24">
      <c r="B82" s="24">
        <v>373.4522788675722</v>
      </c>
      <c r="C82" s="24"/>
      <c r="D82" s="25">
        <f t="shared" si="8"/>
        <v>6.5444562946571916E-4</v>
      </c>
      <c r="E82" s="26"/>
      <c r="F82" s="24" t="s">
        <v>123</v>
      </c>
      <c r="P82" s="36">
        <v>901.23068854000007</v>
      </c>
      <c r="Q82" s="37"/>
      <c r="R82" s="38">
        <f t="shared" si="6"/>
        <v>901.23068854000007</v>
      </c>
      <c r="S82" s="37"/>
      <c r="T82" s="39">
        <v>901.23068854000007</v>
      </c>
      <c r="U82" s="37"/>
      <c r="V82" s="40">
        <f t="shared" si="7"/>
        <v>1.5793356169732512E-3</v>
      </c>
      <c r="W82" s="37"/>
      <c r="X82" s="41" t="s">
        <v>108</v>
      </c>
    </row>
    <row r="83" spans="2:24">
      <c r="B83" s="24">
        <v>332.23959396000004</v>
      </c>
      <c r="C83" s="24"/>
      <c r="D83" s="25">
        <f t="shared" si="8"/>
        <v>5.8222365347967194E-4</v>
      </c>
      <c r="E83" s="26"/>
      <c r="F83" s="24" t="s">
        <v>124</v>
      </c>
      <c r="P83" s="36">
        <v>866.92672482999978</v>
      </c>
      <c r="Q83" s="37"/>
      <c r="R83" s="38">
        <f t="shared" si="6"/>
        <v>866.92672482999978</v>
      </c>
      <c r="S83" s="37"/>
      <c r="T83" s="39">
        <v>866.92672482999978</v>
      </c>
      <c r="U83" s="37"/>
      <c r="V83" s="40">
        <f t="shared" si="7"/>
        <v>1.5192206293463549E-3</v>
      </c>
      <c r="W83" s="37"/>
      <c r="X83" s="41" t="s">
        <v>109</v>
      </c>
    </row>
    <row r="84" spans="2:24">
      <c r="B84" s="24">
        <v>289.33521974029998</v>
      </c>
      <c r="C84" s="24"/>
      <c r="D84" s="25">
        <f t="shared" si="8"/>
        <v>5.0703712555651213E-4</v>
      </c>
      <c r="E84" s="26"/>
      <c r="F84" s="24" t="s">
        <v>125</v>
      </c>
      <c r="P84" s="36">
        <v>865.44743462999986</v>
      </c>
      <c r="Q84" s="37"/>
      <c r="R84" s="38">
        <f t="shared" si="6"/>
        <v>865.44743462999986</v>
      </c>
      <c r="S84" s="37"/>
      <c r="T84" s="39">
        <v>865.44743462999986</v>
      </c>
      <c r="U84" s="37"/>
      <c r="V84" s="40">
        <f t="shared" si="7"/>
        <v>1.5166282900813837E-3</v>
      </c>
      <c r="W84" s="37"/>
      <c r="X84" s="41" t="s">
        <v>110</v>
      </c>
    </row>
    <row r="85" spans="2:24">
      <c r="B85" s="24">
        <v>215.18847612000002</v>
      </c>
      <c r="C85" s="24"/>
      <c r="D85" s="25">
        <f t="shared" si="8"/>
        <v>3.7710081227824267E-4</v>
      </c>
      <c r="E85" s="26"/>
      <c r="F85" s="24" t="s">
        <v>126</v>
      </c>
      <c r="P85" s="36">
        <v>864.94162000000006</v>
      </c>
      <c r="Q85" s="37"/>
      <c r="R85" s="38">
        <f t="shared" si="6"/>
        <v>864.94162000000006</v>
      </c>
      <c r="S85" s="37"/>
      <c r="T85" s="39">
        <v>864.94162000000006</v>
      </c>
      <c r="U85" s="37"/>
      <c r="V85" s="40">
        <f t="shared" si="7"/>
        <v>1.5157418898834067E-3</v>
      </c>
      <c r="W85" s="37"/>
      <c r="X85" s="41" t="s">
        <v>111</v>
      </c>
    </row>
    <row r="86" spans="2:24">
      <c r="B86" s="24">
        <v>162.99363220000001</v>
      </c>
      <c r="C86" s="24"/>
      <c r="D86" s="25">
        <f t="shared" si="8"/>
        <v>2.8563346981705986E-4</v>
      </c>
      <c r="E86" s="26"/>
      <c r="F86" s="24" t="s">
        <v>102</v>
      </c>
      <c r="P86" s="36">
        <v>852.99080879999997</v>
      </c>
      <c r="Q86" s="37"/>
      <c r="R86" s="38">
        <f t="shared" si="6"/>
        <v>852.99080879999997</v>
      </c>
      <c r="S86" s="37"/>
      <c r="T86" s="39">
        <v>852.99080879999997</v>
      </c>
      <c r="U86" s="37"/>
      <c r="V86" s="40">
        <f t="shared" si="7"/>
        <v>1.4947990369381086E-3</v>
      </c>
      <c r="W86" s="37"/>
      <c r="X86" s="41" t="s">
        <v>112</v>
      </c>
    </row>
    <row r="87" spans="2:24">
      <c r="B87" s="24">
        <v>72.707586609309644</v>
      </c>
      <c r="C87" s="24"/>
      <c r="D87" s="25">
        <f t="shared" si="8"/>
        <v>1.2741430425796421E-4</v>
      </c>
      <c r="E87" s="26"/>
      <c r="F87" s="24" t="s">
        <v>42</v>
      </c>
      <c r="P87" s="36"/>
      <c r="Q87" s="44">
        <v>817.38682300644086</v>
      </c>
      <c r="R87" s="38">
        <f t="shared" si="6"/>
        <v>817.38682300644086</v>
      </c>
      <c r="S87" s="37"/>
      <c r="T87" s="39">
        <v>817.38682300644086</v>
      </c>
      <c r="U87" s="37"/>
      <c r="V87" s="40">
        <f t="shared" si="7"/>
        <v>1.4324058632645938E-3</v>
      </c>
      <c r="W87" s="37"/>
      <c r="X87" s="43" t="s">
        <v>56</v>
      </c>
    </row>
    <row r="88" spans="2:24">
      <c r="B88" s="24"/>
      <c r="C88" s="24"/>
      <c r="D88" s="24"/>
      <c r="E88" s="26"/>
      <c r="F88" s="24"/>
      <c r="P88" s="36"/>
      <c r="Q88" s="44">
        <v>746.8280050802864</v>
      </c>
      <c r="R88" s="38">
        <f t="shared" si="6"/>
        <v>746.8280050802864</v>
      </c>
      <c r="S88" s="37"/>
      <c r="T88" s="39">
        <v>746.8280050802864</v>
      </c>
      <c r="U88" s="37"/>
      <c r="V88" s="40">
        <f t="shared" si="7"/>
        <v>1.308757106448696E-3</v>
      </c>
      <c r="W88" s="37"/>
      <c r="X88" s="43" t="s">
        <v>58</v>
      </c>
    </row>
    <row r="89" spans="2:24">
      <c r="B89" s="70">
        <v>286773.7062923364</v>
      </c>
      <c r="C89" s="26"/>
      <c r="D89" s="71">
        <v>0.50254827550605685</v>
      </c>
      <c r="F89" s="24"/>
      <c r="G89" s="26"/>
      <c r="P89" s="36">
        <v>695.76483776369673</v>
      </c>
      <c r="Q89" s="37"/>
      <c r="R89" s="38">
        <f t="shared" si="6"/>
        <v>695.76483776369673</v>
      </c>
      <c r="S89" s="37"/>
      <c r="T89" s="39">
        <v>695.76483776369673</v>
      </c>
      <c r="U89" s="37"/>
      <c r="V89" s="40">
        <f t="shared" si="7"/>
        <v>1.2192729378733879E-3</v>
      </c>
      <c r="W89" s="37"/>
      <c r="X89" s="41" t="s">
        <v>113</v>
      </c>
    </row>
    <row r="90" spans="2:24">
      <c r="F90" s="24"/>
      <c r="G90" s="26"/>
      <c r="P90" s="36">
        <v>661.564335886972</v>
      </c>
      <c r="Q90" s="37"/>
      <c r="R90" s="38">
        <f t="shared" si="6"/>
        <v>661.564335886972</v>
      </c>
      <c r="S90" s="37"/>
      <c r="T90" s="39">
        <v>661.564335886972</v>
      </c>
      <c r="U90" s="37"/>
      <c r="V90" s="40">
        <f t="shared" si="7"/>
        <v>1.1593392589395568E-3</v>
      </c>
      <c r="W90" s="37"/>
      <c r="X90" s="41" t="s">
        <v>114</v>
      </c>
    </row>
    <row r="91" spans="2:24">
      <c r="F91" s="24" t="s">
        <v>127</v>
      </c>
      <c r="G91" s="26"/>
      <c r="P91" s="36">
        <v>652.44401599999992</v>
      </c>
      <c r="Q91" s="37"/>
      <c r="R91" s="38">
        <f t="shared" si="6"/>
        <v>652.44401599999992</v>
      </c>
      <c r="S91" s="37"/>
      <c r="T91" s="39">
        <v>652.44401599999992</v>
      </c>
      <c r="U91" s="37"/>
      <c r="V91" s="40">
        <f t="shared" si="7"/>
        <v>1.1433566185136974E-3</v>
      </c>
      <c r="W91" s="37"/>
      <c r="X91" s="41" t="s">
        <v>115</v>
      </c>
    </row>
    <row r="92" spans="2:24">
      <c r="F92" s="24"/>
      <c r="G92" s="26"/>
      <c r="P92" s="36"/>
      <c r="Q92" s="44">
        <v>627.09413182000014</v>
      </c>
      <c r="R92" s="38">
        <f t="shared" si="6"/>
        <v>627.09413182000014</v>
      </c>
      <c r="S92" s="37"/>
      <c r="T92" s="39">
        <v>627.09413182000014</v>
      </c>
      <c r="U92" s="37"/>
      <c r="V92" s="40">
        <f t="shared" si="7"/>
        <v>1.0989329482140552E-3</v>
      </c>
      <c r="W92" s="37"/>
      <c r="X92" s="43" t="s">
        <v>60</v>
      </c>
    </row>
    <row r="93" spans="2:24">
      <c r="F93" s="24"/>
      <c r="G93" s="26"/>
      <c r="P93" s="36">
        <v>575.26708205014245</v>
      </c>
      <c r="Q93" s="37"/>
      <c r="R93" s="38">
        <f t="shared" si="6"/>
        <v>575.26708205014245</v>
      </c>
      <c r="S93" s="37"/>
      <c r="T93" s="39">
        <v>575.26708205014245</v>
      </c>
      <c r="U93" s="37"/>
      <c r="V93" s="40">
        <f t="shared" si="7"/>
        <v>1.008110135958535E-3</v>
      </c>
      <c r="W93" s="37"/>
      <c r="X93" s="41" t="s">
        <v>116</v>
      </c>
    </row>
    <row r="94" spans="2:24">
      <c r="F94" s="24"/>
      <c r="G94" s="26"/>
      <c r="P94" s="36">
        <v>568.7718746436999</v>
      </c>
      <c r="Q94" s="37"/>
      <c r="R94" s="38">
        <f t="shared" si="6"/>
        <v>568.7718746436999</v>
      </c>
      <c r="S94" s="37"/>
      <c r="T94" s="39">
        <v>568.7718746436999</v>
      </c>
      <c r="U94" s="37"/>
      <c r="V94" s="40">
        <f t="shared" si="7"/>
        <v>9.9672779786567521E-4</v>
      </c>
      <c r="W94" s="37"/>
      <c r="X94" s="41" t="s">
        <v>117</v>
      </c>
    </row>
    <row r="95" spans="2:24">
      <c r="F95" s="24"/>
      <c r="G95" s="26"/>
      <c r="P95" s="36">
        <v>555.79267545806158</v>
      </c>
      <c r="Q95" s="37"/>
      <c r="R95" s="38">
        <f t="shared" si="6"/>
        <v>555.79267545806158</v>
      </c>
      <c r="S95" s="37"/>
      <c r="T95" s="39">
        <v>555.79267545806158</v>
      </c>
      <c r="U95" s="37"/>
      <c r="V95" s="40">
        <f t="shared" si="7"/>
        <v>9.7398277618107577E-4</v>
      </c>
      <c r="W95" s="37"/>
      <c r="X95" s="41" t="s">
        <v>118</v>
      </c>
    </row>
    <row r="96" spans="2:24">
      <c r="F96" s="24"/>
      <c r="G96" s="26"/>
      <c r="P96" s="36">
        <v>514.41816719999997</v>
      </c>
      <c r="Q96" s="37"/>
      <c r="R96" s="38">
        <f t="shared" si="6"/>
        <v>514.41816719999997</v>
      </c>
      <c r="S96" s="37"/>
      <c r="T96" s="39">
        <v>514.41816719999997</v>
      </c>
      <c r="U96" s="37"/>
      <c r="V96" s="40">
        <f t="shared" si="7"/>
        <v>9.014772175514992E-4</v>
      </c>
      <c r="W96" s="37"/>
      <c r="X96" s="41" t="s">
        <v>119</v>
      </c>
    </row>
    <row r="97" spans="2:24">
      <c r="F97" s="24"/>
      <c r="G97" s="26"/>
      <c r="P97" s="36">
        <v>423.15288813069992</v>
      </c>
      <c r="Q97" s="37"/>
      <c r="R97" s="38">
        <f t="shared" si="6"/>
        <v>423.15288813069992</v>
      </c>
      <c r="S97" s="37"/>
      <c r="T97" s="39">
        <v>423.15288813069992</v>
      </c>
      <c r="U97" s="37"/>
      <c r="V97" s="40">
        <f t="shared" si="7"/>
        <v>7.4154202264523799E-4</v>
      </c>
      <c r="W97" s="37"/>
      <c r="X97" s="41" t="s">
        <v>120</v>
      </c>
    </row>
    <row r="98" spans="2:24">
      <c r="B98" s="72"/>
      <c r="C98" s="73" t="s">
        <v>84</v>
      </c>
      <c r="D98" s="59"/>
      <c r="F98" s="24"/>
      <c r="G98" s="26"/>
      <c r="P98" s="36">
        <v>418.43376713999999</v>
      </c>
      <c r="Q98" s="37"/>
      <c r="R98" s="38">
        <f t="shared" si="6"/>
        <v>418.43376713999999</v>
      </c>
      <c r="S98" s="37"/>
      <c r="T98" s="39">
        <v>418.43376713999999</v>
      </c>
      <c r="U98" s="37"/>
      <c r="V98" s="40">
        <f t="shared" si="7"/>
        <v>7.3327213574925069E-4</v>
      </c>
      <c r="W98" s="37"/>
      <c r="X98" s="41" t="s">
        <v>121</v>
      </c>
    </row>
    <row r="99" spans="2:24">
      <c r="B99" s="30" t="s">
        <v>128</v>
      </c>
      <c r="C99" s="60"/>
      <c r="D99" s="61" t="s">
        <v>87</v>
      </c>
      <c r="F99" s="24"/>
      <c r="G99" s="26"/>
      <c r="P99" s="36">
        <v>411.47676244509995</v>
      </c>
      <c r="Q99" s="37"/>
      <c r="R99" s="38">
        <f t="shared" si="6"/>
        <v>411.47676244509995</v>
      </c>
      <c r="S99" s="37"/>
      <c r="T99" s="39">
        <v>411.47676244509995</v>
      </c>
      <c r="U99" s="37"/>
      <c r="V99" s="40">
        <f t="shared" si="7"/>
        <v>7.2108053437368563E-4</v>
      </c>
      <c r="W99" s="37"/>
      <c r="X99" s="41" t="s">
        <v>122</v>
      </c>
    </row>
    <row r="100" spans="2:24">
      <c r="B100" s="36">
        <v>113648.54805600001</v>
      </c>
      <c r="C100" s="62"/>
      <c r="D100" s="63" t="s">
        <v>90</v>
      </c>
      <c r="F100" s="24"/>
      <c r="G100" s="26"/>
      <c r="P100" s="36">
        <v>373.4522788675722</v>
      </c>
      <c r="Q100" s="37"/>
      <c r="R100" s="38">
        <f t="shared" si="6"/>
        <v>373.4522788675722</v>
      </c>
      <c r="S100" s="37"/>
      <c r="T100" s="39">
        <v>373.4522788675722</v>
      </c>
      <c r="U100" s="37"/>
      <c r="V100" s="40">
        <f t="shared" si="7"/>
        <v>6.5444562946571916E-4</v>
      </c>
      <c r="W100" s="37"/>
      <c r="X100" s="41" t="s">
        <v>123</v>
      </c>
    </row>
    <row r="101" spans="2:24">
      <c r="B101" s="64">
        <v>242917.54234500002</v>
      </c>
      <c r="C101" s="65"/>
      <c r="D101" s="66" t="s">
        <v>15</v>
      </c>
      <c r="F101" s="24"/>
      <c r="G101" s="26"/>
      <c r="P101" s="36">
        <v>332.23959396000004</v>
      </c>
      <c r="Q101" s="37"/>
      <c r="R101" s="38">
        <f t="shared" si="6"/>
        <v>332.23959396000004</v>
      </c>
      <c r="S101" s="37"/>
      <c r="T101" s="39">
        <v>332.23959396000004</v>
      </c>
      <c r="U101" s="37"/>
      <c r="V101" s="40">
        <f t="shared" si="7"/>
        <v>5.8222365347967194E-4</v>
      </c>
      <c r="W101" s="37"/>
      <c r="X101" s="41" t="s">
        <v>124</v>
      </c>
    </row>
    <row r="102" spans="2:24">
      <c r="B102" s="67">
        <v>570639.12119400012</v>
      </c>
      <c r="C102" s="68"/>
      <c r="D102" s="69" t="s">
        <v>93</v>
      </c>
      <c r="F102" s="24"/>
      <c r="G102" s="26"/>
      <c r="P102" s="36">
        <v>289.33521974029998</v>
      </c>
      <c r="Q102" s="37"/>
      <c r="R102" s="38">
        <f t="shared" si="6"/>
        <v>289.33521974029998</v>
      </c>
      <c r="S102" s="37"/>
      <c r="T102" s="39">
        <v>289.33521974029998</v>
      </c>
      <c r="U102" s="37"/>
      <c r="V102" s="40">
        <f t="shared" si="7"/>
        <v>5.0703712555651213E-4</v>
      </c>
      <c r="W102" s="37"/>
      <c r="X102" s="41" t="s">
        <v>125</v>
      </c>
    </row>
    <row r="103" spans="2:24">
      <c r="F103" s="24"/>
      <c r="G103" s="26"/>
      <c r="P103" s="36">
        <v>215.18847612000002</v>
      </c>
      <c r="Q103" s="37"/>
      <c r="R103" s="38">
        <f t="shared" si="6"/>
        <v>215.18847612000002</v>
      </c>
      <c r="S103" s="37"/>
      <c r="T103" s="39">
        <v>215.18847612000002</v>
      </c>
      <c r="U103" s="37"/>
      <c r="V103" s="40">
        <f t="shared" si="7"/>
        <v>3.7710081227824267E-4</v>
      </c>
      <c r="W103" s="37"/>
      <c r="X103" s="41" t="s">
        <v>126</v>
      </c>
    </row>
    <row r="104" spans="2:24">
      <c r="B104" s="26" t="s">
        <v>96</v>
      </c>
      <c r="F104" s="24"/>
      <c r="G104" s="26"/>
      <c r="P104" s="36"/>
      <c r="Q104" s="44">
        <v>193.21250000000003</v>
      </c>
      <c r="R104" s="38">
        <f t="shared" si="6"/>
        <v>193.21250000000003</v>
      </c>
      <c r="S104" s="37"/>
      <c r="T104" s="39">
        <v>193.21250000000003</v>
      </c>
      <c r="U104" s="37"/>
      <c r="V104" s="40">
        <f t="shared" si="7"/>
        <v>3.3858964943679984E-4</v>
      </c>
      <c r="W104" s="37"/>
      <c r="X104" s="43" t="s">
        <v>64</v>
      </c>
    </row>
    <row r="105" spans="2:24">
      <c r="F105" s="24"/>
      <c r="G105" s="26"/>
      <c r="P105" s="74"/>
      <c r="Q105" s="75">
        <v>173.58211</v>
      </c>
      <c r="R105" s="76">
        <f t="shared" si="6"/>
        <v>173.58211</v>
      </c>
      <c r="S105" s="77"/>
      <c r="T105" s="78">
        <v>173.58211</v>
      </c>
      <c r="U105" s="77"/>
      <c r="V105" s="79">
        <f>T105/$R$115</f>
        <v>3.0418894105402089E-4</v>
      </c>
      <c r="W105" s="77"/>
      <c r="X105" s="80" t="s">
        <v>66</v>
      </c>
    </row>
    <row r="106" spans="2:24">
      <c r="F106" s="24"/>
      <c r="G106" s="26"/>
    </row>
    <row r="107" spans="2:24">
      <c r="F107" s="24"/>
      <c r="G107" s="26"/>
      <c r="P107" s="81">
        <f>SUM(P13:P106)</f>
        <v>301722.41792733636</v>
      </c>
      <c r="Q107" s="82">
        <f>SUM(Q13:Q106)</f>
        <v>45962.696294010566</v>
      </c>
      <c r="R107" s="82">
        <f>SUM(R13:R106)</f>
        <v>347685.11422134703</v>
      </c>
      <c r="S107" s="83"/>
      <c r="T107" s="82">
        <f>SUM(T13:T106)</f>
        <v>347685.11422134703</v>
      </c>
      <c r="U107" s="83"/>
      <c r="V107" s="84">
        <f>T107/$R$115</f>
        <v>0.60929070809911146</v>
      </c>
      <c r="W107" s="83"/>
      <c r="X107" s="85" t="s">
        <v>129</v>
      </c>
    </row>
    <row r="108" spans="2:24">
      <c r="F108" s="24"/>
      <c r="G108" s="26"/>
    </row>
    <row r="109" spans="2:24">
      <c r="F109" s="24"/>
      <c r="G109" s="26"/>
      <c r="P109" s="86">
        <f>+B89</f>
        <v>286773.7062923364</v>
      </c>
      <c r="Q109" s="86">
        <f>+I40</f>
        <v>190935.60675771022</v>
      </c>
      <c r="R109" s="86">
        <f>+P109+Q109</f>
        <v>477709.31305004662</v>
      </c>
    </row>
    <row r="110" spans="2:24">
      <c r="F110" s="24"/>
      <c r="G110" s="26"/>
    </row>
    <row r="111" spans="2:24">
      <c r="F111" s="24"/>
      <c r="G111" s="26"/>
      <c r="R111" s="57" t="s">
        <v>84</v>
      </c>
      <c r="S111" s="58"/>
      <c r="T111" s="59"/>
    </row>
    <row r="112" spans="2:24">
      <c r="F112" s="24"/>
      <c r="G112" s="26"/>
      <c r="R112" s="30">
        <v>214073.03079300004</v>
      </c>
      <c r="S112" s="60"/>
      <c r="T112" s="61" t="s">
        <v>87</v>
      </c>
    </row>
    <row r="113" spans="6:20">
      <c r="F113" s="24"/>
      <c r="G113" s="26"/>
      <c r="R113" s="36">
        <v>113648.54805600001</v>
      </c>
      <c r="S113" s="62"/>
      <c r="T113" s="63" t="s">
        <v>90</v>
      </c>
    </row>
    <row r="114" spans="6:20">
      <c r="F114" s="24"/>
      <c r="G114" s="26"/>
      <c r="R114" s="64">
        <v>242917.54234500002</v>
      </c>
      <c r="S114" s="65"/>
      <c r="T114" s="66" t="s">
        <v>15</v>
      </c>
    </row>
    <row r="115" spans="6:20">
      <c r="F115" s="24"/>
      <c r="G115" s="26"/>
      <c r="R115" s="67">
        <v>570639.12119400012</v>
      </c>
      <c r="S115" s="68"/>
      <c r="T115" s="69" t="s">
        <v>93</v>
      </c>
    </row>
    <row r="116" spans="6:20">
      <c r="F116" s="24"/>
      <c r="G116" s="26"/>
      <c r="R116" s="5"/>
      <c r="S116" s="5"/>
      <c r="T116" s="5"/>
    </row>
    <row r="117" spans="6:20">
      <c r="F117" s="24"/>
      <c r="G117" s="26"/>
      <c r="R117" s="26" t="s">
        <v>96</v>
      </c>
      <c r="S117" s="5"/>
      <c r="T117" s="5"/>
    </row>
    <row r="118" spans="6:20">
      <c r="F118" s="24"/>
      <c r="G118" s="26"/>
    </row>
    <row r="119" spans="6:20">
      <c r="F119" s="24"/>
      <c r="G119" s="26"/>
    </row>
    <row r="120" spans="6:20">
      <c r="F120" s="24"/>
      <c r="G120" s="26"/>
    </row>
    <row r="121" spans="6:20">
      <c r="F121" s="24"/>
      <c r="G121" s="26"/>
    </row>
    <row r="122" spans="6:20">
      <c r="F122" s="24"/>
      <c r="G122" s="26"/>
    </row>
    <row r="123" spans="6:20">
      <c r="F123" s="24"/>
      <c r="G123" s="26"/>
    </row>
    <row r="124" spans="6:20">
      <c r="F124" s="24"/>
      <c r="G124" s="26"/>
    </row>
    <row r="125" spans="6:20">
      <c r="F125" s="24"/>
      <c r="G125" s="26"/>
    </row>
    <row r="126" spans="6:20">
      <c r="F126" s="24"/>
      <c r="G126" s="26"/>
    </row>
    <row r="127" spans="6:20">
      <c r="F127" s="24"/>
      <c r="G127" s="26"/>
    </row>
    <row r="128" spans="6:20">
      <c r="F128" s="24"/>
      <c r="G128" s="26"/>
    </row>
    <row r="129" spans="6:7">
      <c r="F129" s="24"/>
      <c r="G129" s="26"/>
    </row>
    <row r="130" spans="6:7">
      <c r="F130" s="24"/>
      <c r="G130" s="26"/>
    </row>
    <row r="131" spans="6:7">
      <c r="F131" s="24"/>
      <c r="G131" s="26"/>
    </row>
    <row r="132" spans="6:7">
      <c r="F132" s="24"/>
      <c r="G132" s="26"/>
    </row>
    <row r="133" spans="6:7">
      <c r="F133" s="24"/>
      <c r="G133" s="26"/>
    </row>
    <row r="134" spans="6:7">
      <c r="F134" s="24"/>
      <c r="G134" s="26"/>
    </row>
    <row r="135" spans="6:7">
      <c r="F135" s="24"/>
      <c r="G135" s="26"/>
    </row>
    <row r="136" spans="6:7">
      <c r="F136" s="24"/>
      <c r="G136" s="26"/>
    </row>
    <row r="137" spans="6:7">
      <c r="F137" s="24"/>
      <c r="G137" s="26"/>
    </row>
    <row r="138" spans="6:7">
      <c r="F138" s="24"/>
      <c r="G138" s="26"/>
    </row>
    <row r="139" spans="6:7">
      <c r="F139" s="24"/>
      <c r="G139" s="26"/>
    </row>
    <row r="140" spans="6:7">
      <c r="F140" s="24"/>
      <c r="G140" s="26"/>
    </row>
    <row r="141" spans="6:7">
      <c r="F141" s="24"/>
      <c r="G141" s="26"/>
    </row>
    <row r="142" spans="6:7">
      <c r="F142" s="24"/>
      <c r="G142" s="26"/>
    </row>
    <row r="143" spans="6:7">
      <c r="F143" s="24"/>
      <c r="G143" s="26"/>
    </row>
    <row r="144" spans="6:7">
      <c r="F144" s="24"/>
      <c r="G144" s="26"/>
    </row>
    <row r="145" spans="6:7">
      <c r="F145" s="24"/>
      <c r="G145" s="26"/>
    </row>
    <row r="146" spans="6:7">
      <c r="F146" s="24"/>
      <c r="G146" s="26"/>
    </row>
    <row r="147" spans="6:7">
      <c r="F147" s="24"/>
      <c r="G147" s="26"/>
    </row>
    <row r="148" spans="6:7">
      <c r="F148" s="24"/>
      <c r="G148" s="26"/>
    </row>
    <row r="149" spans="6:7">
      <c r="F149" s="24"/>
      <c r="G149" s="26"/>
    </row>
    <row r="150" spans="6:7">
      <c r="F150" s="24"/>
      <c r="G150" s="26"/>
    </row>
    <row r="151" spans="6:7">
      <c r="F151" s="24"/>
      <c r="G151" s="26"/>
    </row>
    <row r="152" spans="6:7">
      <c r="F152" s="24"/>
      <c r="G152" s="26"/>
    </row>
    <row r="153" spans="6:7">
      <c r="F153" s="24"/>
      <c r="G153" s="26"/>
    </row>
    <row r="154" spans="6:7">
      <c r="F154" s="24"/>
      <c r="G154" s="26"/>
    </row>
    <row r="155" spans="6:7">
      <c r="F155" s="24"/>
      <c r="G155" s="26"/>
    </row>
    <row r="156" spans="6:7">
      <c r="F156" s="24"/>
      <c r="G156" s="26"/>
    </row>
    <row r="157" spans="6:7">
      <c r="F157" s="24"/>
      <c r="G157" s="26"/>
    </row>
    <row r="158" spans="6:7">
      <c r="F158" s="24"/>
      <c r="G158" s="26"/>
    </row>
    <row r="159" spans="6:7">
      <c r="F159" s="24"/>
      <c r="G159" s="26"/>
    </row>
    <row r="160" spans="6:7">
      <c r="F160" s="24"/>
      <c r="G160" s="26"/>
    </row>
    <row r="161" spans="6:7">
      <c r="F161" s="24"/>
      <c r="G161" s="26"/>
    </row>
    <row r="162" spans="6:7">
      <c r="F162" s="24"/>
      <c r="G162" s="26"/>
    </row>
    <row r="163" spans="6:7">
      <c r="F163" s="24"/>
      <c r="G163" s="2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Gas Coal CO2 2000-2018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Heede</dc:creator>
  <cp:lastModifiedBy>Donald Boyd</cp:lastModifiedBy>
  <dcterms:created xsi:type="dcterms:W3CDTF">2021-10-02T20:59:23Z</dcterms:created>
  <dcterms:modified xsi:type="dcterms:W3CDTF">2021-10-03T16:08:47Z</dcterms:modified>
</cp:coreProperties>
</file>