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1D65FF82-4C25-47D8-8273-BB03BB1FA3B7}" xr6:coauthVersionLast="47" xr6:coauthVersionMax="47" xr10:uidLastSave="{00000000-0000-0000-0000-000000000000}"/>
  <bookViews>
    <workbookView xWindow="-120" yWindow="-120" windowWidth="38640" windowHeight="21120" tabRatio="500" xr2:uid="{00000000-000D-0000-FFFF-FFFF00000000}"/>
  </bookViews>
  <sheets>
    <sheet name="Sum each CME" sheetId="2" r:id="rId1"/>
    <sheet name="All CMEs 1965-2018" sheetId="1" r:id="rId2"/>
  </sheets>
  <externalReferences>
    <externalReference r:id="rId3"/>
    <externalReference r:id="rId4"/>
    <externalReference r:id="rId5"/>
    <externalReference r:id="rId6"/>
    <externalReference r:id="rId7"/>
    <externalReference r:id="rId8"/>
    <externalReference r:id="rId9"/>
  </externalReferences>
  <definedNames>
    <definedName name="_xlnm.Print_Area" localSheetId="0">'Sum each CME'!$A$1:$GG$591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W582" i="2" l="1"/>
  <c r="GX573" i="2"/>
  <c r="GY573" i="2"/>
  <c r="GY566" i="2"/>
  <c r="GY561" i="2"/>
  <c r="GY556" i="2"/>
  <c r="GY551" i="2"/>
  <c r="GY546" i="2"/>
  <c r="GY541" i="2"/>
  <c r="GY536" i="2"/>
  <c r="GY531" i="2"/>
  <c r="GY526" i="2"/>
  <c r="GY521" i="2"/>
  <c r="GY516" i="2"/>
  <c r="GY511" i="2"/>
  <c r="GY506" i="2"/>
  <c r="GY501" i="2"/>
  <c r="GY496" i="2"/>
  <c r="GY491" i="2"/>
  <c r="GY486" i="2"/>
  <c r="GY481" i="2"/>
  <c r="GY476" i="2"/>
  <c r="GY470" i="2"/>
  <c r="GY465" i="2"/>
  <c r="GY460" i="2"/>
  <c r="GY455" i="2"/>
  <c r="GY450" i="2"/>
  <c r="GY445" i="2"/>
  <c r="GY437" i="2"/>
  <c r="GV576" i="2"/>
  <c r="GY576" i="2"/>
  <c r="N539" i="2"/>
  <c r="N540" i="2"/>
  <c r="N541" i="2"/>
  <c r="N587" i="2"/>
  <c r="O539" i="2"/>
  <c r="O540" i="2"/>
  <c r="O541" i="2"/>
  <c r="O587" i="2"/>
  <c r="P539" i="2"/>
  <c r="P540" i="2"/>
  <c r="P541" i="2"/>
  <c r="P587" i="2"/>
  <c r="Q539" i="2"/>
  <c r="Q540" i="2"/>
  <c r="Q541" i="2"/>
  <c r="Q587" i="2"/>
  <c r="R539" i="2"/>
  <c r="R540" i="2"/>
  <c r="R541" i="2"/>
  <c r="R587" i="2"/>
  <c r="S539" i="2"/>
  <c r="S540" i="2"/>
  <c r="S541" i="2"/>
  <c r="S587" i="2"/>
  <c r="T539" i="2"/>
  <c r="T540" i="2"/>
  <c r="T541" i="2"/>
  <c r="T587" i="2"/>
  <c r="U539" i="2"/>
  <c r="U540" i="2"/>
  <c r="U541" i="2"/>
  <c r="U587" i="2"/>
  <c r="V539" i="2"/>
  <c r="V540" i="2"/>
  <c r="V541" i="2"/>
  <c r="V587" i="2"/>
  <c r="W539" i="2"/>
  <c r="W540" i="2"/>
  <c r="W541" i="2"/>
  <c r="W587" i="2"/>
  <c r="X116" i="2"/>
  <c r="X117" i="2"/>
  <c r="X118" i="2"/>
  <c r="X539" i="2"/>
  <c r="X540" i="2"/>
  <c r="X541" i="2"/>
  <c r="X587" i="2"/>
  <c r="Y116" i="2"/>
  <c r="Y117" i="2"/>
  <c r="Y118" i="2"/>
  <c r="Y539" i="2"/>
  <c r="Y540" i="2"/>
  <c r="Y541" i="2"/>
  <c r="Y587" i="2"/>
  <c r="Z116" i="2"/>
  <c r="Z117" i="2"/>
  <c r="Z118" i="2"/>
  <c r="Z539" i="2"/>
  <c r="Z540" i="2"/>
  <c r="Z541" i="2"/>
  <c r="Z587" i="2"/>
  <c r="AA116" i="2"/>
  <c r="AA117" i="2"/>
  <c r="AA118" i="2"/>
  <c r="AA539" i="2"/>
  <c r="AA540" i="2"/>
  <c r="AA541" i="2"/>
  <c r="AA587" i="2"/>
  <c r="AB116" i="2"/>
  <c r="AB117" i="2"/>
  <c r="AB118" i="2"/>
  <c r="AB539" i="2"/>
  <c r="AB540" i="2"/>
  <c r="AB541" i="2"/>
  <c r="AB587" i="2"/>
  <c r="AC116" i="2"/>
  <c r="AC117" i="2"/>
  <c r="AC118" i="2"/>
  <c r="AC539" i="2"/>
  <c r="AC540" i="2"/>
  <c r="AC541" i="2"/>
  <c r="AC587" i="2"/>
  <c r="AD116" i="2"/>
  <c r="AD117" i="2"/>
  <c r="AD118" i="2"/>
  <c r="AD539" i="2"/>
  <c r="AD540" i="2"/>
  <c r="AD541" i="2"/>
  <c r="AD587" i="2"/>
  <c r="AE116" i="2"/>
  <c r="AE117" i="2"/>
  <c r="AE118" i="2"/>
  <c r="AE539" i="2"/>
  <c r="AE540" i="2"/>
  <c r="AE541" i="2"/>
  <c r="AE587" i="2"/>
  <c r="AF116" i="2"/>
  <c r="AF117" i="2"/>
  <c r="AF118" i="2"/>
  <c r="AF539" i="2"/>
  <c r="AF540" i="2"/>
  <c r="AF541" i="2"/>
  <c r="AF587" i="2"/>
  <c r="AG116" i="2"/>
  <c r="AG117" i="2"/>
  <c r="AG118" i="2"/>
  <c r="AG539" i="2"/>
  <c r="AG540" i="2"/>
  <c r="AG541" i="2"/>
  <c r="AG587" i="2"/>
  <c r="AH116" i="2"/>
  <c r="AH117" i="2"/>
  <c r="AH118" i="2"/>
  <c r="AH539" i="2"/>
  <c r="AH540" i="2"/>
  <c r="AH541" i="2"/>
  <c r="AH587" i="2"/>
  <c r="AI116" i="2"/>
  <c r="AI117" i="2"/>
  <c r="AI118" i="2"/>
  <c r="AI539" i="2"/>
  <c r="AI540" i="2"/>
  <c r="AI541" i="2"/>
  <c r="AI587" i="2"/>
  <c r="AJ116" i="2"/>
  <c r="AJ117" i="2"/>
  <c r="AJ118" i="2"/>
  <c r="AJ539" i="2"/>
  <c r="AJ540" i="2"/>
  <c r="AJ541" i="2"/>
  <c r="AJ587" i="2"/>
  <c r="AK116" i="2"/>
  <c r="AK117" i="2"/>
  <c r="AK118" i="2"/>
  <c r="AK539" i="2"/>
  <c r="AK540" i="2"/>
  <c r="AK541" i="2"/>
  <c r="AK587" i="2"/>
  <c r="AL116" i="2"/>
  <c r="AL117" i="2"/>
  <c r="AL118" i="2"/>
  <c r="AL539" i="2"/>
  <c r="AL540" i="2"/>
  <c r="AL541" i="2"/>
  <c r="AL587" i="2"/>
  <c r="AM116" i="2"/>
  <c r="AM117" i="2"/>
  <c r="AM118" i="2"/>
  <c r="AM539" i="2"/>
  <c r="AM540" i="2"/>
  <c r="AM541" i="2"/>
  <c r="AM587" i="2"/>
  <c r="AN116" i="2"/>
  <c r="AN117" i="2"/>
  <c r="AN118" i="2"/>
  <c r="AN539" i="2"/>
  <c r="AN540" i="2"/>
  <c r="AN541" i="2"/>
  <c r="AN587" i="2"/>
  <c r="AO116" i="2"/>
  <c r="AO117" i="2"/>
  <c r="AO118" i="2"/>
  <c r="AO539" i="2"/>
  <c r="AO540" i="2"/>
  <c r="AO541" i="2"/>
  <c r="AO587" i="2"/>
  <c r="AP116" i="2"/>
  <c r="AP117" i="2"/>
  <c r="AP118" i="2"/>
  <c r="AP539" i="2"/>
  <c r="AP540" i="2"/>
  <c r="AP541" i="2"/>
  <c r="AP587" i="2"/>
  <c r="AQ116" i="2"/>
  <c r="AQ117" i="2"/>
  <c r="AQ118" i="2"/>
  <c r="AQ539" i="2"/>
  <c r="AQ540" i="2"/>
  <c r="AQ541" i="2"/>
  <c r="AQ587" i="2"/>
  <c r="AR116" i="2"/>
  <c r="AR117" i="2"/>
  <c r="AR118" i="2"/>
  <c r="AR189" i="2"/>
  <c r="AR190" i="2"/>
  <c r="AR191" i="2"/>
  <c r="AR539" i="2"/>
  <c r="AR540" i="2"/>
  <c r="AR541" i="2"/>
  <c r="AR587" i="2"/>
  <c r="AS116" i="2"/>
  <c r="AS117" i="2"/>
  <c r="AS118" i="2"/>
  <c r="AS189" i="2"/>
  <c r="AS190" i="2"/>
  <c r="AS191" i="2"/>
  <c r="AS539" i="2"/>
  <c r="AS540" i="2"/>
  <c r="AS541" i="2"/>
  <c r="AS587" i="2"/>
  <c r="AT116" i="2"/>
  <c r="AT117" i="2"/>
  <c r="AT118" i="2"/>
  <c r="AT189" i="2"/>
  <c r="AT190" i="2"/>
  <c r="AT191" i="2"/>
  <c r="AT539" i="2"/>
  <c r="AT540" i="2"/>
  <c r="AT541" i="2"/>
  <c r="AT587" i="2"/>
  <c r="AU116" i="2"/>
  <c r="AU117" i="2"/>
  <c r="AU118" i="2"/>
  <c r="AU189" i="2"/>
  <c r="AU190" i="2"/>
  <c r="AU191" i="2"/>
  <c r="AU539" i="2"/>
  <c r="AU540" i="2"/>
  <c r="AU541" i="2"/>
  <c r="AU587" i="2"/>
  <c r="AV116" i="2"/>
  <c r="AV117" i="2"/>
  <c r="AV118" i="2"/>
  <c r="AV189" i="2"/>
  <c r="AV190" i="2"/>
  <c r="AV191" i="2"/>
  <c r="AV539" i="2"/>
  <c r="AV540" i="2"/>
  <c r="AV541" i="2"/>
  <c r="AV587" i="2"/>
  <c r="AW116" i="2"/>
  <c r="AW117" i="2"/>
  <c r="AW118" i="2"/>
  <c r="AW189" i="2"/>
  <c r="AW190" i="2"/>
  <c r="AW191" i="2"/>
  <c r="AW539" i="2"/>
  <c r="AW540" i="2"/>
  <c r="AW541" i="2"/>
  <c r="AW587" i="2"/>
  <c r="AX116" i="2"/>
  <c r="AX117" i="2"/>
  <c r="AX118" i="2"/>
  <c r="AX189" i="2"/>
  <c r="AX190" i="2"/>
  <c r="AX191" i="2"/>
  <c r="AX539" i="2"/>
  <c r="AX540" i="2"/>
  <c r="AX541" i="2"/>
  <c r="AX587" i="2"/>
  <c r="AY116" i="2"/>
  <c r="AY117" i="2"/>
  <c r="AY118" i="2"/>
  <c r="AY189" i="2"/>
  <c r="AY190" i="2"/>
  <c r="AY191" i="2"/>
  <c r="AY539" i="2"/>
  <c r="AY540" i="2"/>
  <c r="AY541" i="2"/>
  <c r="AY587" i="2"/>
  <c r="AZ116" i="2"/>
  <c r="AZ117" i="2"/>
  <c r="AZ118" i="2"/>
  <c r="AZ189" i="2"/>
  <c r="AZ190" i="2"/>
  <c r="AZ191" i="2"/>
  <c r="AZ425" i="2"/>
  <c r="AZ426" i="2"/>
  <c r="AZ427" i="2"/>
  <c r="AZ539" i="2"/>
  <c r="AZ540" i="2"/>
  <c r="AZ541" i="2"/>
  <c r="AZ587" i="2"/>
  <c r="BA116" i="2"/>
  <c r="BA117" i="2"/>
  <c r="BA118" i="2"/>
  <c r="BA189" i="2"/>
  <c r="BA190" i="2"/>
  <c r="BA191" i="2"/>
  <c r="BA425" i="2"/>
  <c r="BA426" i="2"/>
  <c r="BA427" i="2"/>
  <c r="BA539" i="2"/>
  <c r="BA540" i="2"/>
  <c r="BA541" i="2"/>
  <c r="BA587" i="2"/>
  <c r="BB116" i="2"/>
  <c r="BB117" i="2"/>
  <c r="BB118" i="2"/>
  <c r="BB189" i="2"/>
  <c r="BB190" i="2"/>
  <c r="BB191" i="2"/>
  <c r="BB425" i="2"/>
  <c r="BB426" i="2"/>
  <c r="BB427" i="2"/>
  <c r="BB539" i="2"/>
  <c r="BB540" i="2"/>
  <c r="BB541" i="2"/>
  <c r="BB587" i="2"/>
  <c r="BC116" i="2"/>
  <c r="BC117" i="2"/>
  <c r="BC118" i="2"/>
  <c r="BC189" i="2"/>
  <c r="BC190" i="2"/>
  <c r="BC191" i="2"/>
  <c r="BC425" i="2"/>
  <c r="BC426" i="2"/>
  <c r="BC427" i="2"/>
  <c r="BC539" i="2"/>
  <c r="BC540" i="2"/>
  <c r="BC541" i="2"/>
  <c r="BC587" i="2"/>
  <c r="BD116" i="2"/>
  <c r="BD117" i="2"/>
  <c r="BD118" i="2"/>
  <c r="BD189" i="2"/>
  <c r="BD190" i="2"/>
  <c r="BD191" i="2"/>
  <c r="BD425" i="2"/>
  <c r="BD426" i="2"/>
  <c r="BD427" i="2"/>
  <c r="BD539" i="2"/>
  <c r="BD540" i="2"/>
  <c r="BD541" i="2"/>
  <c r="BD587" i="2"/>
  <c r="BE116" i="2"/>
  <c r="BE117" i="2"/>
  <c r="BE118" i="2"/>
  <c r="BE189" i="2"/>
  <c r="BE190" i="2"/>
  <c r="BE191" i="2"/>
  <c r="BE425" i="2"/>
  <c r="BE426" i="2"/>
  <c r="BE427" i="2"/>
  <c r="BE539" i="2"/>
  <c r="BE540" i="2"/>
  <c r="BE541" i="2"/>
  <c r="BE587" i="2"/>
  <c r="BF116" i="2"/>
  <c r="BF117" i="2"/>
  <c r="BF118" i="2"/>
  <c r="BF189" i="2"/>
  <c r="BF190" i="2"/>
  <c r="BF191" i="2"/>
  <c r="BF425" i="2"/>
  <c r="BF426" i="2"/>
  <c r="BF427" i="2"/>
  <c r="BF539" i="2"/>
  <c r="BF540" i="2"/>
  <c r="BF541" i="2"/>
  <c r="BF587" i="2"/>
  <c r="BG116" i="2"/>
  <c r="BG117" i="2"/>
  <c r="BG118" i="2"/>
  <c r="BG189" i="2"/>
  <c r="BG190" i="2"/>
  <c r="BG191" i="2"/>
  <c r="BG425" i="2"/>
  <c r="BG426" i="2"/>
  <c r="BG427" i="2"/>
  <c r="BG539" i="2"/>
  <c r="BG540" i="2"/>
  <c r="BG541" i="2"/>
  <c r="BG587" i="2"/>
  <c r="BH116" i="2"/>
  <c r="BH117" i="2"/>
  <c r="BH118" i="2"/>
  <c r="BH189" i="2"/>
  <c r="BH190" i="2"/>
  <c r="BH191" i="2"/>
  <c r="BH425" i="2"/>
  <c r="BH426" i="2"/>
  <c r="BH427" i="2"/>
  <c r="BH539" i="2"/>
  <c r="BH540" i="2"/>
  <c r="BH541" i="2"/>
  <c r="BH587" i="2"/>
  <c r="BI116" i="2"/>
  <c r="BI117" i="2"/>
  <c r="BI118" i="2"/>
  <c r="BI189" i="2"/>
  <c r="BI190" i="2"/>
  <c r="BI191" i="2"/>
  <c r="BI425" i="2"/>
  <c r="BI426" i="2"/>
  <c r="BI427" i="2"/>
  <c r="BI539" i="2"/>
  <c r="BI540" i="2"/>
  <c r="BI541" i="2"/>
  <c r="BI587" i="2"/>
  <c r="BJ116" i="2"/>
  <c r="BJ117" i="2"/>
  <c r="BJ118" i="2"/>
  <c r="BJ189" i="2"/>
  <c r="BJ190" i="2"/>
  <c r="BJ191" i="2"/>
  <c r="BJ425" i="2"/>
  <c r="BJ426" i="2"/>
  <c r="BJ427" i="2"/>
  <c r="BJ539" i="2"/>
  <c r="BJ540" i="2"/>
  <c r="BJ541" i="2"/>
  <c r="BJ587" i="2"/>
  <c r="BK116" i="2"/>
  <c r="BK117" i="2"/>
  <c r="BK118" i="2"/>
  <c r="BK189" i="2"/>
  <c r="BK190" i="2"/>
  <c r="BK191" i="2"/>
  <c r="BK425" i="2"/>
  <c r="BK426" i="2"/>
  <c r="BK427" i="2"/>
  <c r="BK539" i="2"/>
  <c r="BK540" i="2"/>
  <c r="BK541" i="2"/>
  <c r="BK587" i="2"/>
  <c r="BL116" i="2"/>
  <c r="BL117" i="2"/>
  <c r="BL118" i="2"/>
  <c r="BL189" i="2"/>
  <c r="BL190" i="2"/>
  <c r="BL191" i="2"/>
  <c r="BL425" i="2"/>
  <c r="BL426" i="2"/>
  <c r="BL427" i="2"/>
  <c r="BL539" i="2"/>
  <c r="BL540" i="2"/>
  <c r="BL541" i="2"/>
  <c r="BL587" i="2"/>
  <c r="BM116" i="2"/>
  <c r="BM117" i="2"/>
  <c r="BM118" i="2"/>
  <c r="BM189" i="2"/>
  <c r="BM190" i="2"/>
  <c r="BM191" i="2"/>
  <c r="BM425" i="2"/>
  <c r="BM426" i="2"/>
  <c r="BM427" i="2"/>
  <c r="BM539" i="2"/>
  <c r="BM540" i="2"/>
  <c r="BM541" i="2"/>
  <c r="BM587" i="2"/>
  <c r="BN116" i="2"/>
  <c r="BN117" i="2"/>
  <c r="BN118" i="2"/>
  <c r="BN189" i="2"/>
  <c r="BN190" i="2"/>
  <c r="BN191" i="2"/>
  <c r="BN425" i="2"/>
  <c r="BN426" i="2"/>
  <c r="BN427" i="2"/>
  <c r="BN539" i="2"/>
  <c r="BN540" i="2"/>
  <c r="BN541" i="2"/>
  <c r="BN587" i="2"/>
  <c r="BO116" i="2"/>
  <c r="BO117" i="2"/>
  <c r="BO118" i="2"/>
  <c r="BO189" i="2"/>
  <c r="BO190" i="2"/>
  <c r="BO191" i="2"/>
  <c r="BO425" i="2"/>
  <c r="BO426" i="2"/>
  <c r="BO427" i="2"/>
  <c r="BO539" i="2"/>
  <c r="BO540" i="2"/>
  <c r="BO541" i="2"/>
  <c r="BO587" i="2"/>
  <c r="BP32" i="2"/>
  <c r="BP116" i="2"/>
  <c r="BP117" i="2"/>
  <c r="BP118" i="2"/>
  <c r="BP189" i="2"/>
  <c r="BP190" i="2"/>
  <c r="BP191" i="2"/>
  <c r="BP425" i="2"/>
  <c r="BP426" i="2"/>
  <c r="BP427" i="2"/>
  <c r="BP539" i="2"/>
  <c r="BP540" i="2"/>
  <c r="BP541" i="2"/>
  <c r="BP587" i="2"/>
  <c r="BQ30" i="2"/>
  <c r="BQ31" i="2"/>
  <c r="BQ32" i="2"/>
  <c r="BQ116" i="2"/>
  <c r="BQ117" i="2"/>
  <c r="BQ118" i="2"/>
  <c r="BQ189" i="2"/>
  <c r="BQ190" i="2"/>
  <c r="BQ191" i="2"/>
  <c r="BQ425" i="2"/>
  <c r="BQ426" i="2"/>
  <c r="BQ427" i="2"/>
  <c r="BQ539" i="2"/>
  <c r="BQ540" i="2"/>
  <c r="BQ541" i="2"/>
  <c r="BQ587" i="2"/>
  <c r="BR30" i="2"/>
  <c r="BR31" i="2"/>
  <c r="BR32" i="2"/>
  <c r="BR116" i="2"/>
  <c r="BR117" i="2"/>
  <c r="BR118" i="2"/>
  <c r="BR189" i="2"/>
  <c r="BR190" i="2"/>
  <c r="BR191" i="2"/>
  <c r="BR425" i="2"/>
  <c r="BR426" i="2"/>
  <c r="BR427" i="2"/>
  <c r="BR539" i="2"/>
  <c r="BR540" i="2"/>
  <c r="BR541" i="2"/>
  <c r="BR587" i="2"/>
  <c r="BS30" i="2"/>
  <c r="BS31" i="2"/>
  <c r="BS32" i="2"/>
  <c r="BS87" i="2"/>
  <c r="BS116" i="2"/>
  <c r="BS117" i="2"/>
  <c r="BS118" i="2"/>
  <c r="BS189" i="2"/>
  <c r="BS190" i="2"/>
  <c r="BS191" i="2"/>
  <c r="BS425" i="2"/>
  <c r="BS426" i="2"/>
  <c r="BS427" i="2"/>
  <c r="BS539" i="2"/>
  <c r="BS540" i="2"/>
  <c r="BS541" i="2"/>
  <c r="BS587" i="2"/>
  <c r="BT30" i="2"/>
  <c r="BT31" i="2"/>
  <c r="BT32" i="2"/>
  <c r="BT62" i="2"/>
  <c r="BT85" i="2"/>
  <c r="BT86" i="2"/>
  <c r="BT87" i="2"/>
  <c r="BT116" i="2"/>
  <c r="BT117" i="2"/>
  <c r="BT118" i="2"/>
  <c r="BT189" i="2"/>
  <c r="BT190" i="2"/>
  <c r="BT191" i="2"/>
  <c r="BT425" i="2"/>
  <c r="BT426" i="2"/>
  <c r="BT427" i="2"/>
  <c r="BT539" i="2"/>
  <c r="BT540" i="2"/>
  <c r="BT541" i="2"/>
  <c r="BT587" i="2"/>
  <c r="BU30" i="2"/>
  <c r="BU31" i="2"/>
  <c r="BU32" i="2"/>
  <c r="BU60" i="2"/>
  <c r="BU61" i="2"/>
  <c r="BU62" i="2"/>
  <c r="BU85" i="2"/>
  <c r="BU86" i="2"/>
  <c r="BU87" i="2"/>
  <c r="BU116" i="2"/>
  <c r="BU117" i="2"/>
  <c r="BU118" i="2"/>
  <c r="BU189" i="2"/>
  <c r="BU190" i="2"/>
  <c r="BU191" i="2"/>
  <c r="BU425" i="2"/>
  <c r="BU426" i="2"/>
  <c r="BU427" i="2"/>
  <c r="BU539" i="2"/>
  <c r="BU540" i="2"/>
  <c r="BU541" i="2"/>
  <c r="BU587" i="2"/>
  <c r="BV30" i="2"/>
  <c r="BV31" i="2"/>
  <c r="BV32" i="2"/>
  <c r="BV60" i="2"/>
  <c r="BV61" i="2"/>
  <c r="BV62" i="2"/>
  <c r="BV85" i="2"/>
  <c r="BV86" i="2"/>
  <c r="BV87" i="2"/>
  <c r="BV116" i="2"/>
  <c r="BV117" i="2"/>
  <c r="BV118" i="2"/>
  <c r="BV189" i="2"/>
  <c r="BV190" i="2"/>
  <c r="BV191" i="2"/>
  <c r="BV425" i="2"/>
  <c r="BV426" i="2"/>
  <c r="BV427" i="2"/>
  <c r="BV539" i="2"/>
  <c r="BV540" i="2"/>
  <c r="BV541" i="2"/>
  <c r="BV587" i="2"/>
  <c r="BW30" i="2"/>
  <c r="BW31" i="2"/>
  <c r="BW32" i="2"/>
  <c r="BW60" i="2"/>
  <c r="BW61" i="2"/>
  <c r="BW62" i="2"/>
  <c r="BW85" i="2"/>
  <c r="BW86" i="2"/>
  <c r="BW87" i="2"/>
  <c r="BW116" i="2"/>
  <c r="BW117" i="2"/>
  <c r="BW118" i="2"/>
  <c r="BW189" i="2"/>
  <c r="BW190" i="2"/>
  <c r="BW191" i="2"/>
  <c r="BW425" i="2"/>
  <c r="BW426" i="2"/>
  <c r="BW427" i="2"/>
  <c r="BW539" i="2"/>
  <c r="BW540" i="2"/>
  <c r="BW541" i="2"/>
  <c r="BW587" i="2"/>
  <c r="BX30" i="2"/>
  <c r="BX31" i="2"/>
  <c r="BX32" i="2"/>
  <c r="BX60" i="2"/>
  <c r="BX61" i="2"/>
  <c r="BX62" i="2"/>
  <c r="BX85" i="2"/>
  <c r="BX86" i="2"/>
  <c r="BX87" i="2"/>
  <c r="BX116" i="2"/>
  <c r="BX117" i="2"/>
  <c r="BX118" i="2"/>
  <c r="BX189" i="2"/>
  <c r="BX190" i="2"/>
  <c r="BX191" i="2"/>
  <c r="BX425" i="2"/>
  <c r="BX426" i="2"/>
  <c r="BX427" i="2"/>
  <c r="BX539" i="2"/>
  <c r="BX540" i="2"/>
  <c r="BX541" i="2"/>
  <c r="BX587" i="2"/>
  <c r="BY30" i="2"/>
  <c r="BY31" i="2"/>
  <c r="BY32" i="2"/>
  <c r="BY60" i="2"/>
  <c r="BY61" i="2"/>
  <c r="BY62" i="2"/>
  <c r="BY85" i="2"/>
  <c r="BY86" i="2"/>
  <c r="BY87" i="2"/>
  <c r="BY116" i="2"/>
  <c r="BY117" i="2"/>
  <c r="BY118" i="2"/>
  <c r="BY189" i="2"/>
  <c r="BY190" i="2"/>
  <c r="BY191" i="2"/>
  <c r="BY425" i="2"/>
  <c r="BY426" i="2"/>
  <c r="BY427" i="2"/>
  <c r="BY539" i="2"/>
  <c r="BY540" i="2"/>
  <c r="BY541" i="2"/>
  <c r="BY587" i="2"/>
  <c r="BZ30" i="2"/>
  <c r="BZ31" i="2"/>
  <c r="BZ32" i="2"/>
  <c r="BZ60" i="2"/>
  <c r="BZ61" i="2"/>
  <c r="BZ62" i="2"/>
  <c r="BZ85" i="2"/>
  <c r="BZ86" i="2"/>
  <c r="BZ87" i="2"/>
  <c r="BZ116" i="2"/>
  <c r="BZ117" i="2"/>
  <c r="BZ118" i="2"/>
  <c r="BZ189" i="2"/>
  <c r="BZ190" i="2"/>
  <c r="BZ191" i="2"/>
  <c r="BZ425" i="2"/>
  <c r="BZ426" i="2"/>
  <c r="BZ427" i="2"/>
  <c r="BZ539" i="2"/>
  <c r="BZ540" i="2"/>
  <c r="BZ541" i="2"/>
  <c r="BZ587" i="2"/>
  <c r="CA30" i="2"/>
  <c r="CA31" i="2"/>
  <c r="CA32" i="2"/>
  <c r="CA60" i="2"/>
  <c r="CA61" i="2"/>
  <c r="CA62" i="2"/>
  <c r="CA85" i="2"/>
  <c r="CA86" i="2"/>
  <c r="CA87" i="2"/>
  <c r="CA116" i="2"/>
  <c r="CA117" i="2"/>
  <c r="CA118" i="2"/>
  <c r="CA189" i="2"/>
  <c r="CA190" i="2"/>
  <c r="CA191" i="2"/>
  <c r="CA425" i="2"/>
  <c r="CA426" i="2"/>
  <c r="CA427" i="2"/>
  <c r="CA539" i="2"/>
  <c r="CA540" i="2"/>
  <c r="CA541" i="2"/>
  <c r="CA587" i="2"/>
  <c r="CB30" i="2"/>
  <c r="CB31" i="2"/>
  <c r="CB32" i="2"/>
  <c r="CB60" i="2"/>
  <c r="CB61" i="2"/>
  <c r="CB62" i="2"/>
  <c r="CB85" i="2"/>
  <c r="CB86" i="2"/>
  <c r="CB87" i="2"/>
  <c r="CB116" i="2"/>
  <c r="CB117" i="2"/>
  <c r="CB118" i="2"/>
  <c r="CB189" i="2"/>
  <c r="CB190" i="2"/>
  <c r="CB191" i="2"/>
  <c r="CB425" i="2"/>
  <c r="CB426" i="2"/>
  <c r="CB427" i="2"/>
  <c r="CB539" i="2"/>
  <c r="CB540" i="2"/>
  <c r="CB541" i="2"/>
  <c r="CB587" i="2"/>
  <c r="CC30" i="2"/>
  <c r="CC31" i="2"/>
  <c r="CC32" i="2"/>
  <c r="CC60" i="2"/>
  <c r="CC61" i="2"/>
  <c r="CC62" i="2"/>
  <c r="CC85" i="2"/>
  <c r="CC86" i="2"/>
  <c r="CC87" i="2"/>
  <c r="CC116" i="2"/>
  <c r="CC117" i="2"/>
  <c r="CC118" i="2"/>
  <c r="CC189" i="2"/>
  <c r="CC190" i="2"/>
  <c r="CC191" i="2"/>
  <c r="CC425" i="2"/>
  <c r="CC426" i="2"/>
  <c r="CC427" i="2"/>
  <c r="CC539" i="2"/>
  <c r="CC540" i="2"/>
  <c r="CC541" i="2"/>
  <c r="CC587" i="2"/>
  <c r="CD30" i="2"/>
  <c r="CD31" i="2"/>
  <c r="CD32" i="2"/>
  <c r="CD60" i="2"/>
  <c r="CD61" i="2"/>
  <c r="CD62" i="2"/>
  <c r="CD85" i="2"/>
  <c r="CD86" i="2"/>
  <c r="CD87" i="2"/>
  <c r="CD116" i="2"/>
  <c r="CD117" i="2"/>
  <c r="CD118" i="2"/>
  <c r="CD189" i="2"/>
  <c r="CD190" i="2"/>
  <c r="CD191" i="2"/>
  <c r="CD425" i="2"/>
  <c r="CD426" i="2"/>
  <c r="CD427" i="2"/>
  <c r="CD539" i="2"/>
  <c r="CD540" i="2"/>
  <c r="CD541" i="2"/>
  <c r="CD587" i="2"/>
  <c r="CE30" i="2"/>
  <c r="CE31" i="2"/>
  <c r="CE32" i="2"/>
  <c r="CE60" i="2"/>
  <c r="CE61" i="2"/>
  <c r="CE62" i="2"/>
  <c r="CE85" i="2"/>
  <c r="CE86" i="2"/>
  <c r="CE87" i="2"/>
  <c r="CE112" i="2"/>
  <c r="CE116" i="2"/>
  <c r="CE117" i="2"/>
  <c r="CE118" i="2"/>
  <c r="CE189" i="2"/>
  <c r="CE190" i="2"/>
  <c r="CE191" i="2"/>
  <c r="CE425" i="2"/>
  <c r="CE426" i="2"/>
  <c r="CE427" i="2"/>
  <c r="CE539" i="2"/>
  <c r="CE540" i="2"/>
  <c r="CE541" i="2"/>
  <c r="CE587" i="2"/>
  <c r="CF30" i="2"/>
  <c r="CF31" i="2"/>
  <c r="CF32" i="2"/>
  <c r="CF60" i="2"/>
  <c r="CF61" i="2"/>
  <c r="CF62" i="2"/>
  <c r="CF85" i="2"/>
  <c r="CF86" i="2"/>
  <c r="CF87" i="2"/>
  <c r="CF110" i="2"/>
  <c r="CF111" i="2"/>
  <c r="CF112" i="2"/>
  <c r="CF116" i="2"/>
  <c r="CF117" i="2"/>
  <c r="CF118" i="2"/>
  <c r="CF189" i="2"/>
  <c r="CF190" i="2"/>
  <c r="CF191" i="2"/>
  <c r="CF425" i="2"/>
  <c r="CF426" i="2"/>
  <c r="CF427" i="2"/>
  <c r="CF539" i="2"/>
  <c r="CF540" i="2"/>
  <c r="CF541" i="2"/>
  <c r="CF587" i="2"/>
  <c r="CG30" i="2"/>
  <c r="CG31" i="2"/>
  <c r="CG32" i="2"/>
  <c r="CG60" i="2"/>
  <c r="CG61" i="2"/>
  <c r="CG62" i="2"/>
  <c r="CG85" i="2"/>
  <c r="CG86" i="2"/>
  <c r="CG87" i="2"/>
  <c r="CG110" i="2"/>
  <c r="CG111" i="2"/>
  <c r="CG112" i="2"/>
  <c r="CG116" i="2"/>
  <c r="CG117" i="2"/>
  <c r="CG118" i="2"/>
  <c r="CG189" i="2"/>
  <c r="CG190" i="2"/>
  <c r="CG191" i="2"/>
  <c r="CG425" i="2"/>
  <c r="CG426" i="2"/>
  <c r="CG427" i="2"/>
  <c r="CG539" i="2"/>
  <c r="CG540" i="2"/>
  <c r="CG541" i="2"/>
  <c r="CG587" i="2"/>
  <c r="CH30" i="2"/>
  <c r="CH31" i="2"/>
  <c r="CH32" i="2"/>
  <c r="CH60" i="2"/>
  <c r="CH61" i="2"/>
  <c r="CH62" i="2"/>
  <c r="CH85" i="2"/>
  <c r="CH86" i="2"/>
  <c r="CH87" i="2"/>
  <c r="CH110" i="2"/>
  <c r="CH111" i="2"/>
  <c r="CH112" i="2"/>
  <c r="CH116" i="2"/>
  <c r="CH117" i="2"/>
  <c r="CH118" i="2"/>
  <c r="CH189" i="2"/>
  <c r="CH190" i="2"/>
  <c r="CH191" i="2"/>
  <c r="CH425" i="2"/>
  <c r="CH426" i="2"/>
  <c r="CH427" i="2"/>
  <c r="CH539" i="2"/>
  <c r="CH540" i="2"/>
  <c r="CH541" i="2"/>
  <c r="CH587" i="2"/>
  <c r="CI30" i="2"/>
  <c r="CI31" i="2"/>
  <c r="CI32" i="2"/>
  <c r="CI60" i="2"/>
  <c r="CI61" i="2"/>
  <c r="CI62" i="2"/>
  <c r="CI85" i="2"/>
  <c r="CI86" i="2"/>
  <c r="CI87" i="2"/>
  <c r="CI110" i="2"/>
  <c r="CI111" i="2"/>
  <c r="CI112" i="2"/>
  <c r="CI116" i="2"/>
  <c r="CI117" i="2"/>
  <c r="CI118" i="2"/>
  <c r="CI189" i="2"/>
  <c r="CI190" i="2"/>
  <c r="CI191" i="2"/>
  <c r="CI425" i="2"/>
  <c r="CI426" i="2"/>
  <c r="CI427" i="2"/>
  <c r="CI539" i="2"/>
  <c r="CI540" i="2"/>
  <c r="CI541" i="2"/>
  <c r="CI587" i="2"/>
  <c r="CJ30" i="2"/>
  <c r="CJ31" i="2"/>
  <c r="CJ32" i="2"/>
  <c r="CJ60" i="2"/>
  <c r="CJ61" i="2"/>
  <c r="CJ62" i="2"/>
  <c r="CJ85" i="2"/>
  <c r="CJ86" i="2"/>
  <c r="CJ87" i="2"/>
  <c r="CJ110" i="2"/>
  <c r="CJ111" i="2"/>
  <c r="CJ112" i="2"/>
  <c r="CJ116" i="2"/>
  <c r="CJ117" i="2"/>
  <c r="CJ118" i="2"/>
  <c r="CJ189" i="2"/>
  <c r="CJ190" i="2"/>
  <c r="CJ191" i="2"/>
  <c r="CJ425" i="2"/>
  <c r="CJ426" i="2"/>
  <c r="CJ427" i="2"/>
  <c r="CJ539" i="2"/>
  <c r="CJ540" i="2"/>
  <c r="CJ541" i="2"/>
  <c r="CJ587" i="2"/>
  <c r="CK30" i="2"/>
  <c r="CK31" i="2"/>
  <c r="CK32" i="2"/>
  <c r="CK60" i="2"/>
  <c r="CK61" i="2"/>
  <c r="CK62" i="2"/>
  <c r="CK85" i="2"/>
  <c r="CK86" i="2"/>
  <c r="CK87" i="2"/>
  <c r="CK110" i="2"/>
  <c r="CK111" i="2"/>
  <c r="CK112" i="2"/>
  <c r="CK116" i="2"/>
  <c r="CK117" i="2"/>
  <c r="CK118" i="2"/>
  <c r="CK189" i="2"/>
  <c r="CK190" i="2"/>
  <c r="CK191" i="2"/>
  <c r="CK425" i="2"/>
  <c r="CK426" i="2"/>
  <c r="CK427" i="2"/>
  <c r="CK539" i="2"/>
  <c r="CK540" i="2"/>
  <c r="CK541" i="2"/>
  <c r="CK587" i="2"/>
  <c r="CL30" i="2"/>
  <c r="CL31" i="2"/>
  <c r="CL32" i="2"/>
  <c r="CL60" i="2"/>
  <c r="CL61" i="2"/>
  <c r="CL62" i="2"/>
  <c r="CL85" i="2"/>
  <c r="CL86" i="2"/>
  <c r="CL87" i="2"/>
  <c r="CL110" i="2"/>
  <c r="CL111" i="2"/>
  <c r="CL112" i="2"/>
  <c r="CL116" i="2"/>
  <c r="CL117" i="2"/>
  <c r="CL118" i="2"/>
  <c r="CL189" i="2"/>
  <c r="CL190" i="2"/>
  <c r="CL191" i="2"/>
  <c r="CL425" i="2"/>
  <c r="CL426" i="2"/>
  <c r="CL427" i="2"/>
  <c r="CL539" i="2"/>
  <c r="CL540" i="2"/>
  <c r="CL541" i="2"/>
  <c r="CL587" i="2"/>
  <c r="CM30" i="2"/>
  <c r="CM31" i="2"/>
  <c r="CM32" i="2"/>
  <c r="CM60" i="2"/>
  <c r="CM61" i="2"/>
  <c r="CM62" i="2"/>
  <c r="CM85" i="2"/>
  <c r="CM86" i="2"/>
  <c r="CM87" i="2"/>
  <c r="CM110" i="2"/>
  <c r="CM111" i="2"/>
  <c r="CM112" i="2"/>
  <c r="CM116" i="2"/>
  <c r="CM117" i="2"/>
  <c r="CM118" i="2"/>
  <c r="CM189" i="2"/>
  <c r="CM190" i="2"/>
  <c r="CM191" i="2"/>
  <c r="CM425" i="2"/>
  <c r="CM426" i="2"/>
  <c r="CM427" i="2"/>
  <c r="CM539" i="2"/>
  <c r="CM540" i="2"/>
  <c r="CM541" i="2"/>
  <c r="CM587" i="2"/>
  <c r="CN30" i="2"/>
  <c r="CN31" i="2"/>
  <c r="CN32" i="2"/>
  <c r="CN60" i="2"/>
  <c r="CN61" i="2"/>
  <c r="CN62" i="2"/>
  <c r="CN85" i="2"/>
  <c r="CN86" i="2"/>
  <c r="CN87" i="2"/>
  <c r="CN110" i="2"/>
  <c r="CN111" i="2"/>
  <c r="CN112" i="2"/>
  <c r="CN116" i="2"/>
  <c r="CN117" i="2"/>
  <c r="CN118" i="2"/>
  <c r="CN189" i="2"/>
  <c r="CN190" i="2"/>
  <c r="CN191" i="2"/>
  <c r="CN425" i="2"/>
  <c r="CN426" i="2"/>
  <c r="CN427" i="2"/>
  <c r="CN539" i="2"/>
  <c r="CN540" i="2"/>
  <c r="CN541" i="2"/>
  <c r="CN587" i="2"/>
  <c r="CO30" i="2"/>
  <c r="CO31" i="2"/>
  <c r="CO32" i="2"/>
  <c r="CO60" i="2"/>
  <c r="CO61" i="2"/>
  <c r="CO62" i="2"/>
  <c r="CO85" i="2"/>
  <c r="CO86" i="2"/>
  <c r="CO87" i="2"/>
  <c r="CO110" i="2"/>
  <c r="CO111" i="2"/>
  <c r="CO112" i="2"/>
  <c r="CO116" i="2"/>
  <c r="CO117" i="2"/>
  <c r="CO118" i="2"/>
  <c r="CO189" i="2"/>
  <c r="CO190" i="2"/>
  <c r="CO191" i="2"/>
  <c r="CO425" i="2"/>
  <c r="CO426" i="2"/>
  <c r="CO427" i="2"/>
  <c r="CO539" i="2"/>
  <c r="CO540" i="2"/>
  <c r="CO541" i="2"/>
  <c r="CO587" i="2"/>
  <c r="CP30" i="2"/>
  <c r="CP31" i="2"/>
  <c r="CP32" i="2"/>
  <c r="CP60" i="2"/>
  <c r="CP61" i="2"/>
  <c r="CP62" i="2"/>
  <c r="CP85" i="2"/>
  <c r="CP86" i="2"/>
  <c r="CP87" i="2"/>
  <c r="CP110" i="2"/>
  <c r="CP111" i="2"/>
  <c r="CP112" i="2"/>
  <c r="CP116" i="2"/>
  <c r="CP117" i="2"/>
  <c r="CP118" i="2"/>
  <c r="CP189" i="2"/>
  <c r="CP190" i="2"/>
  <c r="CP191" i="2"/>
  <c r="CP425" i="2"/>
  <c r="CP426" i="2"/>
  <c r="CP427" i="2"/>
  <c r="CP509" i="2"/>
  <c r="CP510" i="2"/>
  <c r="CP511" i="2"/>
  <c r="CP539" i="2"/>
  <c r="CP540" i="2"/>
  <c r="CP541" i="2"/>
  <c r="CP587" i="2"/>
  <c r="CQ30" i="2"/>
  <c r="CQ31" i="2"/>
  <c r="CQ32" i="2"/>
  <c r="CQ60" i="2"/>
  <c r="CQ61" i="2"/>
  <c r="CQ62" i="2"/>
  <c r="CQ85" i="2"/>
  <c r="CQ86" i="2"/>
  <c r="CQ87" i="2"/>
  <c r="CQ110" i="2"/>
  <c r="CQ111" i="2"/>
  <c r="CQ112" i="2"/>
  <c r="CQ116" i="2"/>
  <c r="CQ117" i="2"/>
  <c r="CQ118" i="2"/>
  <c r="CQ189" i="2"/>
  <c r="CQ190" i="2"/>
  <c r="CQ191" i="2"/>
  <c r="CQ425" i="2"/>
  <c r="CQ426" i="2"/>
  <c r="CQ427" i="2"/>
  <c r="CQ509" i="2"/>
  <c r="CQ510" i="2"/>
  <c r="CQ511" i="2"/>
  <c r="CQ539" i="2"/>
  <c r="CQ540" i="2"/>
  <c r="CQ541" i="2"/>
  <c r="CQ587" i="2"/>
  <c r="CR30" i="2"/>
  <c r="CR31" i="2"/>
  <c r="CR32" i="2"/>
  <c r="CR60" i="2"/>
  <c r="CR61" i="2"/>
  <c r="CR62" i="2"/>
  <c r="CR85" i="2"/>
  <c r="CR86" i="2"/>
  <c r="CR87" i="2"/>
  <c r="CR110" i="2"/>
  <c r="CR111" i="2"/>
  <c r="CR112" i="2"/>
  <c r="CR116" i="2"/>
  <c r="CR117" i="2"/>
  <c r="CR118" i="2"/>
  <c r="CR189" i="2"/>
  <c r="CR190" i="2"/>
  <c r="CR191" i="2"/>
  <c r="CR425" i="2"/>
  <c r="CR426" i="2"/>
  <c r="CR427" i="2"/>
  <c r="CR509" i="2"/>
  <c r="CR510" i="2"/>
  <c r="CR511" i="2"/>
  <c r="CR539" i="2"/>
  <c r="CR540" i="2"/>
  <c r="CR541" i="2"/>
  <c r="CR587" i="2"/>
  <c r="CS30" i="2"/>
  <c r="CS31" i="2"/>
  <c r="CS32" i="2"/>
  <c r="CS60" i="2"/>
  <c r="CS61" i="2"/>
  <c r="CS62" i="2"/>
  <c r="CS85" i="2"/>
  <c r="CS86" i="2"/>
  <c r="CS87" i="2"/>
  <c r="CS110" i="2"/>
  <c r="CS111" i="2"/>
  <c r="CS112" i="2"/>
  <c r="CS116" i="2"/>
  <c r="CS117" i="2"/>
  <c r="CS118" i="2"/>
  <c r="CS189" i="2"/>
  <c r="CS190" i="2"/>
  <c r="CS191" i="2"/>
  <c r="CS425" i="2"/>
  <c r="CS426" i="2"/>
  <c r="CS427" i="2"/>
  <c r="CS509" i="2"/>
  <c r="CS510" i="2"/>
  <c r="CS511" i="2"/>
  <c r="CS539" i="2"/>
  <c r="CS540" i="2"/>
  <c r="CS541" i="2"/>
  <c r="CS587" i="2"/>
  <c r="CT30" i="2"/>
  <c r="CT31" i="2"/>
  <c r="CT32" i="2"/>
  <c r="CT60" i="2"/>
  <c r="CT61" i="2"/>
  <c r="CT62" i="2"/>
  <c r="CT85" i="2"/>
  <c r="CT86" i="2"/>
  <c r="CT87" i="2"/>
  <c r="CT110" i="2"/>
  <c r="CT111" i="2"/>
  <c r="CT112" i="2"/>
  <c r="CT116" i="2"/>
  <c r="CT117" i="2"/>
  <c r="CT118" i="2"/>
  <c r="CT189" i="2"/>
  <c r="CT190" i="2"/>
  <c r="CT191" i="2"/>
  <c r="CT265" i="2"/>
  <c r="CT266" i="2"/>
  <c r="CT267" i="2"/>
  <c r="CT425" i="2"/>
  <c r="CT426" i="2"/>
  <c r="CT427" i="2"/>
  <c r="CT509" i="2"/>
  <c r="CT510" i="2"/>
  <c r="CT511" i="2"/>
  <c r="CT539" i="2"/>
  <c r="CT540" i="2"/>
  <c r="CT541" i="2"/>
  <c r="CT587" i="2"/>
  <c r="CU30" i="2"/>
  <c r="CU31" i="2"/>
  <c r="CU32" i="2"/>
  <c r="CU60" i="2"/>
  <c r="CU61" i="2"/>
  <c r="CU62" i="2"/>
  <c r="CU85" i="2"/>
  <c r="CU86" i="2"/>
  <c r="CU87" i="2"/>
  <c r="CU110" i="2"/>
  <c r="CU111" i="2"/>
  <c r="CU112" i="2"/>
  <c r="CU116" i="2"/>
  <c r="CU117" i="2"/>
  <c r="CU118" i="2"/>
  <c r="CU189" i="2"/>
  <c r="CU190" i="2"/>
  <c r="CU191" i="2"/>
  <c r="CU265" i="2"/>
  <c r="CU266" i="2"/>
  <c r="CU267" i="2"/>
  <c r="CU425" i="2"/>
  <c r="CU426" i="2"/>
  <c r="CU427" i="2"/>
  <c r="CU509" i="2"/>
  <c r="CU510" i="2"/>
  <c r="CU511" i="2"/>
  <c r="CU539" i="2"/>
  <c r="CU540" i="2"/>
  <c r="CU541" i="2"/>
  <c r="CU587" i="2"/>
  <c r="CV30" i="2"/>
  <c r="CV31" i="2"/>
  <c r="CV32" i="2"/>
  <c r="CV60" i="2"/>
  <c r="CV61" i="2"/>
  <c r="CV62" i="2"/>
  <c r="CV85" i="2"/>
  <c r="CV86" i="2"/>
  <c r="CV87" i="2"/>
  <c r="CV110" i="2"/>
  <c r="CV111" i="2"/>
  <c r="CV112" i="2"/>
  <c r="CV116" i="2"/>
  <c r="CV117" i="2"/>
  <c r="CV118" i="2"/>
  <c r="CV189" i="2"/>
  <c r="CV190" i="2"/>
  <c r="CV191" i="2"/>
  <c r="CV265" i="2"/>
  <c r="CV266" i="2"/>
  <c r="CV267" i="2"/>
  <c r="CV425" i="2"/>
  <c r="CV426" i="2"/>
  <c r="CV427" i="2"/>
  <c r="CV509" i="2"/>
  <c r="CV510" i="2"/>
  <c r="CV511" i="2"/>
  <c r="CV539" i="2"/>
  <c r="CV540" i="2"/>
  <c r="CV541" i="2"/>
  <c r="CV587" i="2"/>
  <c r="CW30" i="2"/>
  <c r="CW31" i="2"/>
  <c r="CW32" i="2"/>
  <c r="CW60" i="2"/>
  <c r="CW61" i="2"/>
  <c r="CW62" i="2"/>
  <c r="CW85" i="2"/>
  <c r="CW86" i="2"/>
  <c r="CW87" i="2"/>
  <c r="CW110" i="2"/>
  <c r="CW111" i="2"/>
  <c r="CW112" i="2"/>
  <c r="CW116" i="2"/>
  <c r="CW117" i="2"/>
  <c r="CW118" i="2"/>
  <c r="CW189" i="2"/>
  <c r="CW190" i="2"/>
  <c r="CW191" i="2"/>
  <c r="CW265" i="2"/>
  <c r="CW266" i="2"/>
  <c r="CW267" i="2"/>
  <c r="CW425" i="2"/>
  <c r="CW426" i="2"/>
  <c r="CW427" i="2"/>
  <c r="CW509" i="2"/>
  <c r="CW510" i="2"/>
  <c r="CW511" i="2"/>
  <c r="CW539" i="2"/>
  <c r="CW540" i="2"/>
  <c r="CW541" i="2"/>
  <c r="CW587" i="2"/>
  <c r="CX30" i="2"/>
  <c r="CX31" i="2"/>
  <c r="CX32" i="2"/>
  <c r="CX60" i="2"/>
  <c r="CX61" i="2"/>
  <c r="CX62" i="2"/>
  <c r="CX85" i="2"/>
  <c r="CX86" i="2"/>
  <c r="CX87" i="2"/>
  <c r="CX110" i="2"/>
  <c r="CX111" i="2"/>
  <c r="CX112" i="2"/>
  <c r="CX116" i="2"/>
  <c r="CX117" i="2"/>
  <c r="CX118" i="2"/>
  <c r="CX189" i="2"/>
  <c r="CX190" i="2"/>
  <c r="CX191" i="2"/>
  <c r="CX265" i="2"/>
  <c r="CX266" i="2"/>
  <c r="CX267" i="2"/>
  <c r="CX425" i="2"/>
  <c r="CX426" i="2"/>
  <c r="CX427" i="2"/>
  <c r="CX509" i="2"/>
  <c r="CX510" i="2"/>
  <c r="CX511" i="2"/>
  <c r="CX539" i="2"/>
  <c r="CX540" i="2"/>
  <c r="CX541" i="2"/>
  <c r="CX587" i="2"/>
  <c r="CY30" i="2"/>
  <c r="CY31" i="2"/>
  <c r="CY32" i="2"/>
  <c r="CY60" i="2"/>
  <c r="CY61" i="2"/>
  <c r="CY62" i="2"/>
  <c r="CY85" i="2"/>
  <c r="CY86" i="2"/>
  <c r="CY87" i="2"/>
  <c r="CY110" i="2"/>
  <c r="CY111" i="2"/>
  <c r="CY112" i="2"/>
  <c r="CY116" i="2"/>
  <c r="CY117" i="2"/>
  <c r="CY118" i="2"/>
  <c r="CY189" i="2"/>
  <c r="CY190" i="2"/>
  <c r="CY191" i="2"/>
  <c r="CY265" i="2"/>
  <c r="CY266" i="2"/>
  <c r="CY267" i="2"/>
  <c r="CY425" i="2"/>
  <c r="CY426" i="2"/>
  <c r="CY427" i="2"/>
  <c r="CY509" i="2"/>
  <c r="CY510" i="2"/>
  <c r="CY511" i="2"/>
  <c r="CY539" i="2"/>
  <c r="CY540" i="2"/>
  <c r="CY541" i="2"/>
  <c r="CY587" i="2"/>
  <c r="CZ30" i="2"/>
  <c r="CZ31" i="2"/>
  <c r="CZ32" i="2"/>
  <c r="CZ60" i="2"/>
  <c r="CZ61" i="2"/>
  <c r="CZ62" i="2"/>
  <c r="CZ85" i="2"/>
  <c r="CZ86" i="2"/>
  <c r="CZ87" i="2"/>
  <c r="CZ110" i="2"/>
  <c r="CZ111" i="2"/>
  <c r="CZ112" i="2"/>
  <c r="CZ116" i="2"/>
  <c r="CZ117" i="2"/>
  <c r="CZ118" i="2"/>
  <c r="CZ189" i="2"/>
  <c r="CZ190" i="2"/>
  <c r="CZ191" i="2"/>
  <c r="CZ240" i="2"/>
  <c r="CZ241" i="2"/>
  <c r="CZ242" i="2"/>
  <c r="CZ265" i="2"/>
  <c r="CZ266" i="2"/>
  <c r="CZ267" i="2"/>
  <c r="CZ425" i="2"/>
  <c r="CZ426" i="2"/>
  <c r="CZ427" i="2"/>
  <c r="CZ509" i="2"/>
  <c r="CZ510" i="2"/>
  <c r="CZ511" i="2"/>
  <c r="CZ539" i="2"/>
  <c r="CZ540" i="2"/>
  <c r="CZ541" i="2"/>
  <c r="CZ587" i="2"/>
  <c r="DA25" i="2"/>
  <c r="DA26" i="2"/>
  <c r="DA27" i="2"/>
  <c r="DA30" i="2"/>
  <c r="DA31" i="2"/>
  <c r="DA32" i="2"/>
  <c r="DA60" i="2"/>
  <c r="DA61" i="2"/>
  <c r="DA62" i="2"/>
  <c r="DA85" i="2"/>
  <c r="DA86" i="2"/>
  <c r="DA87" i="2"/>
  <c r="DA110" i="2"/>
  <c r="DA111" i="2"/>
  <c r="DA112" i="2"/>
  <c r="DA116" i="2"/>
  <c r="DA117" i="2"/>
  <c r="DA118" i="2"/>
  <c r="DA189" i="2"/>
  <c r="DA190" i="2"/>
  <c r="DA191" i="2"/>
  <c r="DA240" i="2"/>
  <c r="DA241" i="2"/>
  <c r="DA242" i="2"/>
  <c r="DA265" i="2"/>
  <c r="DA266" i="2"/>
  <c r="DA267" i="2"/>
  <c r="DA318" i="2"/>
  <c r="DA319" i="2"/>
  <c r="DA320" i="2"/>
  <c r="DA333" i="2"/>
  <c r="DA334" i="2"/>
  <c r="DA335" i="2"/>
  <c r="DA425" i="2"/>
  <c r="DA426" i="2"/>
  <c r="DA427" i="2"/>
  <c r="DA509" i="2"/>
  <c r="DA510" i="2"/>
  <c r="DA511" i="2"/>
  <c r="DA539" i="2"/>
  <c r="DA540" i="2"/>
  <c r="DA541" i="2"/>
  <c r="DA587" i="2"/>
  <c r="DB25" i="2"/>
  <c r="DB26" i="2"/>
  <c r="DB27" i="2"/>
  <c r="DB30" i="2"/>
  <c r="DB31" i="2"/>
  <c r="DB32" i="2"/>
  <c r="DB60" i="2"/>
  <c r="DB61" i="2"/>
  <c r="DB62" i="2"/>
  <c r="DB85" i="2"/>
  <c r="DB86" i="2"/>
  <c r="DB87" i="2"/>
  <c r="DB110" i="2"/>
  <c r="DB111" i="2"/>
  <c r="DB112" i="2"/>
  <c r="DB116" i="2"/>
  <c r="DB117" i="2"/>
  <c r="DB118" i="2"/>
  <c r="DB189" i="2"/>
  <c r="DB190" i="2"/>
  <c r="DB191" i="2"/>
  <c r="DB240" i="2"/>
  <c r="DB241" i="2"/>
  <c r="DB242" i="2"/>
  <c r="DB265" i="2"/>
  <c r="DB266" i="2"/>
  <c r="DB267" i="2"/>
  <c r="DB318" i="2"/>
  <c r="DB319" i="2"/>
  <c r="DB320" i="2"/>
  <c r="DB333" i="2"/>
  <c r="DB334" i="2"/>
  <c r="DB335" i="2"/>
  <c r="DB425" i="2"/>
  <c r="DB426" i="2"/>
  <c r="DB427" i="2"/>
  <c r="DB509" i="2"/>
  <c r="DB510" i="2"/>
  <c r="DB511" i="2"/>
  <c r="DB539" i="2"/>
  <c r="DB540" i="2"/>
  <c r="DB541" i="2"/>
  <c r="DB587" i="2"/>
  <c r="DC25" i="2"/>
  <c r="DC26" i="2"/>
  <c r="DC27" i="2"/>
  <c r="DC30" i="2"/>
  <c r="DC31" i="2"/>
  <c r="DC32" i="2"/>
  <c r="DC60" i="2"/>
  <c r="DC61" i="2"/>
  <c r="DC62" i="2"/>
  <c r="DC85" i="2"/>
  <c r="DC86" i="2"/>
  <c r="DC87" i="2"/>
  <c r="DC110" i="2"/>
  <c r="DC111" i="2"/>
  <c r="DC112" i="2"/>
  <c r="DC116" i="2"/>
  <c r="DC117" i="2"/>
  <c r="DC118" i="2"/>
  <c r="DC189" i="2"/>
  <c r="DC190" i="2"/>
  <c r="DC191" i="2"/>
  <c r="DC240" i="2"/>
  <c r="DC241" i="2"/>
  <c r="DC242" i="2"/>
  <c r="DC265" i="2"/>
  <c r="DC266" i="2"/>
  <c r="DC267" i="2"/>
  <c r="DC318" i="2"/>
  <c r="DC319" i="2"/>
  <c r="DC320" i="2"/>
  <c r="DC333" i="2"/>
  <c r="DC334" i="2"/>
  <c r="DC335" i="2"/>
  <c r="DC425" i="2"/>
  <c r="DC426" i="2"/>
  <c r="DC427" i="2"/>
  <c r="DC509" i="2"/>
  <c r="DC510" i="2"/>
  <c r="DC511" i="2"/>
  <c r="DC539" i="2"/>
  <c r="DC540" i="2"/>
  <c r="DC541" i="2"/>
  <c r="DC587" i="2"/>
  <c r="DD25" i="2"/>
  <c r="DD26" i="2"/>
  <c r="DD27" i="2"/>
  <c r="DD30" i="2"/>
  <c r="DD31" i="2"/>
  <c r="DD32" i="2"/>
  <c r="DD60" i="2"/>
  <c r="DD61" i="2"/>
  <c r="DD62" i="2"/>
  <c r="DD85" i="2"/>
  <c r="DD86" i="2"/>
  <c r="DD87" i="2"/>
  <c r="DD110" i="2"/>
  <c r="DD111" i="2"/>
  <c r="DD112" i="2"/>
  <c r="DD116" i="2"/>
  <c r="DD117" i="2"/>
  <c r="DD118" i="2"/>
  <c r="DD189" i="2"/>
  <c r="DD190" i="2"/>
  <c r="DD191" i="2"/>
  <c r="DD240" i="2"/>
  <c r="DD241" i="2"/>
  <c r="DD242" i="2"/>
  <c r="DD265" i="2"/>
  <c r="DD266" i="2"/>
  <c r="DD267" i="2"/>
  <c r="DD318" i="2"/>
  <c r="DD319" i="2"/>
  <c r="DD320" i="2"/>
  <c r="DD333" i="2"/>
  <c r="DD334" i="2"/>
  <c r="DD335" i="2"/>
  <c r="DD425" i="2"/>
  <c r="DD426" i="2"/>
  <c r="DD427" i="2"/>
  <c r="DD509" i="2"/>
  <c r="DD510" i="2"/>
  <c r="DD511" i="2"/>
  <c r="DD539" i="2"/>
  <c r="DD540" i="2"/>
  <c r="DD541" i="2"/>
  <c r="DD587" i="2"/>
  <c r="DE25" i="2"/>
  <c r="DE26" i="2"/>
  <c r="DE27" i="2"/>
  <c r="DE30" i="2"/>
  <c r="DE31" i="2"/>
  <c r="DE32" i="2"/>
  <c r="DE60" i="2"/>
  <c r="DE61" i="2"/>
  <c r="DE62" i="2"/>
  <c r="DE85" i="2"/>
  <c r="DE86" i="2"/>
  <c r="DE87" i="2"/>
  <c r="DE110" i="2"/>
  <c r="DE111" i="2"/>
  <c r="DE112" i="2"/>
  <c r="DE116" i="2"/>
  <c r="DE117" i="2"/>
  <c r="DE118" i="2"/>
  <c r="DE189" i="2"/>
  <c r="DE190" i="2"/>
  <c r="DE191" i="2"/>
  <c r="DE240" i="2"/>
  <c r="DE241" i="2"/>
  <c r="DE242" i="2"/>
  <c r="DE265" i="2"/>
  <c r="DE266" i="2"/>
  <c r="DE267" i="2"/>
  <c r="DE318" i="2"/>
  <c r="DE319" i="2"/>
  <c r="DE320" i="2"/>
  <c r="DE333" i="2"/>
  <c r="DE334" i="2"/>
  <c r="DE335" i="2"/>
  <c r="DE425" i="2"/>
  <c r="DE426" i="2"/>
  <c r="DE427" i="2"/>
  <c r="DE509" i="2"/>
  <c r="DE510" i="2"/>
  <c r="DE511" i="2"/>
  <c r="DE539" i="2"/>
  <c r="DE540" i="2"/>
  <c r="DE541" i="2"/>
  <c r="DE587" i="2"/>
  <c r="DF25" i="2"/>
  <c r="DF26" i="2"/>
  <c r="DF27" i="2"/>
  <c r="DF30" i="2"/>
  <c r="DF31" i="2"/>
  <c r="DF32" i="2"/>
  <c r="DF60" i="2"/>
  <c r="DF61" i="2"/>
  <c r="DF62" i="2"/>
  <c r="DF85" i="2"/>
  <c r="DF86" i="2"/>
  <c r="DF87" i="2"/>
  <c r="DF110" i="2"/>
  <c r="DF111" i="2"/>
  <c r="DF112" i="2"/>
  <c r="DF116" i="2"/>
  <c r="DF117" i="2"/>
  <c r="DF118" i="2"/>
  <c r="DF164" i="2"/>
  <c r="DF165" i="2"/>
  <c r="DF166" i="2"/>
  <c r="DF189" i="2"/>
  <c r="DF190" i="2"/>
  <c r="DF191" i="2"/>
  <c r="DF240" i="2"/>
  <c r="DF241" i="2"/>
  <c r="DF242" i="2"/>
  <c r="DF265" i="2"/>
  <c r="DF266" i="2"/>
  <c r="DF267" i="2"/>
  <c r="DF298" i="2"/>
  <c r="DF299" i="2"/>
  <c r="DF300" i="2"/>
  <c r="DF318" i="2"/>
  <c r="DF319" i="2"/>
  <c r="DF320" i="2"/>
  <c r="DF333" i="2"/>
  <c r="DF334" i="2"/>
  <c r="DF335" i="2"/>
  <c r="DF425" i="2"/>
  <c r="DF426" i="2"/>
  <c r="DF427" i="2"/>
  <c r="DF509" i="2"/>
  <c r="DF510" i="2"/>
  <c r="DF511" i="2"/>
  <c r="DF539" i="2"/>
  <c r="DF540" i="2"/>
  <c r="DF541" i="2"/>
  <c r="DF587" i="2"/>
  <c r="DG25" i="2"/>
  <c r="DG26" i="2"/>
  <c r="DG27" i="2"/>
  <c r="DG30" i="2"/>
  <c r="DG31" i="2"/>
  <c r="DG32" i="2"/>
  <c r="DG60" i="2"/>
  <c r="DG61" i="2"/>
  <c r="DG62" i="2"/>
  <c r="DG85" i="2"/>
  <c r="DG86" i="2"/>
  <c r="DG87" i="2"/>
  <c r="DG110" i="2"/>
  <c r="DG111" i="2"/>
  <c r="DG112" i="2"/>
  <c r="DG116" i="2"/>
  <c r="DG117" i="2"/>
  <c r="DG118" i="2"/>
  <c r="DG164" i="2"/>
  <c r="DG165" i="2"/>
  <c r="DG166" i="2"/>
  <c r="DG189" i="2"/>
  <c r="DG190" i="2"/>
  <c r="DG191" i="2"/>
  <c r="DG240" i="2"/>
  <c r="DG241" i="2"/>
  <c r="DG242" i="2"/>
  <c r="DG265" i="2"/>
  <c r="DG266" i="2"/>
  <c r="DG267" i="2"/>
  <c r="DG298" i="2"/>
  <c r="DG299" i="2"/>
  <c r="DG300" i="2"/>
  <c r="DG318" i="2"/>
  <c r="DG319" i="2"/>
  <c r="DG320" i="2"/>
  <c r="DG333" i="2"/>
  <c r="DG334" i="2"/>
  <c r="DG335" i="2"/>
  <c r="DG425" i="2"/>
  <c r="DG426" i="2"/>
  <c r="DG427" i="2"/>
  <c r="DG509" i="2"/>
  <c r="DG510" i="2"/>
  <c r="DG511" i="2"/>
  <c r="DG539" i="2"/>
  <c r="DG540" i="2"/>
  <c r="DG541" i="2"/>
  <c r="DG587" i="2"/>
  <c r="DH25" i="2"/>
  <c r="DH26" i="2"/>
  <c r="DH27" i="2"/>
  <c r="DH30" i="2"/>
  <c r="DH31" i="2"/>
  <c r="DH32" i="2"/>
  <c r="DH60" i="2"/>
  <c r="DH61" i="2"/>
  <c r="DH62" i="2"/>
  <c r="DH85" i="2"/>
  <c r="DH86" i="2"/>
  <c r="DH87" i="2"/>
  <c r="DH110" i="2"/>
  <c r="DH111" i="2"/>
  <c r="DH112" i="2"/>
  <c r="DH116" i="2"/>
  <c r="DH117" i="2"/>
  <c r="DH118" i="2"/>
  <c r="DH164" i="2"/>
  <c r="DH165" i="2"/>
  <c r="DH166" i="2"/>
  <c r="DH189" i="2"/>
  <c r="DH190" i="2"/>
  <c r="DH191" i="2"/>
  <c r="DH240" i="2"/>
  <c r="DH241" i="2"/>
  <c r="DH242" i="2"/>
  <c r="DH265" i="2"/>
  <c r="DH266" i="2"/>
  <c r="DH267" i="2"/>
  <c r="DH298" i="2"/>
  <c r="DH299" i="2"/>
  <c r="DH300" i="2"/>
  <c r="DH318" i="2"/>
  <c r="DH319" i="2"/>
  <c r="DH320" i="2"/>
  <c r="DH333" i="2"/>
  <c r="DH334" i="2"/>
  <c r="DH335" i="2"/>
  <c r="DH425" i="2"/>
  <c r="DH426" i="2"/>
  <c r="DH427" i="2"/>
  <c r="DH509" i="2"/>
  <c r="DH510" i="2"/>
  <c r="DH511" i="2"/>
  <c r="DH539" i="2"/>
  <c r="DH540" i="2"/>
  <c r="DH541" i="2"/>
  <c r="DH587" i="2"/>
  <c r="DI25" i="2"/>
  <c r="DI26" i="2"/>
  <c r="DI27" i="2"/>
  <c r="DI30" i="2"/>
  <c r="DI31" i="2"/>
  <c r="DI32" i="2"/>
  <c r="DI60" i="2"/>
  <c r="DI61" i="2"/>
  <c r="DI62" i="2"/>
  <c r="DI85" i="2"/>
  <c r="DI86" i="2"/>
  <c r="DI87" i="2"/>
  <c r="DI110" i="2"/>
  <c r="DI111" i="2"/>
  <c r="DI112" i="2"/>
  <c r="DI116" i="2"/>
  <c r="DI117" i="2"/>
  <c r="DI118" i="2"/>
  <c r="DI164" i="2"/>
  <c r="DI165" i="2"/>
  <c r="DI166" i="2"/>
  <c r="DI189" i="2"/>
  <c r="DI190" i="2"/>
  <c r="DI191" i="2"/>
  <c r="DI240" i="2"/>
  <c r="DI241" i="2"/>
  <c r="DI242" i="2"/>
  <c r="DI265" i="2"/>
  <c r="DI266" i="2"/>
  <c r="DI267" i="2"/>
  <c r="DI298" i="2"/>
  <c r="DI299" i="2"/>
  <c r="DI300" i="2"/>
  <c r="DI318" i="2"/>
  <c r="DI319" i="2"/>
  <c r="DI320" i="2"/>
  <c r="DI333" i="2"/>
  <c r="DI334" i="2"/>
  <c r="DI335" i="2"/>
  <c r="DI425" i="2"/>
  <c r="DI426" i="2"/>
  <c r="DI427" i="2"/>
  <c r="DI453" i="2"/>
  <c r="DI454" i="2"/>
  <c r="DI455" i="2"/>
  <c r="DI509" i="2"/>
  <c r="DI510" i="2"/>
  <c r="DI511" i="2"/>
  <c r="DI539" i="2"/>
  <c r="DI540" i="2"/>
  <c r="DI541" i="2"/>
  <c r="DI587" i="2"/>
  <c r="DJ25" i="2"/>
  <c r="DJ26" i="2"/>
  <c r="DJ27" i="2"/>
  <c r="DJ30" i="2"/>
  <c r="DJ31" i="2"/>
  <c r="DJ32" i="2"/>
  <c r="DJ57" i="2"/>
  <c r="DJ60" i="2"/>
  <c r="DJ61" i="2"/>
  <c r="DJ62" i="2"/>
  <c r="DJ85" i="2"/>
  <c r="DJ86" i="2"/>
  <c r="DJ87" i="2"/>
  <c r="DJ110" i="2"/>
  <c r="DJ111" i="2"/>
  <c r="DJ112" i="2"/>
  <c r="DJ116" i="2"/>
  <c r="DJ117" i="2"/>
  <c r="DJ118" i="2"/>
  <c r="DJ164" i="2"/>
  <c r="DJ165" i="2"/>
  <c r="DJ166" i="2"/>
  <c r="DJ189" i="2"/>
  <c r="DJ190" i="2"/>
  <c r="DJ191" i="2"/>
  <c r="DJ240" i="2"/>
  <c r="DJ241" i="2"/>
  <c r="DJ242" i="2"/>
  <c r="DJ265" i="2"/>
  <c r="DJ266" i="2"/>
  <c r="DJ267" i="2"/>
  <c r="DJ298" i="2"/>
  <c r="DJ299" i="2"/>
  <c r="DJ300" i="2"/>
  <c r="DJ318" i="2"/>
  <c r="DJ319" i="2"/>
  <c r="DJ320" i="2"/>
  <c r="DJ333" i="2"/>
  <c r="DJ334" i="2"/>
  <c r="DJ335" i="2"/>
  <c r="DJ425" i="2"/>
  <c r="DJ426" i="2"/>
  <c r="DJ427" i="2"/>
  <c r="DJ453" i="2"/>
  <c r="DJ454" i="2"/>
  <c r="DJ455" i="2"/>
  <c r="DJ509" i="2"/>
  <c r="DJ510" i="2"/>
  <c r="DJ511" i="2"/>
  <c r="DJ539" i="2"/>
  <c r="DJ540" i="2"/>
  <c r="DJ541" i="2"/>
  <c r="DJ587" i="2"/>
  <c r="DK25" i="2"/>
  <c r="DK26" i="2"/>
  <c r="DK27" i="2"/>
  <c r="DK30" i="2"/>
  <c r="DK31" i="2"/>
  <c r="DK32" i="2"/>
  <c r="DK55" i="2"/>
  <c r="DK56" i="2"/>
  <c r="DK57" i="2"/>
  <c r="DK60" i="2"/>
  <c r="DK61" i="2"/>
  <c r="DK62" i="2"/>
  <c r="DK85" i="2"/>
  <c r="DK86" i="2"/>
  <c r="DK87" i="2"/>
  <c r="DK110" i="2"/>
  <c r="DK111" i="2"/>
  <c r="DK112" i="2"/>
  <c r="DK116" i="2"/>
  <c r="DK117" i="2"/>
  <c r="DK118" i="2"/>
  <c r="DK164" i="2"/>
  <c r="DK165" i="2"/>
  <c r="DK166" i="2"/>
  <c r="DK189" i="2"/>
  <c r="DK190" i="2"/>
  <c r="DK191" i="2"/>
  <c r="DK240" i="2"/>
  <c r="DK241" i="2"/>
  <c r="DK242" i="2"/>
  <c r="DK265" i="2"/>
  <c r="DK266" i="2"/>
  <c r="DK267" i="2"/>
  <c r="DK298" i="2"/>
  <c r="DK299" i="2"/>
  <c r="DK300" i="2"/>
  <c r="DK318" i="2"/>
  <c r="DK319" i="2"/>
  <c r="DK320" i="2"/>
  <c r="DK333" i="2"/>
  <c r="DK334" i="2"/>
  <c r="DK335" i="2"/>
  <c r="DK425" i="2"/>
  <c r="DK426" i="2"/>
  <c r="DK427" i="2"/>
  <c r="DK453" i="2"/>
  <c r="DK454" i="2"/>
  <c r="DK455" i="2"/>
  <c r="DK509" i="2"/>
  <c r="DK510" i="2"/>
  <c r="DK511" i="2"/>
  <c r="DK539" i="2"/>
  <c r="DK540" i="2"/>
  <c r="DK541" i="2"/>
  <c r="DK587" i="2"/>
  <c r="DL25" i="2"/>
  <c r="DL26" i="2"/>
  <c r="DL27" i="2"/>
  <c r="DL30" i="2"/>
  <c r="DL31" i="2"/>
  <c r="DL32" i="2"/>
  <c r="DL55" i="2"/>
  <c r="DL56" i="2"/>
  <c r="DL57" i="2"/>
  <c r="DL60" i="2"/>
  <c r="DL61" i="2"/>
  <c r="DL62" i="2"/>
  <c r="DL85" i="2"/>
  <c r="DL86" i="2"/>
  <c r="DL87" i="2"/>
  <c r="DL110" i="2"/>
  <c r="DL111" i="2"/>
  <c r="DL112" i="2"/>
  <c r="DL116" i="2"/>
  <c r="DL117" i="2"/>
  <c r="DL118" i="2"/>
  <c r="DL164" i="2"/>
  <c r="DL165" i="2"/>
  <c r="DL166" i="2"/>
  <c r="DL189" i="2"/>
  <c r="DL190" i="2"/>
  <c r="DL191" i="2"/>
  <c r="DL240" i="2"/>
  <c r="DL241" i="2"/>
  <c r="DL242" i="2"/>
  <c r="DL265" i="2"/>
  <c r="DL266" i="2"/>
  <c r="DL267" i="2"/>
  <c r="DL298" i="2"/>
  <c r="DL299" i="2"/>
  <c r="DL300" i="2"/>
  <c r="DL318" i="2"/>
  <c r="DL319" i="2"/>
  <c r="DL320" i="2"/>
  <c r="DL333" i="2"/>
  <c r="DL334" i="2"/>
  <c r="DL335" i="2"/>
  <c r="DL425" i="2"/>
  <c r="DL426" i="2"/>
  <c r="DL427" i="2"/>
  <c r="DL453" i="2"/>
  <c r="DL454" i="2"/>
  <c r="DL455" i="2"/>
  <c r="DL509" i="2"/>
  <c r="DL510" i="2"/>
  <c r="DL511" i="2"/>
  <c r="DL539" i="2"/>
  <c r="DL540" i="2"/>
  <c r="DL541" i="2"/>
  <c r="DL587" i="2"/>
  <c r="DM25" i="2"/>
  <c r="DM26" i="2"/>
  <c r="DM27" i="2"/>
  <c r="DM30" i="2"/>
  <c r="DM31" i="2"/>
  <c r="DM32" i="2"/>
  <c r="DM55" i="2"/>
  <c r="DM56" i="2"/>
  <c r="DM57" i="2"/>
  <c r="DM60" i="2"/>
  <c r="DM61" i="2"/>
  <c r="DM62" i="2"/>
  <c r="DM85" i="2"/>
  <c r="DM86" i="2"/>
  <c r="DM87" i="2"/>
  <c r="DM110" i="2"/>
  <c r="DM111" i="2"/>
  <c r="DM112" i="2"/>
  <c r="DM116" i="2"/>
  <c r="DM117" i="2"/>
  <c r="DM118" i="2"/>
  <c r="DM164" i="2"/>
  <c r="DM165" i="2"/>
  <c r="DM166" i="2"/>
  <c r="DM189" i="2"/>
  <c r="DM190" i="2"/>
  <c r="DM191" i="2"/>
  <c r="DM240" i="2"/>
  <c r="DM241" i="2"/>
  <c r="DM242" i="2"/>
  <c r="DM265" i="2"/>
  <c r="DM266" i="2"/>
  <c r="DM267" i="2"/>
  <c r="DM298" i="2"/>
  <c r="DM299" i="2"/>
  <c r="DM300" i="2"/>
  <c r="DM318" i="2"/>
  <c r="DM319" i="2"/>
  <c r="DM320" i="2"/>
  <c r="DM333" i="2"/>
  <c r="DM334" i="2"/>
  <c r="DM335" i="2"/>
  <c r="DM425" i="2"/>
  <c r="DM426" i="2"/>
  <c r="DM427" i="2"/>
  <c r="DM453" i="2"/>
  <c r="DM454" i="2"/>
  <c r="DM455" i="2"/>
  <c r="DM509" i="2"/>
  <c r="DM510" i="2"/>
  <c r="DM511" i="2"/>
  <c r="DM539" i="2"/>
  <c r="DM540" i="2"/>
  <c r="DM541" i="2"/>
  <c r="DM587" i="2"/>
  <c r="DN25" i="2"/>
  <c r="DN26" i="2"/>
  <c r="DN27" i="2"/>
  <c r="DN30" i="2"/>
  <c r="DN31" i="2"/>
  <c r="DN32" i="2"/>
  <c r="DN55" i="2"/>
  <c r="DN56" i="2"/>
  <c r="DN57" i="2"/>
  <c r="DN60" i="2"/>
  <c r="DN61" i="2"/>
  <c r="DN62" i="2"/>
  <c r="DN85" i="2"/>
  <c r="DN86" i="2"/>
  <c r="DN87" i="2"/>
  <c r="DN110" i="2"/>
  <c r="DN111" i="2"/>
  <c r="DN112" i="2"/>
  <c r="DN116" i="2"/>
  <c r="DN117" i="2"/>
  <c r="DN118" i="2"/>
  <c r="DN164" i="2"/>
  <c r="DN165" i="2"/>
  <c r="DN166" i="2"/>
  <c r="DN189" i="2"/>
  <c r="DN190" i="2"/>
  <c r="DN191" i="2"/>
  <c r="DN214" i="2"/>
  <c r="DN215" i="2"/>
  <c r="DN216" i="2"/>
  <c r="DN240" i="2"/>
  <c r="DN241" i="2"/>
  <c r="DN242" i="2"/>
  <c r="DN265" i="2"/>
  <c r="DN266" i="2"/>
  <c r="DN267" i="2"/>
  <c r="DN298" i="2"/>
  <c r="DN299" i="2"/>
  <c r="DN300" i="2"/>
  <c r="DN318" i="2"/>
  <c r="DN319" i="2"/>
  <c r="DN320" i="2"/>
  <c r="DN333" i="2"/>
  <c r="DN334" i="2"/>
  <c r="DN335" i="2"/>
  <c r="DN425" i="2"/>
  <c r="DN426" i="2"/>
  <c r="DN427" i="2"/>
  <c r="DN453" i="2"/>
  <c r="DN454" i="2"/>
  <c r="DN455" i="2"/>
  <c r="DN509" i="2"/>
  <c r="DN510" i="2"/>
  <c r="DN511" i="2"/>
  <c r="DN539" i="2"/>
  <c r="DN540" i="2"/>
  <c r="DN541" i="2"/>
  <c r="DN587" i="2"/>
  <c r="DO25" i="2"/>
  <c r="DO26" i="2"/>
  <c r="DO27" i="2"/>
  <c r="DO30" i="2"/>
  <c r="DO31" i="2"/>
  <c r="DO32" i="2"/>
  <c r="DO55" i="2"/>
  <c r="DO56" i="2"/>
  <c r="DO57" i="2"/>
  <c r="DO60" i="2"/>
  <c r="DO61" i="2"/>
  <c r="DO62" i="2"/>
  <c r="DO85" i="2"/>
  <c r="DO86" i="2"/>
  <c r="DO87" i="2"/>
  <c r="DO110" i="2"/>
  <c r="DO111" i="2"/>
  <c r="DO112" i="2"/>
  <c r="DO116" i="2"/>
  <c r="DO117" i="2"/>
  <c r="DO118" i="2"/>
  <c r="DO164" i="2"/>
  <c r="DO165" i="2"/>
  <c r="DO166" i="2"/>
  <c r="DO189" i="2"/>
  <c r="DO190" i="2"/>
  <c r="DO191" i="2"/>
  <c r="DO214" i="2"/>
  <c r="DO215" i="2"/>
  <c r="DO216" i="2"/>
  <c r="DO240" i="2"/>
  <c r="DO241" i="2"/>
  <c r="DO242" i="2"/>
  <c r="DO265" i="2"/>
  <c r="DO266" i="2"/>
  <c r="DO267" i="2"/>
  <c r="DO298" i="2"/>
  <c r="DO299" i="2"/>
  <c r="DO300" i="2"/>
  <c r="DO318" i="2"/>
  <c r="DO319" i="2"/>
  <c r="DO320" i="2"/>
  <c r="DO333" i="2"/>
  <c r="DO334" i="2"/>
  <c r="DO335" i="2"/>
  <c r="DO425" i="2"/>
  <c r="DO426" i="2"/>
  <c r="DO427" i="2"/>
  <c r="DO453" i="2"/>
  <c r="DO454" i="2"/>
  <c r="DO455" i="2"/>
  <c r="DO509" i="2"/>
  <c r="DO510" i="2"/>
  <c r="DO511" i="2"/>
  <c r="DO539" i="2"/>
  <c r="DO540" i="2"/>
  <c r="DO541" i="2"/>
  <c r="DO587" i="2"/>
  <c r="DP25" i="2"/>
  <c r="DP26" i="2"/>
  <c r="DP27" i="2"/>
  <c r="DP30" i="2"/>
  <c r="DP31" i="2"/>
  <c r="DP32" i="2"/>
  <c r="DP55" i="2"/>
  <c r="DP56" i="2"/>
  <c r="DP57" i="2"/>
  <c r="DP60" i="2"/>
  <c r="DP61" i="2"/>
  <c r="DP62" i="2"/>
  <c r="DP85" i="2"/>
  <c r="DP86" i="2"/>
  <c r="DP87" i="2"/>
  <c r="DP110" i="2"/>
  <c r="DP111" i="2"/>
  <c r="DP112" i="2"/>
  <c r="DP116" i="2"/>
  <c r="DP117" i="2"/>
  <c r="DP118" i="2"/>
  <c r="DP164" i="2"/>
  <c r="DP165" i="2"/>
  <c r="DP166" i="2"/>
  <c r="DP189" i="2"/>
  <c r="DP190" i="2"/>
  <c r="DP191" i="2"/>
  <c r="DP214" i="2"/>
  <c r="DP215" i="2"/>
  <c r="DP216" i="2"/>
  <c r="DP240" i="2"/>
  <c r="DP241" i="2"/>
  <c r="DP242" i="2"/>
  <c r="DP265" i="2"/>
  <c r="DP266" i="2"/>
  <c r="DP267" i="2"/>
  <c r="DP298" i="2"/>
  <c r="DP299" i="2"/>
  <c r="DP300" i="2"/>
  <c r="DP318" i="2"/>
  <c r="DP319" i="2"/>
  <c r="DP320" i="2"/>
  <c r="DP333" i="2"/>
  <c r="DP334" i="2"/>
  <c r="DP335" i="2"/>
  <c r="DP425" i="2"/>
  <c r="DP426" i="2"/>
  <c r="DP427" i="2"/>
  <c r="DP453" i="2"/>
  <c r="DP454" i="2"/>
  <c r="DP455" i="2"/>
  <c r="DP509" i="2"/>
  <c r="DP510" i="2"/>
  <c r="DP511" i="2"/>
  <c r="DP539" i="2"/>
  <c r="DP540" i="2"/>
  <c r="DP541" i="2"/>
  <c r="DP587" i="2"/>
  <c r="DQ25" i="2"/>
  <c r="DQ26" i="2"/>
  <c r="DQ27" i="2"/>
  <c r="DQ30" i="2"/>
  <c r="DQ31" i="2"/>
  <c r="DQ32" i="2"/>
  <c r="DQ55" i="2"/>
  <c r="DQ56" i="2"/>
  <c r="DQ57" i="2"/>
  <c r="DQ60" i="2"/>
  <c r="DQ61" i="2"/>
  <c r="DQ62" i="2"/>
  <c r="DQ85" i="2"/>
  <c r="DQ86" i="2"/>
  <c r="DQ87" i="2"/>
  <c r="DQ110" i="2"/>
  <c r="DQ111" i="2"/>
  <c r="DQ112" i="2"/>
  <c r="DQ116" i="2"/>
  <c r="DQ117" i="2"/>
  <c r="DQ118" i="2"/>
  <c r="DQ164" i="2"/>
  <c r="DQ165" i="2"/>
  <c r="DQ166" i="2"/>
  <c r="DQ189" i="2"/>
  <c r="DQ190" i="2"/>
  <c r="DQ191" i="2"/>
  <c r="DQ214" i="2"/>
  <c r="DQ215" i="2"/>
  <c r="DQ216" i="2"/>
  <c r="DQ240" i="2"/>
  <c r="DQ241" i="2"/>
  <c r="DQ242" i="2"/>
  <c r="DQ265" i="2"/>
  <c r="DQ266" i="2"/>
  <c r="DQ267" i="2"/>
  <c r="DQ298" i="2"/>
  <c r="DQ299" i="2"/>
  <c r="DQ300" i="2"/>
  <c r="DQ318" i="2"/>
  <c r="DQ319" i="2"/>
  <c r="DQ320" i="2"/>
  <c r="DQ333" i="2"/>
  <c r="DQ334" i="2"/>
  <c r="DQ335" i="2"/>
  <c r="DQ415" i="2"/>
  <c r="DQ416" i="2"/>
  <c r="DQ417" i="2"/>
  <c r="DQ425" i="2"/>
  <c r="DQ426" i="2"/>
  <c r="DQ427" i="2"/>
  <c r="DQ453" i="2"/>
  <c r="DQ454" i="2"/>
  <c r="DQ455" i="2"/>
  <c r="DQ509" i="2"/>
  <c r="DQ510" i="2"/>
  <c r="DQ511" i="2"/>
  <c r="DQ539" i="2"/>
  <c r="DQ540" i="2"/>
  <c r="DQ541" i="2"/>
  <c r="DQ587" i="2"/>
  <c r="DR25" i="2"/>
  <c r="DR26" i="2"/>
  <c r="DR27" i="2"/>
  <c r="DR30" i="2"/>
  <c r="DR31" i="2"/>
  <c r="DR32" i="2"/>
  <c r="DR55" i="2"/>
  <c r="DR56" i="2"/>
  <c r="DR57" i="2"/>
  <c r="DR60" i="2"/>
  <c r="DR61" i="2"/>
  <c r="DR62" i="2"/>
  <c r="DR85" i="2"/>
  <c r="DR86" i="2"/>
  <c r="DR87" i="2"/>
  <c r="DR110" i="2"/>
  <c r="DR111" i="2"/>
  <c r="DR112" i="2"/>
  <c r="DR116" i="2"/>
  <c r="DR117" i="2"/>
  <c r="DR118" i="2"/>
  <c r="DR164" i="2"/>
  <c r="DR165" i="2"/>
  <c r="DR166" i="2"/>
  <c r="DR189" i="2"/>
  <c r="DR190" i="2"/>
  <c r="DR191" i="2"/>
  <c r="DR214" i="2"/>
  <c r="DR215" i="2"/>
  <c r="DR216" i="2"/>
  <c r="DR240" i="2"/>
  <c r="DR241" i="2"/>
  <c r="DR242" i="2"/>
  <c r="DR265" i="2"/>
  <c r="DR266" i="2"/>
  <c r="DR267" i="2"/>
  <c r="DR298" i="2"/>
  <c r="DR299" i="2"/>
  <c r="DR300" i="2"/>
  <c r="DR318" i="2"/>
  <c r="DR319" i="2"/>
  <c r="DR320" i="2"/>
  <c r="DR333" i="2"/>
  <c r="DR334" i="2"/>
  <c r="DR335" i="2"/>
  <c r="DR415" i="2"/>
  <c r="DR416" i="2"/>
  <c r="DR417" i="2"/>
  <c r="DR425" i="2"/>
  <c r="DR426" i="2"/>
  <c r="DR427" i="2"/>
  <c r="DR453" i="2"/>
  <c r="DR454" i="2"/>
  <c r="DR455" i="2"/>
  <c r="DR509" i="2"/>
  <c r="DR510" i="2"/>
  <c r="DR511" i="2"/>
  <c r="DR539" i="2"/>
  <c r="DR540" i="2"/>
  <c r="DR541" i="2"/>
  <c r="DR587" i="2"/>
  <c r="DS25" i="2"/>
  <c r="DS26" i="2"/>
  <c r="DS27" i="2"/>
  <c r="DS30" i="2"/>
  <c r="DS31" i="2"/>
  <c r="DS32" i="2"/>
  <c r="DS55" i="2"/>
  <c r="DS56" i="2"/>
  <c r="DS57" i="2"/>
  <c r="DS60" i="2"/>
  <c r="DS61" i="2"/>
  <c r="DS62" i="2"/>
  <c r="DS85" i="2"/>
  <c r="DS86" i="2"/>
  <c r="DS87" i="2"/>
  <c r="DS110" i="2"/>
  <c r="DS111" i="2"/>
  <c r="DS112" i="2"/>
  <c r="DS116" i="2"/>
  <c r="DS117" i="2"/>
  <c r="DS118" i="2"/>
  <c r="DS164" i="2"/>
  <c r="DS165" i="2"/>
  <c r="DS166" i="2"/>
  <c r="DS189" i="2"/>
  <c r="DS190" i="2"/>
  <c r="DS191" i="2"/>
  <c r="DS214" i="2"/>
  <c r="DS215" i="2"/>
  <c r="DS216" i="2"/>
  <c r="DS240" i="2"/>
  <c r="DS241" i="2"/>
  <c r="DS242" i="2"/>
  <c r="DS265" i="2"/>
  <c r="DS266" i="2"/>
  <c r="DS267" i="2"/>
  <c r="DS298" i="2"/>
  <c r="DS299" i="2"/>
  <c r="DS300" i="2"/>
  <c r="DS318" i="2"/>
  <c r="DS319" i="2"/>
  <c r="DS320" i="2"/>
  <c r="DS333" i="2"/>
  <c r="DS334" i="2"/>
  <c r="DS335" i="2"/>
  <c r="DS415" i="2"/>
  <c r="DS416" i="2"/>
  <c r="DS417" i="2"/>
  <c r="DS425" i="2"/>
  <c r="DS426" i="2"/>
  <c r="DS427" i="2"/>
  <c r="DS453" i="2"/>
  <c r="DS454" i="2"/>
  <c r="DS455" i="2"/>
  <c r="DS509" i="2"/>
  <c r="DS510" i="2"/>
  <c r="DS511" i="2"/>
  <c r="DS539" i="2"/>
  <c r="DS540" i="2"/>
  <c r="DS541" i="2"/>
  <c r="DS587" i="2"/>
  <c r="DT25" i="2"/>
  <c r="DT26" i="2"/>
  <c r="DT27" i="2"/>
  <c r="DT30" i="2"/>
  <c r="DT31" i="2"/>
  <c r="DT32" i="2"/>
  <c r="DT55" i="2"/>
  <c r="DT56" i="2"/>
  <c r="DT57" i="2"/>
  <c r="DT60" i="2"/>
  <c r="DT61" i="2"/>
  <c r="DT62" i="2"/>
  <c r="DT85" i="2"/>
  <c r="DT86" i="2"/>
  <c r="DT87" i="2"/>
  <c r="DT110" i="2"/>
  <c r="DT111" i="2"/>
  <c r="DT112" i="2"/>
  <c r="DT116" i="2"/>
  <c r="DT117" i="2"/>
  <c r="DT118" i="2"/>
  <c r="DT164" i="2"/>
  <c r="DT165" i="2"/>
  <c r="DT166" i="2"/>
  <c r="DT189" i="2"/>
  <c r="DT190" i="2"/>
  <c r="DT191" i="2"/>
  <c r="DT214" i="2"/>
  <c r="DT215" i="2"/>
  <c r="DT216" i="2"/>
  <c r="DT240" i="2"/>
  <c r="DT241" i="2"/>
  <c r="DT242" i="2"/>
  <c r="DT265" i="2"/>
  <c r="DT266" i="2"/>
  <c r="DT267" i="2"/>
  <c r="DT298" i="2"/>
  <c r="DT299" i="2"/>
  <c r="DT300" i="2"/>
  <c r="DT318" i="2"/>
  <c r="DT319" i="2"/>
  <c r="DT320" i="2"/>
  <c r="DT333" i="2"/>
  <c r="DT334" i="2"/>
  <c r="DT335" i="2"/>
  <c r="DT410" i="2"/>
  <c r="DT411" i="2"/>
  <c r="DT412" i="2"/>
  <c r="DT415" i="2"/>
  <c r="DT416" i="2"/>
  <c r="DT417" i="2"/>
  <c r="DT425" i="2"/>
  <c r="DT426" i="2"/>
  <c r="DT427" i="2"/>
  <c r="DT453" i="2"/>
  <c r="DT454" i="2"/>
  <c r="DT455" i="2"/>
  <c r="DT509" i="2"/>
  <c r="DT510" i="2"/>
  <c r="DT511" i="2"/>
  <c r="DT539" i="2"/>
  <c r="DT540" i="2"/>
  <c r="DT541" i="2"/>
  <c r="DT587" i="2"/>
  <c r="DU25" i="2"/>
  <c r="DU26" i="2"/>
  <c r="DU27" i="2"/>
  <c r="DU30" i="2"/>
  <c r="DU31" i="2"/>
  <c r="DU32" i="2"/>
  <c r="DU55" i="2"/>
  <c r="DU56" i="2"/>
  <c r="DU57" i="2"/>
  <c r="DU60" i="2"/>
  <c r="DU61" i="2"/>
  <c r="DU62" i="2"/>
  <c r="DU85" i="2"/>
  <c r="DU86" i="2"/>
  <c r="DU87" i="2"/>
  <c r="DU110" i="2"/>
  <c r="DU111" i="2"/>
  <c r="DU112" i="2"/>
  <c r="DU116" i="2"/>
  <c r="DU117" i="2"/>
  <c r="DU118" i="2"/>
  <c r="DU164" i="2"/>
  <c r="DU165" i="2"/>
  <c r="DU166" i="2"/>
  <c r="DU189" i="2"/>
  <c r="DU190" i="2"/>
  <c r="DU191" i="2"/>
  <c r="DU214" i="2"/>
  <c r="DU215" i="2"/>
  <c r="DU216" i="2"/>
  <c r="DU240" i="2"/>
  <c r="DU241" i="2"/>
  <c r="DU242" i="2"/>
  <c r="DU265" i="2"/>
  <c r="DU266" i="2"/>
  <c r="DU267" i="2"/>
  <c r="DU298" i="2"/>
  <c r="DU299" i="2"/>
  <c r="DU300" i="2"/>
  <c r="DU318" i="2"/>
  <c r="DU319" i="2"/>
  <c r="DU320" i="2"/>
  <c r="DU333" i="2"/>
  <c r="DU334" i="2"/>
  <c r="DU335" i="2"/>
  <c r="DU410" i="2"/>
  <c r="DU411" i="2"/>
  <c r="DU412" i="2"/>
  <c r="DU415" i="2"/>
  <c r="DU416" i="2"/>
  <c r="DU417" i="2"/>
  <c r="DU425" i="2"/>
  <c r="DU426" i="2"/>
  <c r="DU427" i="2"/>
  <c r="DU443" i="2"/>
  <c r="DU444" i="2"/>
  <c r="DU445" i="2"/>
  <c r="DU453" i="2"/>
  <c r="DU454" i="2"/>
  <c r="DU455" i="2"/>
  <c r="DU509" i="2"/>
  <c r="DU510" i="2"/>
  <c r="DU511" i="2"/>
  <c r="DU539" i="2"/>
  <c r="DU540" i="2"/>
  <c r="DU541" i="2"/>
  <c r="DU587" i="2"/>
  <c r="DV25" i="2"/>
  <c r="DV26" i="2"/>
  <c r="DV27" i="2"/>
  <c r="DV30" i="2"/>
  <c r="DV31" i="2"/>
  <c r="DV32" i="2"/>
  <c r="DV55" i="2"/>
  <c r="DV56" i="2"/>
  <c r="DV57" i="2"/>
  <c r="DV60" i="2"/>
  <c r="DV61" i="2"/>
  <c r="DV62" i="2"/>
  <c r="DV85" i="2"/>
  <c r="DV86" i="2"/>
  <c r="DV87" i="2"/>
  <c r="DV110" i="2"/>
  <c r="DV111" i="2"/>
  <c r="DV112" i="2"/>
  <c r="DV116" i="2"/>
  <c r="DV117" i="2"/>
  <c r="DV118" i="2"/>
  <c r="DV164" i="2"/>
  <c r="DV165" i="2"/>
  <c r="DV166" i="2"/>
  <c r="DV189" i="2"/>
  <c r="DV190" i="2"/>
  <c r="DV191" i="2"/>
  <c r="DV214" i="2"/>
  <c r="DV215" i="2"/>
  <c r="DV216" i="2"/>
  <c r="DV240" i="2"/>
  <c r="DV241" i="2"/>
  <c r="DV242" i="2"/>
  <c r="DV265" i="2"/>
  <c r="DV266" i="2"/>
  <c r="DV267" i="2"/>
  <c r="DV298" i="2"/>
  <c r="DV299" i="2"/>
  <c r="DV300" i="2"/>
  <c r="DV318" i="2"/>
  <c r="DV319" i="2"/>
  <c r="DV320" i="2"/>
  <c r="DV333" i="2"/>
  <c r="DV334" i="2"/>
  <c r="DV335" i="2"/>
  <c r="DV410" i="2"/>
  <c r="DV411" i="2"/>
  <c r="DV412" i="2"/>
  <c r="DV415" i="2"/>
  <c r="DV416" i="2"/>
  <c r="DV417" i="2"/>
  <c r="DV425" i="2"/>
  <c r="DV426" i="2"/>
  <c r="DV427" i="2"/>
  <c r="DV443" i="2"/>
  <c r="DV444" i="2"/>
  <c r="DV445" i="2"/>
  <c r="DV453" i="2"/>
  <c r="DV454" i="2"/>
  <c r="DV455" i="2"/>
  <c r="DV509" i="2"/>
  <c r="DV510" i="2"/>
  <c r="DV511" i="2"/>
  <c r="DV539" i="2"/>
  <c r="DV540" i="2"/>
  <c r="DV541" i="2"/>
  <c r="DV587" i="2"/>
  <c r="DW25" i="2"/>
  <c r="DW26" i="2"/>
  <c r="DW27" i="2"/>
  <c r="DW30" i="2"/>
  <c r="DW31" i="2"/>
  <c r="DW32" i="2"/>
  <c r="DW55" i="2"/>
  <c r="DW56" i="2"/>
  <c r="DW57" i="2"/>
  <c r="DW60" i="2"/>
  <c r="DW61" i="2"/>
  <c r="DW62" i="2"/>
  <c r="DW85" i="2"/>
  <c r="DW86" i="2"/>
  <c r="DW87" i="2"/>
  <c r="DW110" i="2"/>
  <c r="DW111" i="2"/>
  <c r="DW112" i="2"/>
  <c r="DW116" i="2"/>
  <c r="DW117" i="2"/>
  <c r="DW118" i="2"/>
  <c r="DW164" i="2"/>
  <c r="DW165" i="2"/>
  <c r="DW166" i="2"/>
  <c r="DW189" i="2"/>
  <c r="DW190" i="2"/>
  <c r="DW191" i="2"/>
  <c r="DW214" i="2"/>
  <c r="DW215" i="2"/>
  <c r="DW216" i="2"/>
  <c r="DW240" i="2"/>
  <c r="DW241" i="2"/>
  <c r="DW242" i="2"/>
  <c r="DW265" i="2"/>
  <c r="DW266" i="2"/>
  <c r="DW267" i="2"/>
  <c r="DW298" i="2"/>
  <c r="DW299" i="2"/>
  <c r="DW300" i="2"/>
  <c r="DW318" i="2"/>
  <c r="DW319" i="2"/>
  <c r="DW320" i="2"/>
  <c r="DW333" i="2"/>
  <c r="DW334" i="2"/>
  <c r="DW335" i="2"/>
  <c r="DW410" i="2"/>
  <c r="DW411" i="2"/>
  <c r="DW412" i="2"/>
  <c r="DW415" i="2"/>
  <c r="DW416" i="2"/>
  <c r="DW417" i="2"/>
  <c r="DW425" i="2"/>
  <c r="DW426" i="2"/>
  <c r="DW427" i="2"/>
  <c r="DW443" i="2"/>
  <c r="DW444" i="2"/>
  <c r="DW445" i="2"/>
  <c r="DW453" i="2"/>
  <c r="DW454" i="2"/>
  <c r="DW455" i="2"/>
  <c r="DW509" i="2"/>
  <c r="DW510" i="2"/>
  <c r="DW511" i="2"/>
  <c r="DW539" i="2"/>
  <c r="DW540" i="2"/>
  <c r="DW541" i="2"/>
  <c r="DW587" i="2"/>
  <c r="DX25" i="2"/>
  <c r="DX26" i="2"/>
  <c r="DX27" i="2"/>
  <c r="DX30" i="2"/>
  <c r="DX31" i="2"/>
  <c r="DX32" i="2"/>
  <c r="DX55" i="2"/>
  <c r="DX56" i="2"/>
  <c r="DX57" i="2"/>
  <c r="DX60" i="2"/>
  <c r="DX61" i="2"/>
  <c r="DX62" i="2"/>
  <c r="DX85" i="2"/>
  <c r="DX86" i="2"/>
  <c r="DX87" i="2"/>
  <c r="DX110" i="2"/>
  <c r="DX111" i="2"/>
  <c r="DX112" i="2"/>
  <c r="DX116" i="2"/>
  <c r="DX117" i="2"/>
  <c r="DX118" i="2"/>
  <c r="DX164" i="2"/>
  <c r="DX165" i="2"/>
  <c r="DX166" i="2"/>
  <c r="DX189" i="2"/>
  <c r="DX190" i="2"/>
  <c r="DX191" i="2"/>
  <c r="DX214" i="2"/>
  <c r="DX215" i="2"/>
  <c r="DX216" i="2"/>
  <c r="DX240" i="2"/>
  <c r="DX241" i="2"/>
  <c r="DX242" i="2"/>
  <c r="DX265" i="2"/>
  <c r="DX266" i="2"/>
  <c r="DX267" i="2"/>
  <c r="DX298" i="2"/>
  <c r="DX299" i="2"/>
  <c r="DX300" i="2"/>
  <c r="DX318" i="2"/>
  <c r="DX319" i="2"/>
  <c r="DX320" i="2"/>
  <c r="DX333" i="2"/>
  <c r="DX334" i="2"/>
  <c r="DX335" i="2"/>
  <c r="DX410" i="2"/>
  <c r="DX411" i="2"/>
  <c r="DX412" i="2"/>
  <c r="DX415" i="2"/>
  <c r="DX416" i="2"/>
  <c r="DX417" i="2"/>
  <c r="DX425" i="2"/>
  <c r="DX426" i="2"/>
  <c r="DX427" i="2"/>
  <c r="DX443" i="2"/>
  <c r="DX444" i="2"/>
  <c r="DX445" i="2"/>
  <c r="DX453" i="2"/>
  <c r="DX454" i="2"/>
  <c r="DX455" i="2"/>
  <c r="DX509" i="2"/>
  <c r="DX510" i="2"/>
  <c r="DX511" i="2"/>
  <c r="DX539" i="2"/>
  <c r="DX540" i="2"/>
  <c r="DX541" i="2"/>
  <c r="DX587" i="2"/>
  <c r="DY25" i="2"/>
  <c r="DY26" i="2"/>
  <c r="DY27" i="2"/>
  <c r="DY30" i="2"/>
  <c r="DY31" i="2"/>
  <c r="DY32" i="2"/>
  <c r="DY55" i="2"/>
  <c r="DY56" i="2"/>
  <c r="DY57" i="2"/>
  <c r="DY60" i="2"/>
  <c r="DY61" i="2"/>
  <c r="DY62" i="2"/>
  <c r="DY85" i="2"/>
  <c r="DY86" i="2"/>
  <c r="DY87" i="2"/>
  <c r="DY110" i="2"/>
  <c r="DY111" i="2"/>
  <c r="DY112" i="2"/>
  <c r="DY116" i="2"/>
  <c r="DY117" i="2"/>
  <c r="DY118" i="2"/>
  <c r="DY126" i="2"/>
  <c r="DY127" i="2"/>
  <c r="DY128" i="2"/>
  <c r="DY164" i="2"/>
  <c r="DY165" i="2"/>
  <c r="DY166" i="2"/>
  <c r="DY189" i="2"/>
  <c r="DY190" i="2"/>
  <c r="DY191" i="2"/>
  <c r="DY214" i="2"/>
  <c r="DY215" i="2"/>
  <c r="DY216" i="2"/>
  <c r="DY240" i="2"/>
  <c r="DY241" i="2"/>
  <c r="DY242" i="2"/>
  <c r="DY265" i="2"/>
  <c r="DY266" i="2"/>
  <c r="DY267" i="2"/>
  <c r="DY298" i="2"/>
  <c r="DY299" i="2"/>
  <c r="DY300" i="2"/>
  <c r="DY318" i="2"/>
  <c r="DY319" i="2"/>
  <c r="DY320" i="2"/>
  <c r="DY333" i="2"/>
  <c r="DY334" i="2"/>
  <c r="DY335" i="2"/>
  <c r="DY410" i="2"/>
  <c r="DY411" i="2"/>
  <c r="DY412" i="2"/>
  <c r="DY415" i="2"/>
  <c r="DY416" i="2"/>
  <c r="DY417" i="2"/>
  <c r="DY425" i="2"/>
  <c r="DY426" i="2"/>
  <c r="DY427" i="2"/>
  <c r="DY443" i="2"/>
  <c r="DY444" i="2"/>
  <c r="DY445" i="2"/>
  <c r="DY453" i="2"/>
  <c r="DY454" i="2"/>
  <c r="DY455" i="2"/>
  <c r="DY509" i="2"/>
  <c r="DY510" i="2"/>
  <c r="DY511" i="2"/>
  <c r="DY539" i="2"/>
  <c r="DY540" i="2"/>
  <c r="DY541" i="2"/>
  <c r="DY587" i="2"/>
  <c r="DZ25" i="2"/>
  <c r="DZ26" i="2"/>
  <c r="DZ27" i="2"/>
  <c r="DZ30" i="2"/>
  <c r="DZ31" i="2"/>
  <c r="DZ32" i="2"/>
  <c r="DZ55" i="2"/>
  <c r="DZ56" i="2"/>
  <c r="DZ57" i="2"/>
  <c r="DZ60" i="2"/>
  <c r="DZ61" i="2"/>
  <c r="DZ62" i="2"/>
  <c r="DZ85" i="2"/>
  <c r="DZ86" i="2"/>
  <c r="DZ87" i="2"/>
  <c r="DZ110" i="2"/>
  <c r="DZ111" i="2"/>
  <c r="DZ112" i="2"/>
  <c r="DZ116" i="2"/>
  <c r="DZ117" i="2"/>
  <c r="DZ118" i="2"/>
  <c r="DZ126" i="2"/>
  <c r="DZ127" i="2"/>
  <c r="DZ128" i="2"/>
  <c r="DZ164" i="2"/>
  <c r="DZ165" i="2"/>
  <c r="DZ166" i="2"/>
  <c r="DZ189" i="2"/>
  <c r="DZ190" i="2"/>
  <c r="DZ191" i="2"/>
  <c r="DZ214" i="2"/>
  <c r="DZ215" i="2"/>
  <c r="DZ216" i="2"/>
  <c r="DZ240" i="2"/>
  <c r="DZ241" i="2"/>
  <c r="DZ242" i="2"/>
  <c r="DZ265" i="2"/>
  <c r="DZ266" i="2"/>
  <c r="DZ267" i="2"/>
  <c r="DZ298" i="2"/>
  <c r="DZ299" i="2"/>
  <c r="DZ300" i="2"/>
  <c r="DZ318" i="2"/>
  <c r="DZ319" i="2"/>
  <c r="DZ320" i="2"/>
  <c r="DZ333" i="2"/>
  <c r="DZ334" i="2"/>
  <c r="DZ335" i="2"/>
  <c r="DZ410" i="2"/>
  <c r="DZ411" i="2"/>
  <c r="DZ412" i="2"/>
  <c r="DZ415" i="2"/>
  <c r="DZ416" i="2"/>
  <c r="DZ417" i="2"/>
  <c r="DZ425" i="2"/>
  <c r="DZ426" i="2"/>
  <c r="DZ427" i="2"/>
  <c r="DZ443" i="2"/>
  <c r="DZ444" i="2"/>
  <c r="DZ445" i="2"/>
  <c r="DZ453" i="2"/>
  <c r="DZ454" i="2"/>
  <c r="DZ455" i="2"/>
  <c r="DZ509" i="2"/>
  <c r="DZ510" i="2"/>
  <c r="DZ511" i="2"/>
  <c r="DZ539" i="2"/>
  <c r="DZ540" i="2"/>
  <c r="DZ541" i="2"/>
  <c r="DZ587" i="2"/>
  <c r="EA25" i="2"/>
  <c r="EA26" i="2"/>
  <c r="EA27" i="2"/>
  <c r="EA30" i="2"/>
  <c r="EA31" i="2"/>
  <c r="EA32" i="2"/>
  <c r="EA55" i="2"/>
  <c r="EA56" i="2"/>
  <c r="EA57" i="2"/>
  <c r="EA60" i="2"/>
  <c r="EA61" i="2"/>
  <c r="EA62" i="2"/>
  <c r="EA85" i="2"/>
  <c r="EA86" i="2"/>
  <c r="EA87" i="2"/>
  <c r="EA110" i="2"/>
  <c r="EA111" i="2"/>
  <c r="EA112" i="2"/>
  <c r="EA116" i="2"/>
  <c r="EA117" i="2"/>
  <c r="EA118" i="2"/>
  <c r="EA126" i="2"/>
  <c r="EA127" i="2"/>
  <c r="EA128" i="2"/>
  <c r="EA164" i="2"/>
  <c r="EA165" i="2"/>
  <c r="EA166" i="2"/>
  <c r="EA179" i="2"/>
  <c r="EA180" i="2"/>
  <c r="EA181" i="2"/>
  <c r="EA189" i="2"/>
  <c r="EA190" i="2"/>
  <c r="EA191" i="2"/>
  <c r="EA214" i="2"/>
  <c r="EA215" i="2"/>
  <c r="EA216" i="2"/>
  <c r="EA240" i="2"/>
  <c r="EA241" i="2"/>
  <c r="EA242" i="2"/>
  <c r="EA265" i="2"/>
  <c r="EA266" i="2"/>
  <c r="EA267" i="2"/>
  <c r="EA298" i="2"/>
  <c r="EA299" i="2"/>
  <c r="EA300" i="2"/>
  <c r="EA318" i="2"/>
  <c r="EA319" i="2"/>
  <c r="EA320" i="2"/>
  <c r="EA333" i="2"/>
  <c r="EA334" i="2"/>
  <c r="EA335" i="2"/>
  <c r="EA410" i="2"/>
  <c r="EA411" i="2"/>
  <c r="EA412" i="2"/>
  <c r="EA415" i="2"/>
  <c r="EA416" i="2"/>
  <c r="EA417" i="2"/>
  <c r="EA425" i="2"/>
  <c r="EA426" i="2"/>
  <c r="EA427" i="2"/>
  <c r="EA443" i="2"/>
  <c r="EA444" i="2"/>
  <c r="EA445" i="2"/>
  <c r="EA453" i="2"/>
  <c r="EA454" i="2"/>
  <c r="EA455" i="2"/>
  <c r="EA509" i="2"/>
  <c r="EA510" i="2"/>
  <c r="EA511" i="2"/>
  <c r="EA539" i="2"/>
  <c r="EA540" i="2"/>
  <c r="EA541" i="2"/>
  <c r="EA554" i="2"/>
  <c r="EA555" i="2"/>
  <c r="EA556" i="2"/>
  <c r="EA587" i="2"/>
  <c r="EB25" i="2"/>
  <c r="EB26" i="2"/>
  <c r="EB27" i="2"/>
  <c r="EB30" i="2"/>
  <c r="EB31" i="2"/>
  <c r="EB32" i="2"/>
  <c r="EB55" i="2"/>
  <c r="EB56" i="2"/>
  <c r="EB57" i="2"/>
  <c r="EB60" i="2"/>
  <c r="EB61" i="2"/>
  <c r="EB62" i="2"/>
  <c r="EB85" i="2"/>
  <c r="EB86" i="2"/>
  <c r="EB87" i="2"/>
  <c r="EB110" i="2"/>
  <c r="EB111" i="2"/>
  <c r="EB112" i="2"/>
  <c r="EB116" i="2"/>
  <c r="EB117" i="2"/>
  <c r="EB118" i="2"/>
  <c r="EB126" i="2"/>
  <c r="EB127" i="2"/>
  <c r="EB128" i="2"/>
  <c r="EB164" i="2"/>
  <c r="EB165" i="2"/>
  <c r="EB166" i="2"/>
  <c r="EB179" i="2"/>
  <c r="EB180" i="2"/>
  <c r="EB181" i="2"/>
  <c r="EB189" i="2"/>
  <c r="EB190" i="2"/>
  <c r="EB191" i="2"/>
  <c r="EB214" i="2"/>
  <c r="EB215" i="2"/>
  <c r="EB216" i="2"/>
  <c r="EB240" i="2"/>
  <c r="EB241" i="2"/>
  <c r="EB242" i="2"/>
  <c r="EB265" i="2"/>
  <c r="EB266" i="2"/>
  <c r="EB267" i="2"/>
  <c r="EB298" i="2"/>
  <c r="EB299" i="2"/>
  <c r="EB300" i="2"/>
  <c r="EB318" i="2"/>
  <c r="EB319" i="2"/>
  <c r="EB320" i="2"/>
  <c r="EB333" i="2"/>
  <c r="EB334" i="2"/>
  <c r="EB335" i="2"/>
  <c r="EB410" i="2"/>
  <c r="EB411" i="2"/>
  <c r="EB412" i="2"/>
  <c r="EB415" i="2"/>
  <c r="EB416" i="2"/>
  <c r="EB417" i="2"/>
  <c r="EB425" i="2"/>
  <c r="EB426" i="2"/>
  <c r="EB427" i="2"/>
  <c r="EB443" i="2"/>
  <c r="EB444" i="2"/>
  <c r="EB445" i="2"/>
  <c r="EB453" i="2"/>
  <c r="EB454" i="2"/>
  <c r="EB455" i="2"/>
  <c r="EB509" i="2"/>
  <c r="EB510" i="2"/>
  <c r="EB511" i="2"/>
  <c r="EB539" i="2"/>
  <c r="EB540" i="2"/>
  <c r="EB541" i="2"/>
  <c r="EB554" i="2"/>
  <c r="EB555" i="2"/>
  <c r="EB556" i="2"/>
  <c r="EB587" i="2"/>
  <c r="EC25" i="2"/>
  <c r="EC26" i="2"/>
  <c r="EC27" i="2"/>
  <c r="EC30" i="2"/>
  <c r="EC31" i="2"/>
  <c r="EC32" i="2"/>
  <c r="EC45" i="2"/>
  <c r="EC46" i="2"/>
  <c r="EC47" i="2"/>
  <c r="EC55" i="2"/>
  <c r="EC56" i="2"/>
  <c r="EC57" i="2"/>
  <c r="EC60" i="2"/>
  <c r="EC61" i="2"/>
  <c r="EC62" i="2"/>
  <c r="EC85" i="2"/>
  <c r="EC86" i="2"/>
  <c r="EC87" i="2"/>
  <c r="EC110" i="2"/>
  <c r="EC111" i="2"/>
  <c r="EC112" i="2"/>
  <c r="EC116" i="2"/>
  <c r="EC117" i="2"/>
  <c r="EC118" i="2"/>
  <c r="EC126" i="2"/>
  <c r="EC127" i="2"/>
  <c r="EC128" i="2"/>
  <c r="EC164" i="2"/>
  <c r="EC165" i="2"/>
  <c r="EC166" i="2"/>
  <c r="EC179" i="2"/>
  <c r="EC180" i="2"/>
  <c r="EC181" i="2"/>
  <c r="EC189" i="2"/>
  <c r="EC190" i="2"/>
  <c r="EC191" i="2"/>
  <c r="EC214" i="2"/>
  <c r="EC215" i="2"/>
  <c r="EC216" i="2"/>
  <c r="EC240" i="2"/>
  <c r="EC241" i="2"/>
  <c r="EC242" i="2"/>
  <c r="EC265" i="2"/>
  <c r="EC266" i="2"/>
  <c r="EC267" i="2"/>
  <c r="EC298" i="2"/>
  <c r="EC299" i="2"/>
  <c r="EC300" i="2"/>
  <c r="EC318" i="2"/>
  <c r="EC319" i="2"/>
  <c r="EC320" i="2"/>
  <c r="EC333" i="2"/>
  <c r="EC334" i="2"/>
  <c r="EC335" i="2"/>
  <c r="EC410" i="2"/>
  <c r="EC411" i="2"/>
  <c r="EC412" i="2"/>
  <c r="EC415" i="2"/>
  <c r="EC416" i="2"/>
  <c r="EC417" i="2"/>
  <c r="EC425" i="2"/>
  <c r="EC426" i="2"/>
  <c r="EC427" i="2"/>
  <c r="EC443" i="2"/>
  <c r="EC444" i="2"/>
  <c r="EC445" i="2"/>
  <c r="EC453" i="2"/>
  <c r="EC454" i="2"/>
  <c r="EC455" i="2"/>
  <c r="EC509" i="2"/>
  <c r="EC510" i="2"/>
  <c r="EC511" i="2"/>
  <c r="EC539" i="2"/>
  <c r="EC540" i="2"/>
  <c r="EC541" i="2"/>
  <c r="EC554" i="2"/>
  <c r="EC555" i="2"/>
  <c r="EC556" i="2"/>
  <c r="EC587" i="2"/>
  <c r="ED25" i="2"/>
  <c r="ED26" i="2"/>
  <c r="ED27" i="2"/>
  <c r="ED30" i="2"/>
  <c r="ED31" i="2"/>
  <c r="ED32" i="2"/>
  <c r="ED45" i="2"/>
  <c r="ED46" i="2"/>
  <c r="ED47" i="2"/>
  <c r="ED55" i="2"/>
  <c r="ED56" i="2"/>
  <c r="ED57" i="2"/>
  <c r="ED60" i="2"/>
  <c r="ED61" i="2"/>
  <c r="ED62" i="2"/>
  <c r="ED85" i="2"/>
  <c r="ED86" i="2"/>
  <c r="ED87" i="2"/>
  <c r="ED110" i="2"/>
  <c r="ED111" i="2"/>
  <c r="ED112" i="2"/>
  <c r="ED116" i="2"/>
  <c r="ED117" i="2"/>
  <c r="ED118" i="2"/>
  <c r="ED126" i="2"/>
  <c r="ED127" i="2"/>
  <c r="ED128" i="2"/>
  <c r="ED164" i="2"/>
  <c r="ED165" i="2"/>
  <c r="ED166" i="2"/>
  <c r="ED179" i="2"/>
  <c r="ED180" i="2"/>
  <c r="ED181" i="2"/>
  <c r="ED189" i="2"/>
  <c r="ED190" i="2"/>
  <c r="ED191" i="2"/>
  <c r="ED214" i="2"/>
  <c r="ED215" i="2"/>
  <c r="ED216" i="2"/>
  <c r="ED240" i="2"/>
  <c r="ED241" i="2"/>
  <c r="ED242" i="2"/>
  <c r="ED265" i="2"/>
  <c r="ED266" i="2"/>
  <c r="ED267" i="2"/>
  <c r="ED298" i="2"/>
  <c r="ED299" i="2"/>
  <c r="ED300" i="2"/>
  <c r="ED318" i="2"/>
  <c r="ED319" i="2"/>
  <c r="ED320" i="2"/>
  <c r="ED333" i="2"/>
  <c r="ED334" i="2"/>
  <c r="ED335" i="2"/>
  <c r="ED410" i="2"/>
  <c r="ED411" i="2"/>
  <c r="ED412" i="2"/>
  <c r="ED415" i="2"/>
  <c r="ED416" i="2"/>
  <c r="ED417" i="2"/>
  <c r="ED425" i="2"/>
  <c r="ED426" i="2"/>
  <c r="ED427" i="2"/>
  <c r="ED443" i="2"/>
  <c r="ED444" i="2"/>
  <c r="ED445" i="2"/>
  <c r="ED453" i="2"/>
  <c r="ED454" i="2"/>
  <c r="ED455" i="2"/>
  <c r="ED509" i="2"/>
  <c r="ED510" i="2"/>
  <c r="ED511" i="2"/>
  <c r="ED539" i="2"/>
  <c r="ED540" i="2"/>
  <c r="ED541" i="2"/>
  <c r="ED554" i="2"/>
  <c r="ED555" i="2"/>
  <c r="ED556" i="2"/>
  <c r="ED587" i="2"/>
  <c r="EE25" i="2"/>
  <c r="EE26" i="2"/>
  <c r="EE27" i="2"/>
  <c r="EE30" i="2"/>
  <c r="EE31" i="2"/>
  <c r="EE32" i="2"/>
  <c r="EE45" i="2"/>
  <c r="EE46" i="2"/>
  <c r="EE47" i="2"/>
  <c r="EE55" i="2"/>
  <c r="EE56" i="2"/>
  <c r="EE57" i="2"/>
  <c r="EE60" i="2"/>
  <c r="EE61" i="2"/>
  <c r="EE62" i="2"/>
  <c r="EE85" i="2"/>
  <c r="EE86" i="2"/>
  <c r="EE87" i="2"/>
  <c r="EE110" i="2"/>
  <c r="EE111" i="2"/>
  <c r="EE112" i="2"/>
  <c r="EE116" i="2"/>
  <c r="EE117" i="2"/>
  <c r="EE118" i="2"/>
  <c r="EE126" i="2"/>
  <c r="EE127" i="2"/>
  <c r="EE128" i="2"/>
  <c r="EE164" i="2"/>
  <c r="EE165" i="2"/>
  <c r="EE166" i="2"/>
  <c r="EE179" i="2"/>
  <c r="EE180" i="2"/>
  <c r="EE181" i="2"/>
  <c r="EE189" i="2"/>
  <c r="EE190" i="2"/>
  <c r="EE191" i="2"/>
  <c r="EE214" i="2"/>
  <c r="EE215" i="2"/>
  <c r="EE216" i="2"/>
  <c r="EE240" i="2"/>
  <c r="EE241" i="2"/>
  <c r="EE242" i="2"/>
  <c r="EE265" i="2"/>
  <c r="EE266" i="2"/>
  <c r="EE267" i="2"/>
  <c r="EE298" i="2"/>
  <c r="EE299" i="2"/>
  <c r="EE300" i="2"/>
  <c r="EE318" i="2"/>
  <c r="EE319" i="2"/>
  <c r="EE320" i="2"/>
  <c r="EE333" i="2"/>
  <c r="EE334" i="2"/>
  <c r="EE335" i="2"/>
  <c r="EE410" i="2"/>
  <c r="EE411" i="2"/>
  <c r="EE412" i="2"/>
  <c r="EE415" i="2"/>
  <c r="EE416" i="2"/>
  <c r="EE417" i="2"/>
  <c r="EE425" i="2"/>
  <c r="EE426" i="2"/>
  <c r="EE427" i="2"/>
  <c r="EE443" i="2"/>
  <c r="EE444" i="2"/>
  <c r="EE445" i="2"/>
  <c r="EE453" i="2"/>
  <c r="EE454" i="2"/>
  <c r="EE455" i="2"/>
  <c r="EE499" i="2"/>
  <c r="EE501" i="2"/>
  <c r="EE509" i="2"/>
  <c r="EE510" i="2"/>
  <c r="EE511" i="2"/>
  <c r="EE539" i="2"/>
  <c r="EE540" i="2"/>
  <c r="EE541" i="2"/>
  <c r="EE554" i="2"/>
  <c r="EE555" i="2"/>
  <c r="EE556" i="2"/>
  <c r="EE587" i="2"/>
  <c r="EF25" i="2"/>
  <c r="EF26" i="2"/>
  <c r="EF27" i="2"/>
  <c r="EF30" i="2"/>
  <c r="EF31" i="2"/>
  <c r="EF32" i="2"/>
  <c r="EF45" i="2"/>
  <c r="EF46" i="2"/>
  <c r="EF47" i="2"/>
  <c r="EF55" i="2"/>
  <c r="EF56" i="2"/>
  <c r="EF57" i="2"/>
  <c r="EF60" i="2"/>
  <c r="EF61" i="2"/>
  <c r="EF62" i="2"/>
  <c r="EF85" i="2"/>
  <c r="EF86" i="2"/>
  <c r="EF87" i="2"/>
  <c r="EF110" i="2"/>
  <c r="EF111" i="2"/>
  <c r="EF112" i="2"/>
  <c r="EF116" i="2"/>
  <c r="EF117" i="2"/>
  <c r="EF118" i="2"/>
  <c r="EF126" i="2"/>
  <c r="EF127" i="2"/>
  <c r="EF128" i="2"/>
  <c r="EF164" i="2"/>
  <c r="EF165" i="2"/>
  <c r="EF166" i="2"/>
  <c r="EF179" i="2"/>
  <c r="EF180" i="2"/>
  <c r="EF181" i="2"/>
  <c r="EF189" i="2"/>
  <c r="EF190" i="2"/>
  <c r="EF191" i="2"/>
  <c r="EF214" i="2"/>
  <c r="EF215" i="2"/>
  <c r="EF216" i="2"/>
  <c r="EF240" i="2"/>
  <c r="EF241" i="2"/>
  <c r="EF242" i="2"/>
  <c r="EF265" i="2"/>
  <c r="EF266" i="2"/>
  <c r="EF267" i="2"/>
  <c r="EF298" i="2"/>
  <c r="EF299" i="2"/>
  <c r="EF300" i="2"/>
  <c r="EF318" i="2"/>
  <c r="EF319" i="2"/>
  <c r="EF320" i="2"/>
  <c r="EF333" i="2"/>
  <c r="EF334" i="2"/>
  <c r="EF335" i="2"/>
  <c r="EF410" i="2"/>
  <c r="EF411" i="2"/>
  <c r="EF412" i="2"/>
  <c r="EF415" i="2"/>
  <c r="EF416" i="2"/>
  <c r="EF417" i="2"/>
  <c r="EF425" i="2"/>
  <c r="EF426" i="2"/>
  <c r="EF427" i="2"/>
  <c r="EF443" i="2"/>
  <c r="EF444" i="2"/>
  <c r="EF445" i="2"/>
  <c r="EF453" i="2"/>
  <c r="EF454" i="2"/>
  <c r="EF455" i="2"/>
  <c r="EF499" i="2"/>
  <c r="EF501" i="2"/>
  <c r="EF509" i="2"/>
  <c r="EF510" i="2"/>
  <c r="EF511" i="2"/>
  <c r="EF539" i="2"/>
  <c r="EF540" i="2"/>
  <c r="EF541" i="2"/>
  <c r="EF554" i="2"/>
  <c r="EF555" i="2"/>
  <c r="EF556" i="2"/>
  <c r="EF587" i="2"/>
  <c r="EG25" i="2"/>
  <c r="EG26" i="2"/>
  <c r="EG27" i="2"/>
  <c r="EG30" i="2"/>
  <c r="EG31" i="2"/>
  <c r="EG32" i="2"/>
  <c r="EG45" i="2"/>
  <c r="EG46" i="2"/>
  <c r="EG47" i="2"/>
  <c r="EG55" i="2"/>
  <c r="EG56" i="2"/>
  <c r="EG57" i="2"/>
  <c r="EG60" i="2"/>
  <c r="EG61" i="2"/>
  <c r="EG62" i="2"/>
  <c r="EG85" i="2"/>
  <c r="EG86" i="2"/>
  <c r="EG87" i="2"/>
  <c r="EG110" i="2"/>
  <c r="EG111" i="2"/>
  <c r="EG112" i="2"/>
  <c r="EG116" i="2"/>
  <c r="EG117" i="2"/>
  <c r="EG118" i="2"/>
  <c r="EG126" i="2"/>
  <c r="EG127" i="2"/>
  <c r="EG128" i="2"/>
  <c r="EG164" i="2"/>
  <c r="EG165" i="2"/>
  <c r="EG166" i="2"/>
  <c r="EG179" i="2"/>
  <c r="EG180" i="2"/>
  <c r="EG181" i="2"/>
  <c r="EG189" i="2"/>
  <c r="EG190" i="2"/>
  <c r="EG191" i="2"/>
  <c r="EG214" i="2"/>
  <c r="EG215" i="2"/>
  <c r="EG216" i="2"/>
  <c r="EG240" i="2"/>
  <c r="EG241" i="2"/>
  <c r="EG242" i="2"/>
  <c r="EG265" i="2"/>
  <c r="EG266" i="2"/>
  <c r="EG267" i="2"/>
  <c r="EG298" i="2"/>
  <c r="EG299" i="2"/>
  <c r="EG300" i="2"/>
  <c r="EG318" i="2"/>
  <c r="EG319" i="2"/>
  <c r="EG320" i="2"/>
  <c r="EG333" i="2"/>
  <c r="EG334" i="2"/>
  <c r="EG335" i="2"/>
  <c r="EG410" i="2"/>
  <c r="EG411" i="2"/>
  <c r="EG412" i="2"/>
  <c r="EG415" i="2"/>
  <c r="EG416" i="2"/>
  <c r="EG417" i="2"/>
  <c r="EG425" i="2"/>
  <c r="EG426" i="2"/>
  <c r="EG427" i="2"/>
  <c r="EG443" i="2"/>
  <c r="EG444" i="2"/>
  <c r="EG445" i="2"/>
  <c r="EG453" i="2"/>
  <c r="EG454" i="2"/>
  <c r="EG455" i="2"/>
  <c r="EG499" i="2"/>
  <c r="EG501" i="2"/>
  <c r="EG509" i="2"/>
  <c r="EG510" i="2"/>
  <c r="EG511" i="2"/>
  <c r="EG534" i="2"/>
  <c r="EG535" i="2"/>
  <c r="EG536" i="2"/>
  <c r="EG539" i="2"/>
  <c r="EG540" i="2"/>
  <c r="EG541" i="2"/>
  <c r="EG554" i="2"/>
  <c r="EG555" i="2"/>
  <c r="EG556" i="2"/>
  <c r="EG587" i="2"/>
  <c r="EH25" i="2"/>
  <c r="EH26" i="2"/>
  <c r="EH27" i="2"/>
  <c r="EH30" i="2"/>
  <c r="EH31" i="2"/>
  <c r="EH32" i="2"/>
  <c r="EH45" i="2"/>
  <c r="EH46" i="2"/>
  <c r="EH47" i="2"/>
  <c r="EH55" i="2"/>
  <c r="EH56" i="2"/>
  <c r="EH57" i="2"/>
  <c r="EH60" i="2"/>
  <c r="EH61" i="2"/>
  <c r="EH62" i="2"/>
  <c r="EH85" i="2"/>
  <c r="EH86" i="2"/>
  <c r="EH87" i="2"/>
  <c r="EH110" i="2"/>
  <c r="EH111" i="2"/>
  <c r="EH112" i="2"/>
  <c r="EH116" i="2"/>
  <c r="EH117" i="2"/>
  <c r="EH118" i="2"/>
  <c r="EH126" i="2"/>
  <c r="EH127" i="2"/>
  <c r="EH128" i="2"/>
  <c r="EH164" i="2"/>
  <c r="EH165" i="2"/>
  <c r="EH166" i="2"/>
  <c r="EH179" i="2"/>
  <c r="EH180" i="2"/>
  <c r="EH181" i="2"/>
  <c r="EH189" i="2"/>
  <c r="EH190" i="2"/>
  <c r="EH191" i="2"/>
  <c r="EH214" i="2"/>
  <c r="EH215" i="2"/>
  <c r="EH216" i="2"/>
  <c r="EH240" i="2"/>
  <c r="EH241" i="2"/>
  <c r="EH242" i="2"/>
  <c r="EH265" i="2"/>
  <c r="EH266" i="2"/>
  <c r="EH267" i="2"/>
  <c r="EH298" i="2"/>
  <c r="EH299" i="2"/>
  <c r="EH300" i="2"/>
  <c r="EH318" i="2"/>
  <c r="EH319" i="2"/>
  <c r="EH320" i="2"/>
  <c r="EH333" i="2"/>
  <c r="EH334" i="2"/>
  <c r="EH335" i="2"/>
  <c r="EH410" i="2"/>
  <c r="EH411" i="2"/>
  <c r="EH412" i="2"/>
  <c r="EH415" i="2"/>
  <c r="EH416" i="2"/>
  <c r="EH417" i="2"/>
  <c r="EH425" i="2"/>
  <c r="EH426" i="2"/>
  <c r="EH427" i="2"/>
  <c r="EH443" i="2"/>
  <c r="EH444" i="2"/>
  <c r="EH445" i="2"/>
  <c r="EH453" i="2"/>
  <c r="EH454" i="2"/>
  <c r="EH455" i="2"/>
  <c r="EH499" i="2"/>
  <c r="EH501" i="2"/>
  <c r="EH509" i="2"/>
  <c r="EH510" i="2"/>
  <c r="EH511" i="2"/>
  <c r="EH534" i="2"/>
  <c r="EH535" i="2"/>
  <c r="EH536" i="2"/>
  <c r="EH539" i="2"/>
  <c r="EH540" i="2"/>
  <c r="EH541" i="2"/>
  <c r="EH554" i="2"/>
  <c r="EH555" i="2"/>
  <c r="EH556" i="2"/>
  <c r="EH587" i="2"/>
  <c r="EI25" i="2"/>
  <c r="EI26" i="2"/>
  <c r="EI27" i="2"/>
  <c r="EI30" i="2"/>
  <c r="EI31" i="2"/>
  <c r="EI32" i="2"/>
  <c r="EI45" i="2"/>
  <c r="EI46" i="2"/>
  <c r="EI47" i="2"/>
  <c r="EI55" i="2"/>
  <c r="EI56" i="2"/>
  <c r="EI57" i="2"/>
  <c r="EI60" i="2"/>
  <c r="EI61" i="2"/>
  <c r="EI62" i="2"/>
  <c r="EI85" i="2"/>
  <c r="EI86" i="2"/>
  <c r="EI87" i="2"/>
  <c r="EI110" i="2"/>
  <c r="EI111" i="2"/>
  <c r="EI112" i="2"/>
  <c r="EI116" i="2"/>
  <c r="EI117" i="2"/>
  <c r="EI118" i="2"/>
  <c r="EI126" i="2"/>
  <c r="EI127" i="2"/>
  <c r="EI128" i="2"/>
  <c r="EI164" i="2"/>
  <c r="EI165" i="2"/>
  <c r="EI166" i="2"/>
  <c r="EI179" i="2"/>
  <c r="EI180" i="2"/>
  <c r="EI181" i="2"/>
  <c r="EI189" i="2"/>
  <c r="EI190" i="2"/>
  <c r="EI191" i="2"/>
  <c r="EI214" i="2"/>
  <c r="EI215" i="2"/>
  <c r="EI216" i="2"/>
  <c r="EI240" i="2"/>
  <c r="EI241" i="2"/>
  <c r="EI242" i="2"/>
  <c r="EI265" i="2"/>
  <c r="EI266" i="2"/>
  <c r="EI267" i="2"/>
  <c r="EI298" i="2"/>
  <c r="EI299" i="2"/>
  <c r="EI300" i="2"/>
  <c r="EI318" i="2"/>
  <c r="EI319" i="2"/>
  <c r="EI320" i="2"/>
  <c r="EI333" i="2"/>
  <c r="EI334" i="2"/>
  <c r="EI335" i="2"/>
  <c r="EI410" i="2"/>
  <c r="EI411" i="2"/>
  <c r="EI412" i="2"/>
  <c r="EI415" i="2"/>
  <c r="EI416" i="2"/>
  <c r="EI417" i="2"/>
  <c r="EI425" i="2"/>
  <c r="EI426" i="2"/>
  <c r="EI427" i="2"/>
  <c r="EI443" i="2"/>
  <c r="EI444" i="2"/>
  <c r="EI445" i="2"/>
  <c r="EI453" i="2"/>
  <c r="EI454" i="2"/>
  <c r="EI455" i="2"/>
  <c r="EI499" i="2"/>
  <c r="EI501" i="2"/>
  <c r="EI509" i="2"/>
  <c r="EI510" i="2"/>
  <c r="EI511" i="2"/>
  <c r="EI534" i="2"/>
  <c r="EI535" i="2"/>
  <c r="EI536" i="2"/>
  <c r="EI539" i="2"/>
  <c r="EI540" i="2"/>
  <c r="EI541" i="2"/>
  <c r="EI554" i="2"/>
  <c r="EI555" i="2"/>
  <c r="EI556" i="2"/>
  <c r="EI587" i="2"/>
  <c r="EJ25" i="2"/>
  <c r="EJ26" i="2"/>
  <c r="EJ27" i="2"/>
  <c r="EJ30" i="2"/>
  <c r="EJ31" i="2"/>
  <c r="EJ32" i="2"/>
  <c r="EJ45" i="2"/>
  <c r="EJ46" i="2"/>
  <c r="EJ47" i="2"/>
  <c r="EJ55" i="2"/>
  <c r="EJ56" i="2"/>
  <c r="EJ57" i="2"/>
  <c r="EJ60" i="2"/>
  <c r="EJ61" i="2"/>
  <c r="EJ62" i="2"/>
  <c r="EJ85" i="2"/>
  <c r="EJ86" i="2"/>
  <c r="EJ87" i="2"/>
  <c r="EJ110" i="2"/>
  <c r="EJ111" i="2"/>
  <c r="EJ112" i="2"/>
  <c r="EJ116" i="2"/>
  <c r="EJ117" i="2"/>
  <c r="EJ118" i="2"/>
  <c r="EJ126" i="2"/>
  <c r="EJ127" i="2"/>
  <c r="EJ128" i="2"/>
  <c r="EJ164" i="2"/>
  <c r="EJ165" i="2"/>
  <c r="EJ166" i="2"/>
  <c r="EJ179" i="2"/>
  <c r="EJ180" i="2"/>
  <c r="EJ181" i="2"/>
  <c r="EJ189" i="2"/>
  <c r="EJ190" i="2"/>
  <c r="EJ191" i="2"/>
  <c r="EJ214" i="2"/>
  <c r="EJ215" i="2"/>
  <c r="EJ216" i="2"/>
  <c r="EJ240" i="2"/>
  <c r="EJ241" i="2"/>
  <c r="EJ242" i="2"/>
  <c r="EJ265" i="2"/>
  <c r="EJ266" i="2"/>
  <c r="EJ267" i="2"/>
  <c r="EJ298" i="2"/>
  <c r="EJ299" i="2"/>
  <c r="EJ300" i="2"/>
  <c r="EJ318" i="2"/>
  <c r="EJ319" i="2"/>
  <c r="EJ320" i="2"/>
  <c r="EJ333" i="2"/>
  <c r="EJ334" i="2"/>
  <c r="EJ335" i="2"/>
  <c r="EJ410" i="2"/>
  <c r="EJ411" i="2"/>
  <c r="EJ412" i="2"/>
  <c r="EJ415" i="2"/>
  <c r="EJ416" i="2"/>
  <c r="EJ417" i="2"/>
  <c r="EJ425" i="2"/>
  <c r="EJ426" i="2"/>
  <c r="EJ427" i="2"/>
  <c r="EJ443" i="2"/>
  <c r="EJ444" i="2"/>
  <c r="EJ445" i="2"/>
  <c r="EJ453" i="2"/>
  <c r="EJ454" i="2"/>
  <c r="EJ455" i="2"/>
  <c r="EJ499" i="2"/>
  <c r="EJ501" i="2"/>
  <c r="EJ509" i="2"/>
  <c r="EJ510" i="2"/>
  <c r="EJ511" i="2"/>
  <c r="EJ534" i="2"/>
  <c r="EJ535" i="2"/>
  <c r="EJ536" i="2"/>
  <c r="EJ539" i="2"/>
  <c r="EJ540" i="2"/>
  <c r="EJ541" i="2"/>
  <c r="EJ554" i="2"/>
  <c r="EJ555" i="2"/>
  <c r="EJ556" i="2"/>
  <c r="EJ587" i="2"/>
  <c r="EK25" i="2"/>
  <c r="EK26" i="2"/>
  <c r="EK27" i="2"/>
  <c r="EK30" i="2"/>
  <c r="EK31" i="2"/>
  <c r="EK32" i="2"/>
  <c r="EK45" i="2"/>
  <c r="EK46" i="2"/>
  <c r="EK47" i="2"/>
  <c r="EK55" i="2"/>
  <c r="EK56" i="2"/>
  <c r="EK57" i="2"/>
  <c r="EK60" i="2"/>
  <c r="EK61" i="2"/>
  <c r="EK62" i="2"/>
  <c r="EK85" i="2"/>
  <c r="EK86" i="2"/>
  <c r="EK87" i="2"/>
  <c r="EK110" i="2"/>
  <c r="EK111" i="2"/>
  <c r="EK112" i="2"/>
  <c r="EK116" i="2"/>
  <c r="EK117" i="2"/>
  <c r="EK118" i="2"/>
  <c r="EK121" i="2"/>
  <c r="EK122" i="2"/>
  <c r="EK123" i="2"/>
  <c r="EK126" i="2"/>
  <c r="EK127" i="2"/>
  <c r="EK128" i="2"/>
  <c r="EK164" i="2"/>
  <c r="EK165" i="2"/>
  <c r="EK166" i="2"/>
  <c r="EK179" i="2"/>
  <c r="EK180" i="2"/>
  <c r="EK181" i="2"/>
  <c r="EK189" i="2"/>
  <c r="EK190" i="2"/>
  <c r="EK191" i="2"/>
  <c r="EK214" i="2"/>
  <c r="EK215" i="2"/>
  <c r="EK216" i="2"/>
  <c r="EK240" i="2"/>
  <c r="EK241" i="2"/>
  <c r="EK242" i="2"/>
  <c r="EK265" i="2"/>
  <c r="EK266" i="2"/>
  <c r="EK267" i="2"/>
  <c r="EK298" i="2"/>
  <c r="EK299" i="2"/>
  <c r="EK300" i="2"/>
  <c r="EK318" i="2"/>
  <c r="EK319" i="2"/>
  <c r="EK320" i="2"/>
  <c r="EK333" i="2"/>
  <c r="EK334" i="2"/>
  <c r="EK335" i="2"/>
  <c r="EK410" i="2"/>
  <c r="EK411" i="2"/>
  <c r="EK412" i="2"/>
  <c r="EK415" i="2"/>
  <c r="EK416" i="2"/>
  <c r="EK417" i="2"/>
  <c r="EK425" i="2"/>
  <c r="EK426" i="2"/>
  <c r="EK427" i="2"/>
  <c r="EK443" i="2"/>
  <c r="EK444" i="2"/>
  <c r="EK445" i="2"/>
  <c r="EK453" i="2"/>
  <c r="EK454" i="2"/>
  <c r="EK455" i="2"/>
  <c r="EK499" i="2"/>
  <c r="EK501" i="2"/>
  <c r="EK509" i="2"/>
  <c r="EK510" i="2"/>
  <c r="EK511" i="2"/>
  <c r="EK534" i="2"/>
  <c r="EK535" i="2"/>
  <c r="EK536" i="2"/>
  <c r="EK539" i="2"/>
  <c r="EK540" i="2"/>
  <c r="EK541" i="2"/>
  <c r="EK554" i="2"/>
  <c r="EK555" i="2"/>
  <c r="EK556" i="2"/>
  <c r="EK587" i="2"/>
  <c r="EL25" i="2"/>
  <c r="EL26" i="2"/>
  <c r="EL27" i="2"/>
  <c r="EL30" i="2"/>
  <c r="EL31" i="2"/>
  <c r="EL32" i="2"/>
  <c r="EL45" i="2"/>
  <c r="EL46" i="2"/>
  <c r="EL47" i="2"/>
  <c r="EL55" i="2"/>
  <c r="EL56" i="2"/>
  <c r="EL57" i="2"/>
  <c r="EL60" i="2"/>
  <c r="EL61" i="2"/>
  <c r="EL62" i="2"/>
  <c r="EL85" i="2"/>
  <c r="EL86" i="2"/>
  <c r="EL87" i="2"/>
  <c r="EL110" i="2"/>
  <c r="EL111" i="2"/>
  <c r="EL112" i="2"/>
  <c r="EL116" i="2"/>
  <c r="EL117" i="2"/>
  <c r="EL118" i="2"/>
  <c r="EL121" i="2"/>
  <c r="EL122" i="2"/>
  <c r="EL123" i="2"/>
  <c r="EL126" i="2"/>
  <c r="EL127" i="2"/>
  <c r="EL128" i="2"/>
  <c r="EL164" i="2"/>
  <c r="EL165" i="2"/>
  <c r="EL166" i="2"/>
  <c r="EL179" i="2"/>
  <c r="EL180" i="2"/>
  <c r="EL181" i="2"/>
  <c r="EL189" i="2"/>
  <c r="EL190" i="2"/>
  <c r="EL191" i="2"/>
  <c r="EL214" i="2"/>
  <c r="EL215" i="2"/>
  <c r="EL216" i="2"/>
  <c r="EL240" i="2"/>
  <c r="EL241" i="2"/>
  <c r="EL242" i="2"/>
  <c r="EL265" i="2"/>
  <c r="EL266" i="2"/>
  <c r="EL267" i="2"/>
  <c r="EL298" i="2"/>
  <c r="EL299" i="2"/>
  <c r="EL300" i="2"/>
  <c r="EL318" i="2"/>
  <c r="EL319" i="2"/>
  <c r="EL320" i="2"/>
  <c r="EL333" i="2"/>
  <c r="EL334" i="2"/>
  <c r="EL335" i="2"/>
  <c r="EL410" i="2"/>
  <c r="EL411" i="2"/>
  <c r="EL412" i="2"/>
  <c r="EL415" i="2"/>
  <c r="EL416" i="2"/>
  <c r="EL417" i="2"/>
  <c r="EL425" i="2"/>
  <c r="EL426" i="2"/>
  <c r="EL427" i="2"/>
  <c r="EL443" i="2"/>
  <c r="EL444" i="2"/>
  <c r="EL445" i="2"/>
  <c r="EL453" i="2"/>
  <c r="EL454" i="2"/>
  <c r="EL455" i="2"/>
  <c r="EL499" i="2"/>
  <c r="EL501" i="2"/>
  <c r="EL509" i="2"/>
  <c r="EL510" i="2"/>
  <c r="EL511" i="2"/>
  <c r="EL534" i="2"/>
  <c r="EL535" i="2"/>
  <c r="EL536" i="2"/>
  <c r="EL539" i="2"/>
  <c r="EL540" i="2"/>
  <c r="EL541" i="2"/>
  <c r="EL554" i="2"/>
  <c r="EL555" i="2"/>
  <c r="EL556" i="2"/>
  <c r="EL587" i="2"/>
  <c r="EM25" i="2"/>
  <c r="EM26" i="2"/>
  <c r="EM27" i="2"/>
  <c r="EM30" i="2"/>
  <c r="EM31" i="2"/>
  <c r="EM32" i="2"/>
  <c r="EM45" i="2"/>
  <c r="EM46" i="2"/>
  <c r="EM47" i="2"/>
  <c r="EM55" i="2"/>
  <c r="EM56" i="2"/>
  <c r="EM57" i="2"/>
  <c r="EM60" i="2"/>
  <c r="EM61" i="2"/>
  <c r="EM62" i="2"/>
  <c r="EM85" i="2"/>
  <c r="EM86" i="2"/>
  <c r="EM87" i="2"/>
  <c r="EM110" i="2"/>
  <c r="EM111" i="2"/>
  <c r="EM112" i="2"/>
  <c r="EM116" i="2"/>
  <c r="EM117" i="2"/>
  <c r="EM118" i="2"/>
  <c r="EM121" i="2"/>
  <c r="EM122" i="2"/>
  <c r="EM123" i="2"/>
  <c r="EM126" i="2"/>
  <c r="EM127" i="2"/>
  <c r="EM128" i="2"/>
  <c r="EM164" i="2"/>
  <c r="EM165" i="2"/>
  <c r="EM166" i="2"/>
  <c r="EM179" i="2"/>
  <c r="EM180" i="2"/>
  <c r="EM181" i="2"/>
  <c r="EM189" i="2"/>
  <c r="EM190" i="2"/>
  <c r="EM191" i="2"/>
  <c r="EM214" i="2"/>
  <c r="EM215" i="2"/>
  <c r="EM216" i="2"/>
  <c r="EM240" i="2"/>
  <c r="EM241" i="2"/>
  <c r="EM242" i="2"/>
  <c r="EM265" i="2"/>
  <c r="EM266" i="2"/>
  <c r="EM267" i="2"/>
  <c r="EM270" i="2"/>
  <c r="EM271" i="2"/>
  <c r="EM272" i="2"/>
  <c r="EM298" i="2"/>
  <c r="EM299" i="2"/>
  <c r="EM300" i="2"/>
  <c r="EM318" i="2"/>
  <c r="EM319" i="2"/>
  <c r="EM320" i="2"/>
  <c r="EM333" i="2"/>
  <c r="EM334" i="2"/>
  <c r="EM335" i="2"/>
  <c r="EM410" i="2"/>
  <c r="EM411" i="2"/>
  <c r="EM412" i="2"/>
  <c r="EM415" i="2"/>
  <c r="EM416" i="2"/>
  <c r="EM417" i="2"/>
  <c r="EM425" i="2"/>
  <c r="EM426" i="2"/>
  <c r="EM427" i="2"/>
  <c r="EM443" i="2"/>
  <c r="EM444" i="2"/>
  <c r="EM445" i="2"/>
  <c r="EM453" i="2"/>
  <c r="EM454" i="2"/>
  <c r="EM455" i="2"/>
  <c r="EM499" i="2"/>
  <c r="EM501" i="2"/>
  <c r="EM509" i="2"/>
  <c r="EM510" i="2"/>
  <c r="EM511" i="2"/>
  <c r="EM534" i="2"/>
  <c r="EM535" i="2"/>
  <c r="EM536" i="2"/>
  <c r="EM539" i="2"/>
  <c r="EM540" i="2"/>
  <c r="EM541" i="2"/>
  <c r="EM554" i="2"/>
  <c r="EM555" i="2"/>
  <c r="EM556" i="2"/>
  <c r="EM587" i="2"/>
  <c r="EN25" i="2"/>
  <c r="EN26" i="2"/>
  <c r="EN27" i="2"/>
  <c r="EN30" i="2"/>
  <c r="EN31" i="2"/>
  <c r="EN32" i="2"/>
  <c r="EN45" i="2"/>
  <c r="EN46" i="2"/>
  <c r="EN47" i="2"/>
  <c r="EN55" i="2"/>
  <c r="EN56" i="2"/>
  <c r="EN57" i="2"/>
  <c r="EN60" i="2"/>
  <c r="EN61" i="2"/>
  <c r="EN62" i="2"/>
  <c r="EN85" i="2"/>
  <c r="EN86" i="2"/>
  <c r="EN87" i="2"/>
  <c r="EN110" i="2"/>
  <c r="EN111" i="2"/>
  <c r="EN112" i="2"/>
  <c r="EN116" i="2"/>
  <c r="EN117" i="2"/>
  <c r="EN118" i="2"/>
  <c r="EN121" i="2"/>
  <c r="EN122" i="2"/>
  <c r="EN123" i="2"/>
  <c r="EN126" i="2"/>
  <c r="EN127" i="2"/>
  <c r="EN128" i="2"/>
  <c r="EN164" i="2"/>
  <c r="EN165" i="2"/>
  <c r="EN166" i="2"/>
  <c r="EN179" i="2"/>
  <c r="EN180" i="2"/>
  <c r="EN181" i="2"/>
  <c r="EN189" i="2"/>
  <c r="EN190" i="2"/>
  <c r="EN191" i="2"/>
  <c r="EN214" i="2"/>
  <c r="EN215" i="2"/>
  <c r="EN216" i="2"/>
  <c r="EN240" i="2"/>
  <c r="EN241" i="2"/>
  <c r="EN242" i="2"/>
  <c r="EN265" i="2"/>
  <c r="EN266" i="2"/>
  <c r="EN267" i="2"/>
  <c r="EN270" i="2"/>
  <c r="EN271" i="2"/>
  <c r="EN272" i="2"/>
  <c r="EN298" i="2"/>
  <c r="EN299" i="2"/>
  <c r="EN300" i="2"/>
  <c r="EN318" i="2"/>
  <c r="EN319" i="2"/>
  <c r="EN320" i="2"/>
  <c r="EN333" i="2"/>
  <c r="EN334" i="2"/>
  <c r="EN335" i="2"/>
  <c r="EN410" i="2"/>
  <c r="EN411" i="2"/>
  <c r="EN412" i="2"/>
  <c r="EN415" i="2"/>
  <c r="EN416" i="2"/>
  <c r="EN417" i="2"/>
  <c r="EN425" i="2"/>
  <c r="EN426" i="2"/>
  <c r="EN427" i="2"/>
  <c r="EN443" i="2"/>
  <c r="EN444" i="2"/>
  <c r="EN445" i="2"/>
  <c r="EN453" i="2"/>
  <c r="EN454" i="2"/>
  <c r="EN455" i="2"/>
  <c r="EN499" i="2"/>
  <c r="EN501" i="2"/>
  <c r="EN509" i="2"/>
  <c r="EN510" i="2"/>
  <c r="EN511" i="2"/>
  <c r="EN534" i="2"/>
  <c r="EN535" i="2"/>
  <c r="EN536" i="2"/>
  <c r="EN539" i="2"/>
  <c r="EN540" i="2"/>
  <c r="EN541" i="2"/>
  <c r="EN554" i="2"/>
  <c r="EN555" i="2"/>
  <c r="EN556" i="2"/>
  <c r="EN587" i="2"/>
  <c r="EO25" i="2"/>
  <c r="EO26" i="2"/>
  <c r="EO27" i="2"/>
  <c r="EO30" i="2"/>
  <c r="EO31" i="2"/>
  <c r="EO32" i="2"/>
  <c r="EO40" i="2"/>
  <c r="EO41" i="2"/>
  <c r="EO42" i="2"/>
  <c r="EO45" i="2"/>
  <c r="EO46" i="2"/>
  <c r="EO47" i="2"/>
  <c r="EO55" i="2"/>
  <c r="EO56" i="2"/>
  <c r="EO57" i="2"/>
  <c r="EO60" i="2"/>
  <c r="EO61" i="2"/>
  <c r="EO62" i="2"/>
  <c r="EO85" i="2"/>
  <c r="EO86" i="2"/>
  <c r="EO87" i="2"/>
  <c r="EO110" i="2"/>
  <c r="EO111" i="2"/>
  <c r="EO112" i="2"/>
  <c r="EO116" i="2"/>
  <c r="EO117" i="2"/>
  <c r="EO118" i="2"/>
  <c r="EO121" i="2"/>
  <c r="EO122" i="2"/>
  <c r="EO123" i="2"/>
  <c r="EO126" i="2"/>
  <c r="EO127" i="2"/>
  <c r="EO128" i="2"/>
  <c r="EO164" i="2"/>
  <c r="EO165" i="2"/>
  <c r="EO166" i="2"/>
  <c r="EO179" i="2"/>
  <c r="EO180" i="2"/>
  <c r="EO181" i="2"/>
  <c r="EO189" i="2"/>
  <c r="EO190" i="2"/>
  <c r="EO191" i="2"/>
  <c r="EO214" i="2"/>
  <c r="EO215" i="2"/>
  <c r="EO216" i="2"/>
  <c r="EO240" i="2"/>
  <c r="EO241" i="2"/>
  <c r="EO242" i="2"/>
  <c r="EO265" i="2"/>
  <c r="EO266" i="2"/>
  <c r="EO267" i="2"/>
  <c r="EO270" i="2"/>
  <c r="EO271" i="2"/>
  <c r="EO272" i="2"/>
  <c r="EO298" i="2"/>
  <c r="EO299" i="2"/>
  <c r="EO300" i="2"/>
  <c r="EO318" i="2"/>
  <c r="EO319" i="2"/>
  <c r="EO320" i="2"/>
  <c r="EO333" i="2"/>
  <c r="EO334" i="2"/>
  <c r="EO335" i="2"/>
  <c r="EO410" i="2"/>
  <c r="EO411" i="2"/>
  <c r="EO412" i="2"/>
  <c r="EO415" i="2"/>
  <c r="EO416" i="2"/>
  <c r="EO417" i="2"/>
  <c r="EO425" i="2"/>
  <c r="EO426" i="2"/>
  <c r="EO427" i="2"/>
  <c r="EO443" i="2"/>
  <c r="EO444" i="2"/>
  <c r="EO445" i="2"/>
  <c r="EO453" i="2"/>
  <c r="EO454" i="2"/>
  <c r="EO455" i="2"/>
  <c r="EO499" i="2"/>
  <c r="EO501" i="2"/>
  <c r="EO509" i="2"/>
  <c r="EO510" i="2"/>
  <c r="EO511" i="2"/>
  <c r="EO534" i="2"/>
  <c r="EO535" i="2"/>
  <c r="EO536" i="2"/>
  <c r="EO539" i="2"/>
  <c r="EO540" i="2"/>
  <c r="EO541" i="2"/>
  <c r="EO554" i="2"/>
  <c r="EO555" i="2"/>
  <c r="EO556" i="2"/>
  <c r="EO587" i="2"/>
  <c r="EP25" i="2"/>
  <c r="EP26" i="2"/>
  <c r="EP27" i="2"/>
  <c r="EP30" i="2"/>
  <c r="EP31" i="2"/>
  <c r="EP32" i="2"/>
  <c r="EP40" i="2"/>
  <c r="EP41" i="2"/>
  <c r="EP42" i="2"/>
  <c r="EP45" i="2"/>
  <c r="EP46" i="2"/>
  <c r="EP47" i="2"/>
  <c r="EP55" i="2"/>
  <c r="EP56" i="2"/>
  <c r="EP57" i="2"/>
  <c r="EP60" i="2"/>
  <c r="EP61" i="2"/>
  <c r="EP62" i="2"/>
  <c r="EP85" i="2"/>
  <c r="EP86" i="2"/>
  <c r="EP87" i="2"/>
  <c r="EP110" i="2"/>
  <c r="EP111" i="2"/>
  <c r="EP112" i="2"/>
  <c r="EP116" i="2"/>
  <c r="EP117" i="2"/>
  <c r="EP118" i="2"/>
  <c r="EP121" i="2"/>
  <c r="EP122" i="2"/>
  <c r="EP123" i="2"/>
  <c r="EP126" i="2"/>
  <c r="EP127" i="2"/>
  <c r="EP128" i="2"/>
  <c r="EP164" i="2"/>
  <c r="EP165" i="2"/>
  <c r="EP166" i="2"/>
  <c r="EP179" i="2"/>
  <c r="EP180" i="2"/>
  <c r="EP181" i="2"/>
  <c r="EP189" i="2"/>
  <c r="EP190" i="2"/>
  <c r="EP191" i="2"/>
  <c r="EP214" i="2"/>
  <c r="EP215" i="2"/>
  <c r="EP216" i="2"/>
  <c r="EP240" i="2"/>
  <c r="EP241" i="2"/>
  <c r="EP242" i="2"/>
  <c r="EP265" i="2"/>
  <c r="EP266" i="2"/>
  <c r="EP267" i="2"/>
  <c r="EP270" i="2"/>
  <c r="EP271" i="2"/>
  <c r="EP272" i="2"/>
  <c r="EP298" i="2"/>
  <c r="EP299" i="2"/>
  <c r="EP300" i="2"/>
  <c r="EP318" i="2"/>
  <c r="EP319" i="2"/>
  <c r="EP320" i="2"/>
  <c r="EP333" i="2"/>
  <c r="EP334" i="2"/>
  <c r="EP335" i="2"/>
  <c r="EP410" i="2"/>
  <c r="EP411" i="2"/>
  <c r="EP412" i="2"/>
  <c r="EP415" i="2"/>
  <c r="EP416" i="2"/>
  <c r="EP417" i="2"/>
  <c r="EP425" i="2"/>
  <c r="EP426" i="2"/>
  <c r="EP427" i="2"/>
  <c r="EP443" i="2"/>
  <c r="EP444" i="2"/>
  <c r="EP445" i="2"/>
  <c r="EP453" i="2"/>
  <c r="EP454" i="2"/>
  <c r="EP455" i="2"/>
  <c r="EP499" i="2"/>
  <c r="EP501" i="2"/>
  <c r="EP509" i="2"/>
  <c r="EP510" i="2"/>
  <c r="EP511" i="2"/>
  <c r="EP534" i="2"/>
  <c r="EP535" i="2"/>
  <c r="EP536" i="2"/>
  <c r="EP539" i="2"/>
  <c r="EP540" i="2"/>
  <c r="EP541" i="2"/>
  <c r="EP554" i="2"/>
  <c r="EP555" i="2"/>
  <c r="EP556" i="2"/>
  <c r="EP587" i="2"/>
  <c r="EQ25" i="2"/>
  <c r="EQ26" i="2"/>
  <c r="EQ27" i="2"/>
  <c r="EQ30" i="2"/>
  <c r="EQ31" i="2"/>
  <c r="EQ32" i="2"/>
  <c r="EQ40" i="2"/>
  <c r="EQ41" i="2"/>
  <c r="EQ42" i="2"/>
  <c r="EQ45" i="2"/>
  <c r="EQ46" i="2"/>
  <c r="EQ47" i="2"/>
  <c r="EQ55" i="2"/>
  <c r="EQ56" i="2"/>
  <c r="EQ57" i="2"/>
  <c r="EQ60" i="2"/>
  <c r="EQ61" i="2"/>
  <c r="EQ62" i="2"/>
  <c r="EQ85" i="2"/>
  <c r="EQ86" i="2"/>
  <c r="EQ87" i="2"/>
  <c r="EQ110" i="2"/>
  <c r="EQ111" i="2"/>
  <c r="EQ112" i="2"/>
  <c r="EQ116" i="2"/>
  <c r="EQ117" i="2"/>
  <c r="EQ118" i="2"/>
  <c r="EQ121" i="2"/>
  <c r="EQ122" i="2"/>
  <c r="EQ123" i="2"/>
  <c r="EQ126" i="2"/>
  <c r="EQ127" i="2"/>
  <c r="EQ128" i="2"/>
  <c r="EQ159" i="2"/>
  <c r="EQ160" i="2"/>
  <c r="EQ161" i="2"/>
  <c r="EQ164" i="2"/>
  <c r="EQ165" i="2"/>
  <c r="EQ166" i="2"/>
  <c r="EQ179" i="2"/>
  <c r="EQ180" i="2"/>
  <c r="EQ181" i="2"/>
  <c r="EQ189" i="2"/>
  <c r="EQ190" i="2"/>
  <c r="EQ191" i="2"/>
  <c r="EQ214" i="2"/>
  <c r="EQ215" i="2"/>
  <c r="EQ216" i="2"/>
  <c r="EQ240" i="2"/>
  <c r="EQ241" i="2"/>
  <c r="EQ242" i="2"/>
  <c r="EQ265" i="2"/>
  <c r="EQ266" i="2"/>
  <c r="EQ267" i="2"/>
  <c r="EQ270" i="2"/>
  <c r="EQ271" i="2"/>
  <c r="EQ272" i="2"/>
  <c r="EQ298" i="2"/>
  <c r="EQ299" i="2"/>
  <c r="EQ300" i="2"/>
  <c r="EQ318" i="2"/>
  <c r="EQ319" i="2"/>
  <c r="EQ320" i="2"/>
  <c r="EQ333" i="2"/>
  <c r="EQ334" i="2"/>
  <c r="EQ335" i="2"/>
  <c r="EQ410" i="2"/>
  <c r="EQ411" i="2"/>
  <c r="EQ412" i="2"/>
  <c r="EQ415" i="2"/>
  <c r="EQ416" i="2"/>
  <c r="EQ417" i="2"/>
  <c r="EQ425" i="2"/>
  <c r="EQ426" i="2"/>
  <c r="EQ427" i="2"/>
  <c r="EQ443" i="2"/>
  <c r="EQ444" i="2"/>
  <c r="EQ445" i="2"/>
  <c r="EQ453" i="2"/>
  <c r="EQ454" i="2"/>
  <c r="EQ455" i="2"/>
  <c r="EQ489" i="2"/>
  <c r="EQ490" i="2"/>
  <c r="EQ491" i="2"/>
  <c r="EQ499" i="2"/>
  <c r="EQ501" i="2"/>
  <c r="EQ509" i="2"/>
  <c r="EQ510" i="2"/>
  <c r="EQ511" i="2"/>
  <c r="EQ534" i="2"/>
  <c r="EQ535" i="2"/>
  <c r="EQ536" i="2"/>
  <c r="EQ539" i="2"/>
  <c r="EQ540" i="2"/>
  <c r="EQ541" i="2"/>
  <c r="EQ554" i="2"/>
  <c r="EQ555" i="2"/>
  <c r="EQ556" i="2"/>
  <c r="EQ587" i="2"/>
  <c r="ER25" i="2"/>
  <c r="ER26" i="2"/>
  <c r="ER27" i="2"/>
  <c r="ER30" i="2"/>
  <c r="ER31" i="2"/>
  <c r="ER32" i="2"/>
  <c r="ER40" i="2"/>
  <c r="ER41" i="2"/>
  <c r="ER42" i="2"/>
  <c r="ER45" i="2"/>
  <c r="ER46" i="2"/>
  <c r="ER47" i="2"/>
  <c r="ER55" i="2"/>
  <c r="ER56" i="2"/>
  <c r="ER57" i="2"/>
  <c r="ER60" i="2"/>
  <c r="ER61" i="2"/>
  <c r="ER62" i="2"/>
  <c r="ER85" i="2"/>
  <c r="ER86" i="2"/>
  <c r="ER87" i="2"/>
  <c r="ER110" i="2"/>
  <c r="ER111" i="2"/>
  <c r="ER112" i="2"/>
  <c r="ER116" i="2"/>
  <c r="ER117" i="2"/>
  <c r="ER118" i="2"/>
  <c r="ER121" i="2"/>
  <c r="ER122" i="2"/>
  <c r="ER123" i="2"/>
  <c r="ER126" i="2"/>
  <c r="ER127" i="2"/>
  <c r="ER128" i="2"/>
  <c r="ER144" i="2"/>
  <c r="ER145" i="2"/>
  <c r="ER146" i="2"/>
  <c r="ER159" i="2"/>
  <c r="ER160" i="2"/>
  <c r="ER161" i="2"/>
  <c r="ER164" i="2"/>
  <c r="ER165" i="2"/>
  <c r="ER166" i="2"/>
  <c r="ER179" i="2"/>
  <c r="ER180" i="2"/>
  <c r="ER181" i="2"/>
  <c r="ER189" i="2"/>
  <c r="ER190" i="2"/>
  <c r="ER191" i="2"/>
  <c r="ER214" i="2"/>
  <c r="ER215" i="2"/>
  <c r="ER216" i="2"/>
  <c r="ER219" i="2"/>
  <c r="ER220" i="2"/>
  <c r="ER221" i="2"/>
  <c r="ER240" i="2"/>
  <c r="ER241" i="2"/>
  <c r="ER242" i="2"/>
  <c r="ER265" i="2"/>
  <c r="ER266" i="2"/>
  <c r="ER267" i="2"/>
  <c r="ER270" i="2"/>
  <c r="ER271" i="2"/>
  <c r="ER272" i="2"/>
  <c r="ER275" i="2"/>
  <c r="ER276" i="2"/>
  <c r="ER277" i="2"/>
  <c r="ER298" i="2"/>
  <c r="ER299" i="2"/>
  <c r="ER300" i="2"/>
  <c r="ER318" i="2"/>
  <c r="ER319" i="2"/>
  <c r="ER320" i="2"/>
  <c r="ER333" i="2"/>
  <c r="ER334" i="2"/>
  <c r="ER335" i="2"/>
  <c r="ER410" i="2"/>
  <c r="ER411" i="2"/>
  <c r="ER412" i="2"/>
  <c r="ER415" i="2"/>
  <c r="ER416" i="2"/>
  <c r="ER417" i="2"/>
  <c r="ER425" i="2"/>
  <c r="ER426" i="2"/>
  <c r="ER427" i="2"/>
  <c r="ER443" i="2"/>
  <c r="ER444" i="2"/>
  <c r="ER445" i="2"/>
  <c r="ER453" i="2"/>
  <c r="ER454" i="2"/>
  <c r="ER455" i="2"/>
  <c r="ER484" i="2"/>
  <c r="ER485" i="2"/>
  <c r="ER486" i="2"/>
  <c r="ER489" i="2"/>
  <c r="ER490" i="2"/>
  <c r="ER491" i="2"/>
  <c r="ER499" i="2"/>
  <c r="ER501" i="2"/>
  <c r="ER509" i="2"/>
  <c r="ER510" i="2"/>
  <c r="ER511" i="2"/>
  <c r="ER534" i="2"/>
  <c r="ER535" i="2"/>
  <c r="ER536" i="2"/>
  <c r="ER539" i="2"/>
  <c r="ER540" i="2"/>
  <c r="ER541" i="2"/>
  <c r="ER554" i="2"/>
  <c r="ER555" i="2"/>
  <c r="ER556" i="2"/>
  <c r="ER587" i="2"/>
  <c r="ES25" i="2"/>
  <c r="ES26" i="2"/>
  <c r="ES27" i="2"/>
  <c r="ES30" i="2"/>
  <c r="ES31" i="2"/>
  <c r="ES32" i="2"/>
  <c r="ES40" i="2"/>
  <c r="ES41" i="2"/>
  <c r="ES42" i="2"/>
  <c r="ES45" i="2"/>
  <c r="ES46" i="2"/>
  <c r="ES47" i="2"/>
  <c r="ES55" i="2"/>
  <c r="ES56" i="2"/>
  <c r="ES57" i="2"/>
  <c r="ES60" i="2"/>
  <c r="ES61" i="2"/>
  <c r="ES62" i="2"/>
  <c r="ES70" i="2"/>
  <c r="ES71" i="2"/>
  <c r="ES72" i="2"/>
  <c r="ES85" i="2"/>
  <c r="ES86" i="2"/>
  <c r="ES87" i="2"/>
  <c r="ES110" i="2"/>
  <c r="ES111" i="2"/>
  <c r="ES112" i="2"/>
  <c r="ES116" i="2"/>
  <c r="ES117" i="2"/>
  <c r="ES118" i="2"/>
  <c r="ES121" i="2"/>
  <c r="ES122" i="2"/>
  <c r="ES123" i="2"/>
  <c r="ES126" i="2"/>
  <c r="ES127" i="2"/>
  <c r="ES128" i="2"/>
  <c r="ES144" i="2"/>
  <c r="ES145" i="2"/>
  <c r="ES146" i="2"/>
  <c r="ES159" i="2"/>
  <c r="ES160" i="2"/>
  <c r="ES161" i="2"/>
  <c r="ES164" i="2"/>
  <c r="ES165" i="2"/>
  <c r="ES166" i="2"/>
  <c r="ES179" i="2"/>
  <c r="ES180" i="2"/>
  <c r="ES181" i="2"/>
  <c r="ES189" i="2"/>
  <c r="ES190" i="2"/>
  <c r="ES191" i="2"/>
  <c r="ES214" i="2"/>
  <c r="ES215" i="2"/>
  <c r="ES216" i="2"/>
  <c r="ES219" i="2"/>
  <c r="ES220" i="2"/>
  <c r="ES221" i="2"/>
  <c r="ES240" i="2"/>
  <c r="ES241" i="2"/>
  <c r="ES242" i="2"/>
  <c r="ES265" i="2"/>
  <c r="ES266" i="2"/>
  <c r="ES267" i="2"/>
  <c r="ES270" i="2"/>
  <c r="ES271" i="2"/>
  <c r="ES272" i="2"/>
  <c r="ES275" i="2"/>
  <c r="ES276" i="2"/>
  <c r="ES277" i="2"/>
  <c r="ES298" i="2"/>
  <c r="ES299" i="2"/>
  <c r="ES300" i="2"/>
  <c r="ES318" i="2"/>
  <c r="ES319" i="2"/>
  <c r="ES320" i="2"/>
  <c r="ES333" i="2"/>
  <c r="ES334" i="2"/>
  <c r="ES335" i="2"/>
  <c r="ES410" i="2"/>
  <c r="ES411" i="2"/>
  <c r="ES412" i="2"/>
  <c r="ES415" i="2"/>
  <c r="ES416" i="2"/>
  <c r="ES417" i="2"/>
  <c r="ES425" i="2"/>
  <c r="ES426" i="2"/>
  <c r="ES427" i="2"/>
  <c r="ES430" i="2"/>
  <c r="ES431" i="2"/>
  <c r="ES432" i="2"/>
  <c r="ES443" i="2"/>
  <c r="ES444" i="2"/>
  <c r="ES445" i="2"/>
  <c r="ES453" i="2"/>
  <c r="ES454" i="2"/>
  <c r="ES455" i="2"/>
  <c r="ES484" i="2"/>
  <c r="ES485" i="2"/>
  <c r="ES486" i="2"/>
  <c r="ES489" i="2"/>
  <c r="ES490" i="2"/>
  <c r="ES491" i="2"/>
  <c r="ES499" i="2"/>
  <c r="ES501" i="2"/>
  <c r="ES509" i="2"/>
  <c r="ES510" i="2"/>
  <c r="ES511" i="2"/>
  <c r="ES534" i="2"/>
  <c r="ES535" i="2"/>
  <c r="ES536" i="2"/>
  <c r="ES539" i="2"/>
  <c r="ES540" i="2"/>
  <c r="ES541" i="2"/>
  <c r="ES554" i="2"/>
  <c r="ES555" i="2"/>
  <c r="ES556" i="2"/>
  <c r="ES587" i="2"/>
  <c r="ET25" i="2"/>
  <c r="ET26" i="2"/>
  <c r="ET27" i="2"/>
  <c r="ET30" i="2"/>
  <c r="ET31" i="2"/>
  <c r="ET32" i="2"/>
  <c r="ET40" i="2"/>
  <c r="ET41" i="2"/>
  <c r="ET42" i="2"/>
  <c r="ET45" i="2"/>
  <c r="ET46" i="2"/>
  <c r="ET47" i="2"/>
  <c r="ET55" i="2"/>
  <c r="ET56" i="2"/>
  <c r="ET57" i="2"/>
  <c r="ET60" i="2"/>
  <c r="ET61" i="2"/>
  <c r="ET62" i="2"/>
  <c r="ET70" i="2"/>
  <c r="ET71" i="2"/>
  <c r="ET72" i="2"/>
  <c r="ET75" i="2"/>
  <c r="ET77" i="2"/>
  <c r="ET85" i="2"/>
  <c r="ET86" i="2"/>
  <c r="ET87" i="2"/>
  <c r="ET110" i="2"/>
  <c r="ET111" i="2"/>
  <c r="ET112" i="2"/>
  <c r="ET116" i="2"/>
  <c r="ET117" i="2"/>
  <c r="ET118" i="2"/>
  <c r="ET121" i="2"/>
  <c r="ET122" i="2"/>
  <c r="ET123" i="2"/>
  <c r="ET126" i="2"/>
  <c r="ET127" i="2"/>
  <c r="ET128" i="2"/>
  <c r="ET144" i="2"/>
  <c r="ET145" i="2"/>
  <c r="ET146" i="2"/>
  <c r="ET159" i="2"/>
  <c r="ET160" i="2"/>
  <c r="ET161" i="2"/>
  <c r="ET164" i="2"/>
  <c r="ET165" i="2"/>
  <c r="ET166" i="2"/>
  <c r="ET179" i="2"/>
  <c r="ET180" i="2"/>
  <c r="ET181" i="2"/>
  <c r="ET189" i="2"/>
  <c r="ET190" i="2"/>
  <c r="ET191" i="2"/>
  <c r="ET209" i="2"/>
  <c r="ET211" i="2"/>
  <c r="ET214" i="2"/>
  <c r="ET215" i="2"/>
  <c r="ET216" i="2"/>
  <c r="ET219" i="2"/>
  <c r="ET220" i="2"/>
  <c r="ET221" i="2"/>
  <c r="ET240" i="2"/>
  <c r="ET241" i="2"/>
  <c r="ET242" i="2"/>
  <c r="ET250" i="2"/>
  <c r="ET252" i="2"/>
  <c r="ET265" i="2"/>
  <c r="ET266" i="2"/>
  <c r="ET267" i="2"/>
  <c r="ET270" i="2"/>
  <c r="ET271" i="2"/>
  <c r="ET272" i="2"/>
  <c r="ET275" i="2"/>
  <c r="ET276" i="2"/>
  <c r="ET277" i="2"/>
  <c r="ET298" i="2"/>
  <c r="ET299" i="2"/>
  <c r="ET300" i="2"/>
  <c r="ET318" i="2"/>
  <c r="ET319" i="2"/>
  <c r="ET320" i="2"/>
  <c r="ET333" i="2"/>
  <c r="ET334" i="2"/>
  <c r="ET335" i="2"/>
  <c r="ET410" i="2"/>
  <c r="ET411" i="2"/>
  <c r="ET412" i="2"/>
  <c r="ET415" i="2"/>
  <c r="ET416" i="2"/>
  <c r="ET417" i="2"/>
  <c r="ET425" i="2"/>
  <c r="ET426" i="2"/>
  <c r="ET427" i="2"/>
  <c r="ET430" i="2"/>
  <c r="ET431" i="2"/>
  <c r="ET432" i="2"/>
  <c r="ET443" i="2"/>
  <c r="ET444" i="2"/>
  <c r="ET445" i="2"/>
  <c r="ET453" i="2"/>
  <c r="ET454" i="2"/>
  <c r="ET455" i="2"/>
  <c r="ET484" i="2"/>
  <c r="ET485" i="2"/>
  <c r="ET486" i="2"/>
  <c r="ET489" i="2"/>
  <c r="ET490" i="2"/>
  <c r="ET491" i="2"/>
  <c r="ET499" i="2"/>
  <c r="ET501" i="2"/>
  <c r="ET509" i="2"/>
  <c r="ET510" i="2"/>
  <c r="ET511" i="2"/>
  <c r="ET534" i="2"/>
  <c r="ET535" i="2"/>
  <c r="ET536" i="2"/>
  <c r="ET539" i="2"/>
  <c r="ET540" i="2"/>
  <c r="ET541" i="2"/>
  <c r="ET554" i="2"/>
  <c r="ET555" i="2"/>
  <c r="ET556" i="2"/>
  <c r="ET564" i="2"/>
  <c r="ET565" i="2"/>
  <c r="ET566" i="2"/>
  <c r="ET587" i="2"/>
  <c r="EU25" i="2"/>
  <c r="EU26" i="2"/>
  <c r="EU27" i="2"/>
  <c r="EU30" i="2"/>
  <c r="EU31" i="2"/>
  <c r="EU32" i="2"/>
  <c r="EU40" i="2"/>
  <c r="EU41" i="2"/>
  <c r="EU42" i="2"/>
  <c r="EU45" i="2"/>
  <c r="EU46" i="2"/>
  <c r="EU47" i="2"/>
  <c r="EU55" i="2"/>
  <c r="EU56" i="2"/>
  <c r="EU57" i="2"/>
  <c r="EU60" i="2"/>
  <c r="EU61" i="2"/>
  <c r="EU62" i="2"/>
  <c r="EU70" i="2"/>
  <c r="EU71" i="2"/>
  <c r="EU72" i="2"/>
  <c r="EU75" i="2"/>
  <c r="EU77" i="2"/>
  <c r="EU85" i="2"/>
  <c r="EU86" i="2"/>
  <c r="EU87" i="2"/>
  <c r="EU110" i="2"/>
  <c r="EU111" i="2"/>
  <c r="EU112" i="2"/>
  <c r="EU116" i="2"/>
  <c r="EU117" i="2"/>
  <c r="EU118" i="2"/>
  <c r="EU121" i="2"/>
  <c r="EU122" i="2"/>
  <c r="EU123" i="2"/>
  <c r="EU126" i="2"/>
  <c r="EU127" i="2"/>
  <c r="EU128" i="2"/>
  <c r="EU144" i="2"/>
  <c r="EU145" i="2"/>
  <c r="EU146" i="2"/>
  <c r="EU159" i="2"/>
  <c r="EU160" i="2"/>
  <c r="EU161" i="2"/>
  <c r="EU164" i="2"/>
  <c r="EU165" i="2"/>
  <c r="EU166" i="2"/>
  <c r="EU169" i="2"/>
  <c r="EU170" i="2"/>
  <c r="EU171" i="2"/>
  <c r="EU176" i="2"/>
  <c r="EU179" i="2"/>
  <c r="EU180" i="2"/>
  <c r="EU181" i="2"/>
  <c r="EU189" i="2"/>
  <c r="EU190" i="2"/>
  <c r="EU191" i="2"/>
  <c r="EU209" i="2"/>
  <c r="EU211" i="2"/>
  <c r="EU214" i="2"/>
  <c r="EU215" i="2"/>
  <c r="EU216" i="2"/>
  <c r="EU219" i="2"/>
  <c r="EU220" i="2"/>
  <c r="EU221" i="2"/>
  <c r="EU240" i="2"/>
  <c r="EU241" i="2"/>
  <c r="EU242" i="2"/>
  <c r="EU250" i="2"/>
  <c r="EU252" i="2"/>
  <c r="EU265" i="2"/>
  <c r="EU266" i="2"/>
  <c r="EU267" i="2"/>
  <c r="EU270" i="2"/>
  <c r="EU271" i="2"/>
  <c r="EU272" i="2"/>
  <c r="EU275" i="2"/>
  <c r="EU276" i="2"/>
  <c r="EU277" i="2"/>
  <c r="EU298" i="2"/>
  <c r="EU299" i="2"/>
  <c r="EU300" i="2"/>
  <c r="EU318" i="2"/>
  <c r="EU319" i="2"/>
  <c r="EU320" i="2"/>
  <c r="EU333" i="2"/>
  <c r="EU334" i="2"/>
  <c r="EU335" i="2"/>
  <c r="EU355" i="2"/>
  <c r="EU356" i="2"/>
  <c r="EU357" i="2"/>
  <c r="EU410" i="2"/>
  <c r="EU411" i="2"/>
  <c r="EU412" i="2"/>
  <c r="EU415" i="2"/>
  <c r="EU416" i="2"/>
  <c r="EU417" i="2"/>
  <c r="EU425" i="2"/>
  <c r="EU426" i="2"/>
  <c r="EU427" i="2"/>
  <c r="EU430" i="2"/>
  <c r="EU431" i="2"/>
  <c r="EU432" i="2"/>
  <c r="EU443" i="2"/>
  <c r="EU444" i="2"/>
  <c r="EU445" i="2"/>
  <c r="EU448" i="2"/>
  <c r="EU449" i="2"/>
  <c r="EU450" i="2"/>
  <c r="EU453" i="2"/>
  <c r="EU454" i="2"/>
  <c r="EU455" i="2"/>
  <c r="EU484" i="2"/>
  <c r="EU485" i="2"/>
  <c r="EU486" i="2"/>
  <c r="EU489" i="2"/>
  <c r="EU490" i="2"/>
  <c r="EU491" i="2"/>
  <c r="EU499" i="2"/>
  <c r="EU501" i="2"/>
  <c r="EU509" i="2"/>
  <c r="EU510" i="2"/>
  <c r="EU511" i="2"/>
  <c r="EU534" i="2"/>
  <c r="EU535" i="2"/>
  <c r="EU536" i="2"/>
  <c r="EU539" i="2"/>
  <c r="EU540" i="2"/>
  <c r="EU541" i="2"/>
  <c r="EU554" i="2"/>
  <c r="EU555" i="2"/>
  <c r="EU556" i="2"/>
  <c r="EU564" i="2"/>
  <c r="EU565" i="2"/>
  <c r="EU566" i="2"/>
  <c r="EU587" i="2"/>
  <c r="EV25" i="2"/>
  <c r="EV26" i="2"/>
  <c r="EV27" i="2"/>
  <c r="EV30" i="2"/>
  <c r="EV31" i="2"/>
  <c r="EV32" i="2"/>
  <c r="EV40" i="2"/>
  <c r="EV41" i="2"/>
  <c r="EV42" i="2"/>
  <c r="EV45" i="2"/>
  <c r="EV46" i="2"/>
  <c r="EV47" i="2"/>
  <c r="EV55" i="2"/>
  <c r="EV56" i="2"/>
  <c r="EV57" i="2"/>
  <c r="EV60" i="2"/>
  <c r="EV61" i="2"/>
  <c r="EV62" i="2"/>
  <c r="EV70" i="2"/>
  <c r="EV71" i="2"/>
  <c r="EV72" i="2"/>
  <c r="EV75" i="2"/>
  <c r="EV77" i="2"/>
  <c r="EV85" i="2"/>
  <c r="EV86" i="2"/>
  <c r="EV87" i="2"/>
  <c r="EV110" i="2"/>
  <c r="EV111" i="2"/>
  <c r="EV112" i="2"/>
  <c r="EV116" i="2"/>
  <c r="EV117" i="2"/>
  <c r="EV118" i="2"/>
  <c r="EV121" i="2"/>
  <c r="EV122" i="2"/>
  <c r="EV123" i="2"/>
  <c r="EV126" i="2"/>
  <c r="EV127" i="2"/>
  <c r="EV128" i="2"/>
  <c r="EV144" i="2"/>
  <c r="EV145" i="2"/>
  <c r="EV146" i="2"/>
  <c r="EV159" i="2"/>
  <c r="EV160" i="2"/>
  <c r="EV161" i="2"/>
  <c r="EV164" i="2"/>
  <c r="EV165" i="2"/>
  <c r="EV166" i="2"/>
  <c r="EV169" i="2"/>
  <c r="EV170" i="2"/>
  <c r="EV171" i="2"/>
  <c r="EV174" i="2"/>
  <c r="EV175" i="2"/>
  <c r="EV176" i="2"/>
  <c r="EV179" i="2"/>
  <c r="EV180" i="2"/>
  <c r="EV181" i="2"/>
  <c r="EV189" i="2"/>
  <c r="EV190" i="2"/>
  <c r="EV191" i="2"/>
  <c r="EV209" i="2"/>
  <c r="EV211" i="2"/>
  <c r="EV214" i="2"/>
  <c r="EV215" i="2"/>
  <c r="EV216" i="2"/>
  <c r="EV219" i="2"/>
  <c r="EV220" i="2"/>
  <c r="EV221" i="2"/>
  <c r="EV240" i="2"/>
  <c r="EV241" i="2"/>
  <c r="EV242" i="2"/>
  <c r="EV250" i="2"/>
  <c r="EV252" i="2"/>
  <c r="EV265" i="2"/>
  <c r="EV266" i="2"/>
  <c r="EV267" i="2"/>
  <c r="EV270" i="2"/>
  <c r="EV271" i="2"/>
  <c r="EV272" i="2"/>
  <c r="EV275" i="2"/>
  <c r="EV276" i="2"/>
  <c r="EV277" i="2"/>
  <c r="EV293" i="2"/>
  <c r="EV294" i="2"/>
  <c r="EV295" i="2"/>
  <c r="EV298" i="2"/>
  <c r="EV299" i="2"/>
  <c r="EV300" i="2"/>
  <c r="EV318" i="2"/>
  <c r="EV319" i="2"/>
  <c r="EV320" i="2"/>
  <c r="EV333" i="2"/>
  <c r="EV334" i="2"/>
  <c r="EV335" i="2"/>
  <c r="EV355" i="2"/>
  <c r="EV356" i="2"/>
  <c r="EV357" i="2"/>
  <c r="EV410" i="2"/>
  <c r="EV411" i="2"/>
  <c r="EV412" i="2"/>
  <c r="EV415" i="2"/>
  <c r="EV416" i="2"/>
  <c r="EV417" i="2"/>
  <c r="EV425" i="2"/>
  <c r="EV426" i="2"/>
  <c r="EV427" i="2"/>
  <c r="EV430" i="2"/>
  <c r="EV431" i="2"/>
  <c r="EV432" i="2"/>
  <c r="EV443" i="2"/>
  <c r="EV444" i="2"/>
  <c r="EV445" i="2"/>
  <c r="EV448" i="2"/>
  <c r="EV449" i="2"/>
  <c r="EV450" i="2"/>
  <c r="EV453" i="2"/>
  <c r="EV454" i="2"/>
  <c r="EV455" i="2"/>
  <c r="EV484" i="2"/>
  <c r="EV485" i="2"/>
  <c r="EV486" i="2"/>
  <c r="EV489" i="2"/>
  <c r="EV490" i="2"/>
  <c r="EV491" i="2"/>
  <c r="EV499" i="2"/>
  <c r="EV501" i="2"/>
  <c r="EV509" i="2"/>
  <c r="EV510" i="2"/>
  <c r="EV511" i="2"/>
  <c r="EV534" i="2"/>
  <c r="EV535" i="2"/>
  <c r="EV536" i="2"/>
  <c r="EV539" i="2"/>
  <c r="EV540" i="2"/>
  <c r="EV541" i="2"/>
  <c r="EV554" i="2"/>
  <c r="EV555" i="2"/>
  <c r="EV556" i="2"/>
  <c r="EV564" i="2"/>
  <c r="EV565" i="2"/>
  <c r="EV566" i="2"/>
  <c r="EV587" i="2"/>
  <c r="EW25" i="2"/>
  <c r="EW26" i="2"/>
  <c r="EW27" i="2"/>
  <c r="EW30" i="2"/>
  <c r="EW31" i="2"/>
  <c r="EW32" i="2"/>
  <c r="EW40" i="2"/>
  <c r="EW41" i="2"/>
  <c r="EW42" i="2"/>
  <c r="EW45" i="2"/>
  <c r="EW46" i="2"/>
  <c r="EW47" i="2"/>
  <c r="EW55" i="2"/>
  <c r="EW56" i="2"/>
  <c r="EW57" i="2"/>
  <c r="EW60" i="2"/>
  <c r="EW61" i="2"/>
  <c r="EW62" i="2"/>
  <c r="EW70" i="2"/>
  <c r="EW71" i="2"/>
  <c r="EW72" i="2"/>
  <c r="EW75" i="2"/>
  <c r="EW77" i="2"/>
  <c r="EW85" i="2"/>
  <c r="EW86" i="2"/>
  <c r="EW87" i="2"/>
  <c r="EW110" i="2"/>
  <c r="EW111" i="2"/>
  <c r="EW112" i="2"/>
  <c r="EW116" i="2"/>
  <c r="EW117" i="2"/>
  <c r="EW118" i="2"/>
  <c r="EW121" i="2"/>
  <c r="EW122" i="2"/>
  <c r="EW123" i="2"/>
  <c r="EW144" i="2"/>
  <c r="EW145" i="2"/>
  <c r="EW146" i="2"/>
  <c r="EW159" i="2"/>
  <c r="EW160" i="2"/>
  <c r="EW161" i="2"/>
  <c r="EW164" i="2"/>
  <c r="EW165" i="2"/>
  <c r="EW166" i="2"/>
  <c r="EW169" i="2"/>
  <c r="EW170" i="2"/>
  <c r="EW171" i="2"/>
  <c r="EW174" i="2"/>
  <c r="EW175" i="2"/>
  <c r="EW176" i="2"/>
  <c r="EW179" i="2"/>
  <c r="EW180" i="2"/>
  <c r="EW181" i="2"/>
  <c r="EW189" i="2"/>
  <c r="EW190" i="2"/>
  <c r="EW191" i="2"/>
  <c r="EW209" i="2"/>
  <c r="EW211" i="2"/>
  <c r="EW214" i="2"/>
  <c r="EW215" i="2"/>
  <c r="EW216" i="2"/>
  <c r="EW219" i="2"/>
  <c r="EW220" i="2"/>
  <c r="EW221" i="2"/>
  <c r="EW240" i="2"/>
  <c r="EW241" i="2"/>
  <c r="EW242" i="2"/>
  <c r="EW250" i="2"/>
  <c r="EW252" i="2"/>
  <c r="EW265" i="2"/>
  <c r="EW266" i="2"/>
  <c r="EW267" i="2"/>
  <c r="EW270" i="2"/>
  <c r="EW271" i="2"/>
  <c r="EW272" i="2"/>
  <c r="EW275" i="2"/>
  <c r="EW276" i="2"/>
  <c r="EW277" i="2"/>
  <c r="EW293" i="2"/>
  <c r="EW294" i="2"/>
  <c r="EW295" i="2"/>
  <c r="EW298" i="2"/>
  <c r="EW299" i="2"/>
  <c r="EW300" i="2"/>
  <c r="EW318" i="2"/>
  <c r="EW319" i="2"/>
  <c r="EW320" i="2"/>
  <c r="EW333" i="2"/>
  <c r="EW334" i="2"/>
  <c r="EW335" i="2"/>
  <c r="EW355" i="2"/>
  <c r="EW356" i="2"/>
  <c r="EW357" i="2"/>
  <c r="EW410" i="2"/>
  <c r="EW411" i="2"/>
  <c r="EW412" i="2"/>
  <c r="EW415" i="2"/>
  <c r="EW416" i="2"/>
  <c r="EW417" i="2"/>
  <c r="EW425" i="2"/>
  <c r="EW426" i="2"/>
  <c r="EW427" i="2"/>
  <c r="EW430" i="2"/>
  <c r="EW431" i="2"/>
  <c r="EW432" i="2"/>
  <c r="EW443" i="2"/>
  <c r="EW444" i="2"/>
  <c r="EW445" i="2"/>
  <c r="EW448" i="2"/>
  <c r="EW449" i="2"/>
  <c r="EW450" i="2"/>
  <c r="EW453" i="2"/>
  <c r="EW454" i="2"/>
  <c r="EW455" i="2"/>
  <c r="EW484" i="2"/>
  <c r="EW485" i="2"/>
  <c r="EW486" i="2"/>
  <c r="EW489" i="2"/>
  <c r="EW490" i="2"/>
  <c r="EW491" i="2"/>
  <c r="EW499" i="2"/>
  <c r="EW501" i="2"/>
  <c r="EW509" i="2"/>
  <c r="EW510" i="2"/>
  <c r="EW511" i="2"/>
  <c r="EW534" i="2"/>
  <c r="EW535" i="2"/>
  <c r="EW536" i="2"/>
  <c r="EW539" i="2"/>
  <c r="EW540" i="2"/>
  <c r="EW541" i="2"/>
  <c r="EW554" i="2"/>
  <c r="EW555" i="2"/>
  <c r="EW556" i="2"/>
  <c r="EW564" i="2"/>
  <c r="EW565" i="2"/>
  <c r="EW566" i="2"/>
  <c r="EW587" i="2"/>
  <c r="EX25" i="2"/>
  <c r="EX26" i="2"/>
  <c r="EX27" i="2"/>
  <c r="EX30" i="2"/>
  <c r="EX31" i="2"/>
  <c r="EX32" i="2"/>
  <c r="EX40" i="2"/>
  <c r="EX41" i="2"/>
  <c r="EX42" i="2"/>
  <c r="EX45" i="2"/>
  <c r="EX46" i="2"/>
  <c r="EX47" i="2"/>
  <c r="EX55" i="2"/>
  <c r="EX56" i="2"/>
  <c r="EX57" i="2"/>
  <c r="EX60" i="2"/>
  <c r="EX61" i="2"/>
  <c r="EX62" i="2"/>
  <c r="EX70" i="2"/>
  <c r="EX71" i="2"/>
  <c r="EX72" i="2"/>
  <c r="EX75" i="2"/>
  <c r="EX77" i="2"/>
  <c r="EX80" i="2"/>
  <c r="EX81" i="2"/>
  <c r="EX82" i="2"/>
  <c r="EX85" i="2"/>
  <c r="EX86" i="2"/>
  <c r="EX87" i="2"/>
  <c r="EX110" i="2"/>
  <c r="EX111" i="2"/>
  <c r="EX112" i="2"/>
  <c r="EX116" i="2"/>
  <c r="EX117" i="2"/>
  <c r="EX118" i="2"/>
  <c r="EX121" i="2"/>
  <c r="EX122" i="2"/>
  <c r="EX123" i="2"/>
  <c r="EX144" i="2"/>
  <c r="EX145" i="2"/>
  <c r="EX146" i="2"/>
  <c r="EX159" i="2"/>
  <c r="EX160" i="2"/>
  <c r="EX161" i="2"/>
  <c r="EX164" i="2"/>
  <c r="EX165" i="2"/>
  <c r="EX166" i="2"/>
  <c r="EX169" i="2"/>
  <c r="EX170" i="2"/>
  <c r="EX171" i="2"/>
  <c r="EX174" i="2"/>
  <c r="EX175" i="2"/>
  <c r="EX176" i="2"/>
  <c r="EX179" i="2"/>
  <c r="EX180" i="2"/>
  <c r="EX181" i="2"/>
  <c r="EX189" i="2"/>
  <c r="EX190" i="2"/>
  <c r="EX191" i="2"/>
  <c r="EX209" i="2"/>
  <c r="EX211" i="2"/>
  <c r="EX214" i="2"/>
  <c r="EX215" i="2"/>
  <c r="EX216" i="2"/>
  <c r="EX219" i="2"/>
  <c r="EX220" i="2"/>
  <c r="EX221" i="2"/>
  <c r="EX240" i="2"/>
  <c r="EX241" i="2"/>
  <c r="EX242" i="2"/>
  <c r="EX250" i="2"/>
  <c r="EX252" i="2"/>
  <c r="EX265" i="2"/>
  <c r="EX266" i="2"/>
  <c r="EX267" i="2"/>
  <c r="EX270" i="2"/>
  <c r="EX271" i="2"/>
  <c r="EX272" i="2"/>
  <c r="EX275" i="2"/>
  <c r="EX276" i="2"/>
  <c r="EX277" i="2"/>
  <c r="EX293" i="2"/>
  <c r="EX294" i="2"/>
  <c r="EX295" i="2"/>
  <c r="EX298" i="2"/>
  <c r="EX299" i="2"/>
  <c r="EX300" i="2"/>
  <c r="EX318" i="2"/>
  <c r="EX319" i="2"/>
  <c r="EX320" i="2"/>
  <c r="EX333" i="2"/>
  <c r="EX334" i="2"/>
  <c r="EX335" i="2"/>
  <c r="EX355" i="2"/>
  <c r="EX356" i="2"/>
  <c r="EX357" i="2"/>
  <c r="EX410" i="2"/>
  <c r="EX411" i="2"/>
  <c r="EX412" i="2"/>
  <c r="EX415" i="2"/>
  <c r="EX416" i="2"/>
  <c r="EX417" i="2"/>
  <c r="EX425" i="2"/>
  <c r="EX426" i="2"/>
  <c r="EX427" i="2"/>
  <c r="EX430" i="2"/>
  <c r="EX431" i="2"/>
  <c r="EX432" i="2"/>
  <c r="EX443" i="2"/>
  <c r="EX444" i="2"/>
  <c r="EX445" i="2"/>
  <c r="EX448" i="2"/>
  <c r="EX449" i="2"/>
  <c r="EX450" i="2"/>
  <c r="EX453" i="2"/>
  <c r="EX454" i="2"/>
  <c r="EX455" i="2"/>
  <c r="EX484" i="2"/>
  <c r="EX485" i="2"/>
  <c r="EX486" i="2"/>
  <c r="EX489" i="2"/>
  <c r="EX490" i="2"/>
  <c r="EX491" i="2"/>
  <c r="EX499" i="2"/>
  <c r="EX501" i="2"/>
  <c r="EX509" i="2"/>
  <c r="EX510" i="2"/>
  <c r="EX511" i="2"/>
  <c r="EX534" i="2"/>
  <c r="EX535" i="2"/>
  <c r="EX536" i="2"/>
  <c r="EX539" i="2"/>
  <c r="EX540" i="2"/>
  <c r="EX541" i="2"/>
  <c r="EX554" i="2"/>
  <c r="EX555" i="2"/>
  <c r="EX556" i="2"/>
  <c r="EX564" i="2"/>
  <c r="EX565" i="2"/>
  <c r="EX566" i="2"/>
  <c r="EX587" i="2"/>
  <c r="EY25" i="2"/>
  <c r="EY26" i="2"/>
  <c r="EY27" i="2"/>
  <c r="EY30" i="2"/>
  <c r="EY31" i="2"/>
  <c r="EY32" i="2"/>
  <c r="EY40" i="2"/>
  <c r="EY41" i="2"/>
  <c r="EY42" i="2"/>
  <c r="EY45" i="2"/>
  <c r="EY46" i="2"/>
  <c r="EY47" i="2"/>
  <c r="EY55" i="2"/>
  <c r="EY56" i="2"/>
  <c r="EY57" i="2"/>
  <c r="EY60" i="2"/>
  <c r="EY61" i="2"/>
  <c r="EY62" i="2"/>
  <c r="EY70" i="2"/>
  <c r="EY71" i="2"/>
  <c r="EY72" i="2"/>
  <c r="EY75" i="2"/>
  <c r="EY77" i="2"/>
  <c r="EY80" i="2"/>
  <c r="EY81" i="2"/>
  <c r="EY82" i="2"/>
  <c r="EY85" i="2"/>
  <c r="EY86" i="2"/>
  <c r="EY87" i="2"/>
  <c r="EY110" i="2"/>
  <c r="EY111" i="2"/>
  <c r="EY112" i="2"/>
  <c r="EY116" i="2"/>
  <c r="EY117" i="2"/>
  <c r="EY118" i="2"/>
  <c r="EY121" i="2"/>
  <c r="EY122" i="2"/>
  <c r="EY123" i="2"/>
  <c r="EY144" i="2"/>
  <c r="EY145" i="2"/>
  <c r="EY146" i="2"/>
  <c r="EY159" i="2"/>
  <c r="EY160" i="2"/>
  <c r="EY161" i="2"/>
  <c r="EY164" i="2"/>
  <c r="EY165" i="2"/>
  <c r="EY166" i="2"/>
  <c r="EY169" i="2"/>
  <c r="EY170" i="2"/>
  <c r="EY171" i="2"/>
  <c r="EY174" i="2"/>
  <c r="EY175" i="2"/>
  <c r="EY176" i="2"/>
  <c r="EY179" i="2"/>
  <c r="EY180" i="2"/>
  <c r="EY181" i="2"/>
  <c r="EY189" i="2"/>
  <c r="EY190" i="2"/>
  <c r="EY191" i="2"/>
  <c r="EY209" i="2"/>
  <c r="EY211" i="2"/>
  <c r="EY214" i="2"/>
  <c r="EY215" i="2"/>
  <c r="EY216" i="2"/>
  <c r="EY219" i="2"/>
  <c r="EY220" i="2"/>
  <c r="EY221" i="2"/>
  <c r="EY240" i="2"/>
  <c r="EY241" i="2"/>
  <c r="EY242" i="2"/>
  <c r="EY250" i="2"/>
  <c r="EY252" i="2"/>
  <c r="EY265" i="2"/>
  <c r="EY266" i="2"/>
  <c r="EY267" i="2"/>
  <c r="EY270" i="2"/>
  <c r="EY271" i="2"/>
  <c r="EY272" i="2"/>
  <c r="EY275" i="2"/>
  <c r="EY276" i="2"/>
  <c r="EY277" i="2"/>
  <c r="EY293" i="2"/>
  <c r="EY294" i="2"/>
  <c r="EY295" i="2"/>
  <c r="EY298" i="2"/>
  <c r="EY299" i="2"/>
  <c r="EY300" i="2"/>
  <c r="EY318" i="2"/>
  <c r="EY319" i="2"/>
  <c r="EY320" i="2"/>
  <c r="EY333" i="2"/>
  <c r="EY334" i="2"/>
  <c r="EY335" i="2"/>
  <c r="EY355" i="2"/>
  <c r="EY356" i="2"/>
  <c r="EY357" i="2"/>
  <c r="EY385" i="2"/>
  <c r="EY386" i="2"/>
  <c r="EY387" i="2"/>
  <c r="EY410" i="2"/>
  <c r="EY411" i="2"/>
  <c r="EY412" i="2"/>
  <c r="EY415" i="2"/>
  <c r="EY416" i="2"/>
  <c r="EY417" i="2"/>
  <c r="EY425" i="2"/>
  <c r="EY426" i="2"/>
  <c r="EY427" i="2"/>
  <c r="EY430" i="2"/>
  <c r="EY431" i="2"/>
  <c r="EY432" i="2"/>
  <c r="EY443" i="2"/>
  <c r="EY444" i="2"/>
  <c r="EY445" i="2"/>
  <c r="EY448" i="2"/>
  <c r="EY449" i="2"/>
  <c r="EY450" i="2"/>
  <c r="EY453" i="2"/>
  <c r="EY454" i="2"/>
  <c r="EY455" i="2"/>
  <c r="EY484" i="2"/>
  <c r="EY485" i="2"/>
  <c r="EY486" i="2"/>
  <c r="EY489" i="2"/>
  <c r="EY490" i="2"/>
  <c r="EY491" i="2"/>
  <c r="EY499" i="2"/>
  <c r="EY501" i="2"/>
  <c r="EY509" i="2"/>
  <c r="EY510" i="2"/>
  <c r="EY511" i="2"/>
  <c r="EY519" i="2"/>
  <c r="EY520" i="2"/>
  <c r="EY521" i="2"/>
  <c r="EY534" i="2"/>
  <c r="EY535" i="2"/>
  <c r="EY536" i="2"/>
  <c r="EY539" i="2"/>
  <c r="EY540" i="2"/>
  <c r="EY541" i="2"/>
  <c r="EY554" i="2"/>
  <c r="EY555" i="2"/>
  <c r="EY556" i="2"/>
  <c r="EY564" i="2"/>
  <c r="EY565" i="2"/>
  <c r="EY566" i="2"/>
  <c r="EY587" i="2"/>
  <c r="EZ20" i="2"/>
  <c r="EZ21" i="2"/>
  <c r="EZ22" i="2"/>
  <c r="EZ25" i="2"/>
  <c r="EZ26" i="2"/>
  <c r="EZ27" i="2"/>
  <c r="EZ30" i="2"/>
  <c r="EZ31" i="2"/>
  <c r="EZ32" i="2"/>
  <c r="EZ40" i="2"/>
  <c r="EZ41" i="2"/>
  <c r="EZ42" i="2"/>
  <c r="EZ45" i="2"/>
  <c r="EZ46" i="2"/>
  <c r="EZ47" i="2"/>
  <c r="EZ55" i="2"/>
  <c r="EZ56" i="2"/>
  <c r="EZ57" i="2"/>
  <c r="EZ60" i="2"/>
  <c r="EZ61" i="2"/>
  <c r="EZ62" i="2"/>
  <c r="EZ70" i="2"/>
  <c r="EZ71" i="2"/>
  <c r="EZ72" i="2"/>
  <c r="EZ75" i="2"/>
  <c r="EZ77" i="2"/>
  <c r="EZ80" i="2"/>
  <c r="EZ81" i="2"/>
  <c r="EZ82" i="2"/>
  <c r="EZ85" i="2"/>
  <c r="EZ86" i="2"/>
  <c r="EZ87" i="2"/>
  <c r="EZ110" i="2"/>
  <c r="EZ111" i="2"/>
  <c r="EZ112" i="2"/>
  <c r="EZ116" i="2"/>
  <c r="EZ117" i="2"/>
  <c r="EZ118" i="2"/>
  <c r="EZ121" i="2"/>
  <c r="EZ122" i="2"/>
  <c r="EZ123" i="2"/>
  <c r="EZ144" i="2"/>
  <c r="EZ145" i="2"/>
  <c r="EZ146" i="2"/>
  <c r="EZ159" i="2"/>
  <c r="EZ160" i="2"/>
  <c r="EZ161" i="2"/>
  <c r="EZ164" i="2"/>
  <c r="EZ165" i="2"/>
  <c r="EZ166" i="2"/>
  <c r="EZ169" i="2"/>
  <c r="EZ170" i="2"/>
  <c r="EZ171" i="2"/>
  <c r="EZ174" i="2"/>
  <c r="EZ175" i="2"/>
  <c r="EZ176" i="2"/>
  <c r="EZ179" i="2"/>
  <c r="EZ180" i="2"/>
  <c r="EZ181" i="2"/>
  <c r="EZ189" i="2"/>
  <c r="EZ190" i="2"/>
  <c r="EZ191" i="2"/>
  <c r="EZ209" i="2"/>
  <c r="EZ211" i="2"/>
  <c r="EZ214" i="2"/>
  <c r="EZ215" i="2"/>
  <c r="EZ216" i="2"/>
  <c r="EZ219" i="2"/>
  <c r="EZ220" i="2"/>
  <c r="EZ221" i="2"/>
  <c r="EZ240" i="2"/>
  <c r="EZ241" i="2"/>
  <c r="EZ242" i="2"/>
  <c r="EZ250" i="2"/>
  <c r="EZ252" i="2"/>
  <c r="EZ260" i="2"/>
  <c r="EZ261" i="2"/>
  <c r="EZ262" i="2"/>
  <c r="EZ265" i="2"/>
  <c r="EZ266" i="2"/>
  <c r="EZ267" i="2"/>
  <c r="EZ270" i="2"/>
  <c r="EZ271" i="2"/>
  <c r="EZ272" i="2"/>
  <c r="EZ275" i="2"/>
  <c r="EZ276" i="2"/>
  <c r="EZ277" i="2"/>
  <c r="EZ293" i="2"/>
  <c r="EZ294" i="2"/>
  <c r="EZ295" i="2"/>
  <c r="EZ298" i="2"/>
  <c r="EZ299" i="2"/>
  <c r="EZ300" i="2"/>
  <c r="EZ313" i="2"/>
  <c r="EZ314" i="2"/>
  <c r="EZ315" i="2"/>
  <c r="EZ318" i="2"/>
  <c r="EZ319" i="2"/>
  <c r="EZ320" i="2"/>
  <c r="EZ333" i="2"/>
  <c r="EZ334" i="2"/>
  <c r="EZ335" i="2"/>
  <c r="EZ355" i="2"/>
  <c r="EZ356" i="2"/>
  <c r="EZ357" i="2"/>
  <c r="EZ385" i="2"/>
  <c r="EZ386" i="2"/>
  <c r="EZ387" i="2"/>
  <c r="EZ410" i="2"/>
  <c r="EZ411" i="2"/>
  <c r="EZ412" i="2"/>
  <c r="EZ415" i="2"/>
  <c r="EZ416" i="2"/>
  <c r="EZ417" i="2"/>
  <c r="EZ425" i="2"/>
  <c r="EZ426" i="2"/>
  <c r="EZ427" i="2"/>
  <c r="EZ430" i="2"/>
  <c r="EZ431" i="2"/>
  <c r="EZ432" i="2"/>
  <c r="EZ443" i="2"/>
  <c r="EZ444" i="2"/>
  <c r="EZ445" i="2"/>
  <c r="EZ448" i="2"/>
  <c r="EZ449" i="2"/>
  <c r="EZ450" i="2"/>
  <c r="EZ453" i="2"/>
  <c r="EZ454" i="2"/>
  <c r="EZ455" i="2"/>
  <c r="EZ484" i="2"/>
  <c r="EZ485" i="2"/>
  <c r="EZ486" i="2"/>
  <c r="EZ489" i="2"/>
  <c r="EZ490" i="2"/>
  <c r="EZ491" i="2"/>
  <c r="EZ499" i="2"/>
  <c r="EZ501" i="2"/>
  <c r="EZ509" i="2"/>
  <c r="EZ510" i="2"/>
  <c r="EZ511" i="2"/>
  <c r="EZ519" i="2"/>
  <c r="EZ520" i="2"/>
  <c r="EZ521" i="2"/>
  <c r="EZ534" i="2"/>
  <c r="EZ535" i="2"/>
  <c r="EZ536" i="2"/>
  <c r="EZ539" i="2"/>
  <c r="EZ540" i="2"/>
  <c r="EZ541" i="2"/>
  <c r="EZ554" i="2"/>
  <c r="EZ555" i="2"/>
  <c r="EZ556" i="2"/>
  <c r="EZ564" i="2"/>
  <c r="EZ565" i="2"/>
  <c r="EZ566" i="2"/>
  <c r="EZ587" i="2"/>
  <c r="FA20" i="2"/>
  <c r="FA21" i="2"/>
  <c r="FA22" i="2"/>
  <c r="FA25" i="2"/>
  <c r="FA26" i="2"/>
  <c r="FA27" i="2"/>
  <c r="FA30" i="2"/>
  <c r="FA31" i="2"/>
  <c r="FA32" i="2"/>
  <c r="FA40" i="2"/>
  <c r="FA41" i="2"/>
  <c r="FA42" i="2"/>
  <c r="FA45" i="2"/>
  <c r="FA46" i="2"/>
  <c r="FA47" i="2"/>
  <c r="FA55" i="2"/>
  <c r="FA56" i="2"/>
  <c r="FA57" i="2"/>
  <c r="FA60" i="2"/>
  <c r="FA61" i="2"/>
  <c r="FA62" i="2"/>
  <c r="FA70" i="2"/>
  <c r="FA71" i="2"/>
  <c r="FA72" i="2"/>
  <c r="FA75" i="2"/>
  <c r="FA77" i="2"/>
  <c r="FA80" i="2"/>
  <c r="FA81" i="2"/>
  <c r="FA82" i="2"/>
  <c r="FA85" i="2"/>
  <c r="FA86" i="2"/>
  <c r="FA87" i="2"/>
  <c r="FA110" i="2"/>
  <c r="FA111" i="2"/>
  <c r="FA112" i="2"/>
  <c r="FA116" i="2"/>
  <c r="FA117" i="2"/>
  <c r="FA118" i="2"/>
  <c r="FA121" i="2"/>
  <c r="FA122" i="2"/>
  <c r="FA123" i="2"/>
  <c r="FA144" i="2"/>
  <c r="FA145" i="2"/>
  <c r="FA146" i="2"/>
  <c r="FA159" i="2"/>
  <c r="FA160" i="2"/>
  <c r="FA161" i="2"/>
  <c r="FA164" i="2"/>
  <c r="FA165" i="2"/>
  <c r="FA166" i="2"/>
  <c r="FA169" i="2"/>
  <c r="FA170" i="2"/>
  <c r="FA171" i="2"/>
  <c r="FA174" i="2"/>
  <c r="FA175" i="2"/>
  <c r="FA176" i="2"/>
  <c r="FA179" i="2"/>
  <c r="FA180" i="2"/>
  <c r="FA181" i="2"/>
  <c r="FA186" i="2"/>
  <c r="FA189" i="2"/>
  <c r="FA190" i="2"/>
  <c r="FA191" i="2"/>
  <c r="FA209" i="2"/>
  <c r="FA211" i="2"/>
  <c r="FA214" i="2"/>
  <c r="FA215" i="2"/>
  <c r="FA216" i="2"/>
  <c r="FA219" i="2"/>
  <c r="FA220" i="2"/>
  <c r="FA221" i="2"/>
  <c r="FA240" i="2"/>
  <c r="FA241" i="2"/>
  <c r="FA242" i="2"/>
  <c r="FA250" i="2"/>
  <c r="FA252" i="2"/>
  <c r="FA260" i="2"/>
  <c r="FA261" i="2"/>
  <c r="FA262" i="2"/>
  <c r="FA265" i="2"/>
  <c r="FA266" i="2"/>
  <c r="FA267" i="2"/>
  <c r="FA270" i="2"/>
  <c r="FA271" i="2"/>
  <c r="FA272" i="2"/>
  <c r="FA275" i="2"/>
  <c r="FA276" i="2"/>
  <c r="FA277" i="2"/>
  <c r="FA293" i="2"/>
  <c r="FA294" i="2"/>
  <c r="FA295" i="2"/>
  <c r="FA298" i="2"/>
  <c r="FA299" i="2"/>
  <c r="FA300" i="2"/>
  <c r="FA313" i="2"/>
  <c r="FA314" i="2"/>
  <c r="FA315" i="2"/>
  <c r="FA318" i="2"/>
  <c r="FA319" i="2"/>
  <c r="FA320" i="2"/>
  <c r="FA328" i="2"/>
  <c r="FA329" i="2"/>
  <c r="FA330" i="2"/>
  <c r="FA333" i="2"/>
  <c r="FA334" i="2"/>
  <c r="FA335" i="2"/>
  <c r="FA355" i="2"/>
  <c r="FA356" i="2"/>
  <c r="FA357" i="2"/>
  <c r="FA385" i="2"/>
  <c r="FA386" i="2"/>
  <c r="FA387" i="2"/>
  <c r="FA410" i="2"/>
  <c r="FA411" i="2"/>
  <c r="FA412" i="2"/>
  <c r="FA415" i="2"/>
  <c r="FA416" i="2"/>
  <c r="FA417" i="2"/>
  <c r="FA425" i="2"/>
  <c r="FA426" i="2"/>
  <c r="FA427" i="2"/>
  <c r="FA430" i="2"/>
  <c r="FA431" i="2"/>
  <c r="FA432" i="2"/>
  <c r="FA443" i="2"/>
  <c r="FA444" i="2"/>
  <c r="FA445" i="2"/>
  <c r="FA448" i="2"/>
  <c r="FA449" i="2"/>
  <c r="FA450" i="2"/>
  <c r="FA453" i="2"/>
  <c r="FA454" i="2"/>
  <c r="FA455" i="2"/>
  <c r="FA484" i="2"/>
  <c r="FA485" i="2"/>
  <c r="FA486" i="2"/>
  <c r="FA489" i="2"/>
  <c r="FA490" i="2"/>
  <c r="FA491" i="2"/>
  <c r="FA499" i="2"/>
  <c r="FA501" i="2"/>
  <c r="FA509" i="2"/>
  <c r="FA510" i="2"/>
  <c r="FA511" i="2"/>
  <c r="FA519" i="2"/>
  <c r="FA520" i="2"/>
  <c r="FA521" i="2"/>
  <c r="FA534" i="2"/>
  <c r="FA535" i="2"/>
  <c r="FA536" i="2"/>
  <c r="FA539" i="2"/>
  <c r="FA540" i="2"/>
  <c r="FA541" i="2"/>
  <c r="FA554" i="2"/>
  <c r="FA555" i="2"/>
  <c r="FA556" i="2"/>
  <c r="FA564" i="2"/>
  <c r="FA565" i="2"/>
  <c r="FA566" i="2"/>
  <c r="FA587" i="2"/>
  <c r="FB20" i="2"/>
  <c r="FB21" i="2"/>
  <c r="FB22" i="2"/>
  <c r="FB25" i="2"/>
  <c r="FB26" i="2"/>
  <c r="FB27" i="2"/>
  <c r="FB30" i="2"/>
  <c r="FB31" i="2"/>
  <c r="FB32" i="2"/>
  <c r="FB40" i="2"/>
  <c r="FB41" i="2"/>
  <c r="FB42" i="2"/>
  <c r="FB45" i="2"/>
  <c r="FB46" i="2"/>
  <c r="FB47" i="2"/>
  <c r="FB55" i="2"/>
  <c r="FB56" i="2"/>
  <c r="FB57" i="2"/>
  <c r="FB60" i="2"/>
  <c r="FB61" i="2"/>
  <c r="FB62" i="2"/>
  <c r="FB70" i="2"/>
  <c r="FB71" i="2"/>
  <c r="FB72" i="2"/>
  <c r="FB75" i="2"/>
  <c r="FB77" i="2"/>
  <c r="FB80" i="2"/>
  <c r="FB81" i="2"/>
  <c r="FB82" i="2"/>
  <c r="FB85" i="2"/>
  <c r="FB86" i="2"/>
  <c r="FB87" i="2"/>
  <c r="FB110" i="2"/>
  <c r="FB111" i="2"/>
  <c r="FB112" i="2"/>
  <c r="FB116" i="2"/>
  <c r="FB117" i="2"/>
  <c r="FB118" i="2"/>
  <c r="FB121" i="2"/>
  <c r="FB122" i="2"/>
  <c r="FB123" i="2"/>
  <c r="FB144" i="2"/>
  <c r="FB145" i="2"/>
  <c r="FB146" i="2"/>
  <c r="FB159" i="2"/>
  <c r="FB160" i="2"/>
  <c r="FB161" i="2"/>
  <c r="FB164" i="2"/>
  <c r="FB165" i="2"/>
  <c r="FB166" i="2"/>
  <c r="FB169" i="2"/>
  <c r="FB170" i="2"/>
  <c r="FB171" i="2"/>
  <c r="FB174" i="2"/>
  <c r="FB175" i="2"/>
  <c r="FB176" i="2"/>
  <c r="FB179" i="2"/>
  <c r="FB180" i="2"/>
  <c r="FB181" i="2"/>
  <c r="FB184" i="2"/>
  <c r="FB185" i="2"/>
  <c r="FB186" i="2"/>
  <c r="FB189" i="2"/>
  <c r="FB190" i="2"/>
  <c r="FB191" i="2"/>
  <c r="FB204" i="2"/>
  <c r="FB205" i="2"/>
  <c r="FB206" i="2"/>
  <c r="FB209" i="2"/>
  <c r="FB211" i="2"/>
  <c r="FB214" i="2"/>
  <c r="FB215" i="2"/>
  <c r="FB216" i="2"/>
  <c r="FB219" i="2"/>
  <c r="FB220" i="2"/>
  <c r="FB221" i="2"/>
  <c r="FB240" i="2"/>
  <c r="FB241" i="2"/>
  <c r="FB242" i="2"/>
  <c r="FB250" i="2"/>
  <c r="FB252" i="2"/>
  <c r="FB260" i="2"/>
  <c r="FB261" i="2"/>
  <c r="FB262" i="2"/>
  <c r="FB265" i="2"/>
  <c r="FB266" i="2"/>
  <c r="FB267" i="2"/>
  <c r="FB270" i="2"/>
  <c r="FB271" i="2"/>
  <c r="FB272" i="2"/>
  <c r="FB275" i="2"/>
  <c r="FB276" i="2"/>
  <c r="FB277" i="2"/>
  <c r="FB293" i="2"/>
  <c r="FB294" i="2"/>
  <c r="FB295" i="2"/>
  <c r="FB298" i="2"/>
  <c r="FB299" i="2"/>
  <c r="FB300" i="2"/>
  <c r="FB313" i="2"/>
  <c r="FB314" i="2"/>
  <c r="FB315" i="2"/>
  <c r="FB318" i="2"/>
  <c r="FB319" i="2"/>
  <c r="FB320" i="2"/>
  <c r="FB328" i="2"/>
  <c r="FB329" i="2"/>
  <c r="FB330" i="2"/>
  <c r="FB333" i="2"/>
  <c r="FB334" i="2"/>
  <c r="FB335" i="2"/>
  <c r="FB355" i="2"/>
  <c r="FB356" i="2"/>
  <c r="FB357" i="2"/>
  <c r="FB385" i="2"/>
  <c r="FB386" i="2"/>
  <c r="FB387" i="2"/>
  <c r="FB410" i="2"/>
  <c r="FB411" i="2"/>
  <c r="FB412" i="2"/>
  <c r="FB415" i="2"/>
  <c r="FB416" i="2"/>
  <c r="FB417" i="2"/>
  <c r="FB425" i="2"/>
  <c r="FB426" i="2"/>
  <c r="FB427" i="2"/>
  <c r="FB430" i="2"/>
  <c r="FB431" i="2"/>
  <c r="FB432" i="2"/>
  <c r="FB443" i="2"/>
  <c r="FB444" i="2"/>
  <c r="FB445" i="2"/>
  <c r="FB448" i="2"/>
  <c r="FB449" i="2"/>
  <c r="FB450" i="2"/>
  <c r="FB453" i="2"/>
  <c r="FB454" i="2"/>
  <c r="FB455" i="2"/>
  <c r="FB484" i="2"/>
  <c r="FB485" i="2"/>
  <c r="FB486" i="2"/>
  <c r="FB489" i="2"/>
  <c r="FB490" i="2"/>
  <c r="FB491" i="2"/>
  <c r="FB499" i="2"/>
  <c r="FB501" i="2"/>
  <c r="FB504" i="2"/>
  <c r="FB505" i="2"/>
  <c r="FB506" i="2"/>
  <c r="FB509" i="2"/>
  <c r="FB510" i="2"/>
  <c r="FB511" i="2"/>
  <c r="FB519" i="2"/>
  <c r="FB520" i="2"/>
  <c r="FB521" i="2"/>
  <c r="FB534" i="2"/>
  <c r="FB535" i="2"/>
  <c r="FB536" i="2"/>
  <c r="FB539" i="2"/>
  <c r="FB540" i="2"/>
  <c r="FB541" i="2"/>
  <c r="FB549" i="2"/>
  <c r="FB550" i="2"/>
  <c r="FB551" i="2"/>
  <c r="FB554" i="2"/>
  <c r="FB555" i="2"/>
  <c r="FB556" i="2"/>
  <c r="FB564" i="2"/>
  <c r="FB565" i="2"/>
  <c r="FB566" i="2"/>
  <c r="FB587" i="2"/>
  <c r="FC20" i="2"/>
  <c r="FC21" i="2"/>
  <c r="FC22" i="2"/>
  <c r="FC25" i="2"/>
  <c r="FC26" i="2"/>
  <c r="FC27" i="2"/>
  <c r="FC30" i="2"/>
  <c r="FC31" i="2"/>
  <c r="FC32" i="2"/>
  <c r="FC40" i="2"/>
  <c r="FC41" i="2"/>
  <c r="FC42" i="2"/>
  <c r="FC45" i="2"/>
  <c r="FC46" i="2"/>
  <c r="FC47" i="2"/>
  <c r="FC55" i="2"/>
  <c r="FC56" i="2"/>
  <c r="FC57" i="2"/>
  <c r="FC60" i="2"/>
  <c r="FC61" i="2"/>
  <c r="FC62" i="2"/>
  <c r="FC70" i="2"/>
  <c r="FC71" i="2"/>
  <c r="FC72" i="2"/>
  <c r="FC75" i="2"/>
  <c r="FC77" i="2"/>
  <c r="FC80" i="2"/>
  <c r="FC81" i="2"/>
  <c r="FC82" i="2"/>
  <c r="FC85" i="2"/>
  <c r="FC86" i="2"/>
  <c r="FC87" i="2"/>
  <c r="FC110" i="2"/>
  <c r="FC111" i="2"/>
  <c r="FC112" i="2"/>
  <c r="FC116" i="2"/>
  <c r="FC117" i="2"/>
  <c r="FC118" i="2"/>
  <c r="FC121" i="2"/>
  <c r="FC122" i="2"/>
  <c r="FC123" i="2"/>
  <c r="FC144" i="2"/>
  <c r="FC145" i="2"/>
  <c r="FC146" i="2"/>
  <c r="FC159" i="2"/>
  <c r="FC160" i="2"/>
  <c r="FC161" i="2"/>
  <c r="FC164" i="2"/>
  <c r="FC165" i="2"/>
  <c r="FC166" i="2"/>
  <c r="FC169" i="2"/>
  <c r="FC170" i="2"/>
  <c r="FC171" i="2"/>
  <c r="FC174" i="2"/>
  <c r="FC175" i="2"/>
  <c r="FC176" i="2"/>
  <c r="FC179" i="2"/>
  <c r="FC180" i="2"/>
  <c r="FC181" i="2"/>
  <c r="FC184" i="2"/>
  <c r="FC185" i="2"/>
  <c r="FC186" i="2"/>
  <c r="FC189" i="2"/>
  <c r="FC190" i="2"/>
  <c r="FC191" i="2"/>
  <c r="FC204" i="2"/>
  <c r="FC205" i="2"/>
  <c r="FC206" i="2"/>
  <c r="FC209" i="2"/>
  <c r="FC211" i="2"/>
  <c r="FC214" i="2"/>
  <c r="FC215" i="2"/>
  <c r="FC216" i="2"/>
  <c r="FC219" i="2"/>
  <c r="FC220" i="2"/>
  <c r="FC221" i="2"/>
  <c r="FC240" i="2"/>
  <c r="FC241" i="2"/>
  <c r="FC242" i="2"/>
  <c r="FC250" i="2"/>
  <c r="FC252" i="2"/>
  <c r="FC260" i="2"/>
  <c r="FC261" i="2"/>
  <c r="FC262" i="2"/>
  <c r="FC265" i="2"/>
  <c r="FC266" i="2"/>
  <c r="FC267" i="2"/>
  <c r="FC270" i="2"/>
  <c r="FC271" i="2"/>
  <c r="FC272" i="2"/>
  <c r="FC275" i="2"/>
  <c r="FC276" i="2"/>
  <c r="FC277" i="2"/>
  <c r="FC293" i="2"/>
  <c r="FC294" i="2"/>
  <c r="FC295" i="2"/>
  <c r="FC298" i="2"/>
  <c r="FC299" i="2"/>
  <c r="FC300" i="2"/>
  <c r="FC313" i="2"/>
  <c r="FC314" i="2"/>
  <c r="FC315" i="2"/>
  <c r="FC318" i="2"/>
  <c r="FC319" i="2"/>
  <c r="FC320" i="2"/>
  <c r="FC328" i="2"/>
  <c r="FC329" i="2"/>
  <c r="FC330" i="2"/>
  <c r="FC333" i="2"/>
  <c r="FC334" i="2"/>
  <c r="FC335" i="2"/>
  <c r="FC343" i="2"/>
  <c r="FC344" i="2"/>
  <c r="FC345" i="2"/>
  <c r="FC355" i="2"/>
  <c r="FC356" i="2"/>
  <c r="FC357" i="2"/>
  <c r="FC385" i="2"/>
  <c r="FC386" i="2"/>
  <c r="FC387" i="2"/>
  <c r="FC410" i="2"/>
  <c r="FC411" i="2"/>
  <c r="FC412" i="2"/>
  <c r="FC415" i="2"/>
  <c r="FC416" i="2"/>
  <c r="FC417" i="2"/>
  <c r="FC425" i="2"/>
  <c r="FC426" i="2"/>
  <c r="FC427" i="2"/>
  <c r="FC430" i="2"/>
  <c r="FC431" i="2"/>
  <c r="FC432" i="2"/>
  <c r="FC443" i="2"/>
  <c r="FC444" i="2"/>
  <c r="FC445" i="2"/>
  <c r="FC448" i="2"/>
  <c r="FC449" i="2"/>
  <c r="FC450" i="2"/>
  <c r="FC453" i="2"/>
  <c r="FC454" i="2"/>
  <c r="FC455" i="2"/>
  <c r="FC484" i="2"/>
  <c r="FC485" i="2"/>
  <c r="FC486" i="2"/>
  <c r="FC489" i="2"/>
  <c r="FC490" i="2"/>
  <c r="FC491" i="2"/>
  <c r="FC499" i="2"/>
  <c r="FC501" i="2"/>
  <c r="FC504" i="2"/>
  <c r="FC505" i="2"/>
  <c r="FC506" i="2"/>
  <c r="FC509" i="2"/>
  <c r="FC510" i="2"/>
  <c r="FC511" i="2"/>
  <c r="FC519" i="2"/>
  <c r="FC520" i="2"/>
  <c r="FC521" i="2"/>
  <c r="FC534" i="2"/>
  <c r="FC535" i="2"/>
  <c r="FC536" i="2"/>
  <c r="FC539" i="2"/>
  <c r="FC540" i="2"/>
  <c r="FC541" i="2"/>
  <c r="FC549" i="2"/>
  <c r="FC550" i="2"/>
  <c r="FC551" i="2"/>
  <c r="FC554" i="2"/>
  <c r="FC555" i="2"/>
  <c r="FC556" i="2"/>
  <c r="FC564" i="2"/>
  <c r="FC565" i="2"/>
  <c r="FC566" i="2"/>
  <c r="FC587" i="2"/>
  <c r="FD20" i="2"/>
  <c r="FD21" i="2"/>
  <c r="FD22" i="2"/>
  <c r="FD25" i="2"/>
  <c r="FD26" i="2"/>
  <c r="FD27" i="2"/>
  <c r="FD30" i="2"/>
  <c r="FD31" i="2"/>
  <c r="FD32" i="2"/>
  <c r="FD40" i="2"/>
  <c r="FD41" i="2"/>
  <c r="FD42" i="2"/>
  <c r="FD45" i="2"/>
  <c r="FD46" i="2"/>
  <c r="FD47" i="2"/>
  <c r="FD55" i="2"/>
  <c r="FD56" i="2"/>
  <c r="FD57" i="2"/>
  <c r="FD60" i="2"/>
  <c r="FD61" i="2"/>
  <c r="FD62" i="2"/>
  <c r="FD70" i="2"/>
  <c r="FD71" i="2"/>
  <c r="FD72" i="2"/>
  <c r="FD75" i="2"/>
  <c r="FD77" i="2"/>
  <c r="FD80" i="2"/>
  <c r="FD81" i="2"/>
  <c r="FD82" i="2"/>
  <c r="FD85" i="2"/>
  <c r="FD86" i="2"/>
  <c r="FD87" i="2"/>
  <c r="FD110" i="2"/>
  <c r="FD111" i="2"/>
  <c r="FD112" i="2"/>
  <c r="FD116" i="2"/>
  <c r="FD117" i="2"/>
  <c r="FD118" i="2"/>
  <c r="FD121" i="2"/>
  <c r="FD122" i="2"/>
  <c r="FD123" i="2"/>
  <c r="FD144" i="2"/>
  <c r="FD145" i="2"/>
  <c r="FD146" i="2"/>
  <c r="FD159" i="2"/>
  <c r="FD160" i="2"/>
  <c r="FD161" i="2"/>
  <c r="FD164" i="2"/>
  <c r="FD165" i="2"/>
  <c r="FD166" i="2"/>
  <c r="FD169" i="2"/>
  <c r="FD170" i="2"/>
  <c r="FD171" i="2"/>
  <c r="FD174" i="2"/>
  <c r="FD175" i="2"/>
  <c r="FD176" i="2"/>
  <c r="FD179" i="2"/>
  <c r="FD180" i="2"/>
  <c r="FD181" i="2"/>
  <c r="FD184" i="2"/>
  <c r="FD185" i="2"/>
  <c r="FD186" i="2"/>
  <c r="FD189" i="2"/>
  <c r="FD190" i="2"/>
  <c r="FD191" i="2"/>
  <c r="FD204" i="2"/>
  <c r="FD205" i="2"/>
  <c r="FD206" i="2"/>
  <c r="FD209" i="2"/>
  <c r="FD211" i="2"/>
  <c r="FD214" i="2"/>
  <c r="FD215" i="2"/>
  <c r="FD216" i="2"/>
  <c r="FD219" i="2"/>
  <c r="FD220" i="2"/>
  <c r="FD221" i="2"/>
  <c r="FD240" i="2"/>
  <c r="FD241" i="2"/>
  <c r="FD242" i="2"/>
  <c r="FD250" i="2"/>
  <c r="FD252" i="2"/>
  <c r="FD260" i="2"/>
  <c r="FD261" i="2"/>
  <c r="FD262" i="2"/>
  <c r="FD265" i="2"/>
  <c r="FD266" i="2"/>
  <c r="FD267" i="2"/>
  <c r="FD270" i="2"/>
  <c r="FD271" i="2"/>
  <c r="FD272" i="2"/>
  <c r="FD275" i="2"/>
  <c r="FD276" i="2"/>
  <c r="FD277" i="2"/>
  <c r="FD293" i="2"/>
  <c r="FD294" i="2"/>
  <c r="FD295" i="2"/>
  <c r="FD298" i="2"/>
  <c r="FD299" i="2"/>
  <c r="FD300" i="2"/>
  <c r="FD313" i="2"/>
  <c r="FD314" i="2"/>
  <c r="FD315" i="2"/>
  <c r="FD318" i="2"/>
  <c r="FD319" i="2"/>
  <c r="FD320" i="2"/>
  <c r="FD328" i="2"/>
  <c r="FD329" i="2"/>
  <c r="FD330" i="2"/>
  <c r="FD333" i="2"/>
  <c r="FD334" i="2"/>
  <c r="FD335" i="2"/>
  <c r="FD343" i="2"/>
  <c r="FD344" i="2"/>
  <c r="FD345" i="2"/>
  <c r="FD355" i="2"/>
  <c r="FD356" i="2"/>
  <c r="FD357" i="2"/>
  <c r="FD385" i="2"/>
  <c r="FD386" i="2"/>
  <c r="FD387" i="2"/>
  <c r="FD410" i="2"/>
  <c r="FD411" i="2"/>
  <c r="FD412" i="2"/>
  <c r="FD415" i="2"/>
  <c r="FD416" i="2"/>
  <c r="FD417" i="2"/>
  <c r="FD425" i="2"/>
  <c r="FD426" i="2"/>
  <c r="FD427" i="2"/>
  <c r="FD430" i="2"/>
  <c r="FD431" i="2"/>
  <c r="FD432" i="2"/>
  <c r="FD443" i="2"/>
  <c r="FD444" i="2"/>
  <c r="FD445" i="2"/>
  <c r="FD448" i="2"/>
  <c r="FD449" i="2"/>
  <c r="FD450" i="2"/>
  <c r="FD453" i="2"/>
  <c r="FD454" i="2"/>
  <c r="FD455" i="2"/>
  <c r="FD484" i="2"/>
  <c r="FD485" i="2"/>
  <c r="FD486" i="2"/>
  <c r="FD489" i="2"/>
  <c r="FD490" i="2"/>
  <c r="FD491" i="2"/>
  <c r="FD499" i="2"/>
  <c r="FD501" i="2"/>
  <c r="FD504" i="2"/>
  <c r="FD505" i="2"/>
  <c r="FD506" i="2"/>
  <c r="FD509" i="2"/>
  <c r="FD510" i="2"/>
  <c r="FD511" i="2"/>
  <c r="FD519" i="2"/>
  <c r="FD520" i="2"/>
  <c r="FD521" i="2"/>
  <c r="FD534" i="2"/>
  <c r="FD535" i="2"/>
  <c r="FD536" i="2"/>
  <c r="FD539" i="2"/>
  <c r="FD540" i="2"/>
  <c r="FD541" i="2"/>
  <c r="FD549" i="2"/>
  <c r="FD550" i="2"/>
  <c r="FD551" i="2"/>
  <c r="FD554" i="2"/>
  <c r="FD555" i="2"/>
  <c r="FD556" i="2"/>
  <c r="FD564" i="2"/>
  <c r="FD565" i="2"/>
  <c r="FD566" i="2"/>
  <c r="FD587" i="2"/>
  <c r="FE20" i="2"/>
  <c r="FE21" i="2"/>
  <c r="FE22" i="2"/>
  <c r="FE25" i="2"/>
  <c r="FE26" i="2"/>
  <c r="FE27" i="2"/>
  <c r="FE30" i="2"/>
  <c r="FE31" i="2"/>
  <c r="FE32" i="2"/>
  <c r="FE40" i="2"/>
  <c r="FE41" i="2"/>
  <c r="FE42" i="2"/>
  <c r="FE45" i="2"/>
  <c r="FE46" i="2"/>
  <c r="FE47" i="2"/>
  <c r="FE55" i="2"/>
  <c r="FE56" i="2"/>
  <c r="FE57" i="2"/>
  <c r="FE60" i="2"/>
  <c r="FE61" i="2"/>
  <c r="FE62" i="2"/>
  <c r="FE70" i="2"/>
  <c r="FE71" i="2"/>
  <c r="FE72" i="2"/>
  <c r="FE75" i="2"/>
  <c r="FE77" i="2"/>
  <c r="FE80" i="2"/>
  <c r="FE81" i="2"/>
  <c r="FE82" i="2"/>
  <c r="FE85" i="2"/>
  <c r="FE86" i="2"/>
  <c r="FE87" i="2"/>
  <c r="FE110" i="2"/>
  <c r="FE111" i="2"/>
  <c r="FE112" i="2"/>
  <c r="FE116" i="2"/>
  <c r="FE117" i="2"/>
  <c r="FE118" i="2"/>
  <c r="FE121" i="2"/>
  <c r="FE122" i="2"/>
  <c r="FE123" i="2"/>
  <c r="FE144" i="2"/>
  <c r="FE145" i="2"/>
  <c r="FE146" i="2"/>
  <c r="FE159" i="2"/>
  <c r="FE160" i="2"/>
  <c r="FE161" i="2"/>
  <c r="FE164" i="2"/>
  <c r="FE165" i="2"/>
  <c r="FE166" i="2"/>
  <c r="FE169" i="2"/>
  <c r="FE170" i="2"/>
  <c r="FE171" i="2"/>
  <c r="FE174" i="2"/>
  <c r="FE175" i="2"/>
  <c r="FE176" i="2"/>
  <c r="FE179" i="2"/>
  <c r="FE180" i="2"/>
  <c r="FE181" i="2"/>
  <c r="FE184" i="2"/>
  <c r="FE185" i="2"/>
  <c r="FE186" i="2"/>
  <c r="FE189" i="2"/>
  <c r="FE190" i="2"/>
  <c r="FE191" i="2"/>
  <c r="FE204" i="2"/>
  <c r="FE205" i="2"/>
  <c r="FE206" i="2"/>
  <c r="FE209" i="2"/>
  <c r="FE211" i="2"/>
  <c r="FE214" i="2"/>
  <c r="FE215" i="2"/>
  <c r="FE216" i="2"/>
  <c r="FE219" i="2"/>
  <c r="FE220" i="2"/>
  <c r="FE221" i="2"/>
  <c r="FE240" i="2"/>
  <c r="FE241" i="2"/>
  <c r="FE242" i="2"/>
  <c r="FE250" i="2"/>
  <c r="FE252" i="2"/>
  <c r="FE260" i="2"/>
  <c r="FE261" i="2"/>
  <c r="FE262" i="2"/>
  <c r="FE265" i="2"/>
  <c r="FE266" i="2"/>
  <c r="FE267" i="2"/>
  <c r="FE270" i="2"/>
  <c r="FE271" i="2"/>
  <c r="FE272" i="2"/>
  <c r="FE275" i="2"/>
  <c r="FE276" i="2"/>
  <c r="FE277" i="2"/>
  <c r="FE293" i="2"/>
  <c r="FE294" i="2"/>
  <c r="FE295" i="2"/>
  <c r="FE298" i="2"/>
  <c r="FE299" i="2"/>
  <c r="FE300" i="2"/>
  <c r="FE313" i="2"/>
  <c r="FE314" i="2"/>
  <c r="FE315" i="2"/>
  <c r="FE318" i="2"/>
  <c r="FE319" i="2"/>
  <c r="FE320" i="2"/>
  <c r="FE328" i="2"/>
  <c r="FE329" i="2"/>
  <c r="FE330" i="2"/>
  <c r="FE333" i="2"/>
  <c r="FE334" i="2"/>
  <c r="FE335" i="2"/>
  <c r="FE343" i="2"/>
  <c r="FE344" i="2"/>
  <c r="FE345" i="2"/>
  <c r="FE355" i="2"/>
  <c r="FE356" i="2"/>
  <c r="FE357" i="2"/>
  <c r="FE385" i="2"/>
  <c r="FE386" i="2"/>
  <c r="FE387" i="2"/>
  <c r="FE410" i="2"/>
  <c r="FE411" i="2"/>
  <c r="FE412" i="2"/>
  <c r="FE415" i="2"/>
  <c r="FE416" i="2"/>
  <c r="FE417" i="2"/>
  <c r="FE425" i="2"/>
  <c r="FE426" i="2"/>
  <c r="FE427" i="2"/>
  <c r="FE430" i="2"/>
  <c r="FE431" i="2"/>
  <c r="FE432" i="2"/>
  <c r="FE443" i="2"/>
  <c r="FE444" i="2"/>
  <c r="FE445" i="2"/>
  <c r="FE448" i="2"/>
  <c r="FE449" i="2"/>
  <c r="FE450" i="2"/>
  <c r="FE453" i="2"/>
  <c r="FE454" i="2"/>
  <c r="FE455" i="2"/>
  <c r="FE484" i="2"/>
  <c r="FE485" i="2"/>
  <c r="FE486" i="2"/>
  <c r="FE489" i="2"/>
  <c r="FE490" i="2"/>
  <c r="FE491" i="2"/>
  <c r="FE499" i="2"/>
  <c r="FE501" i="2"/>
  <c r="FE504" i="2"/>
  <c r="FE505" i="2"/>
  <c r="FE506" i="2"/>
  <c r="FE509" i="2"/>
  <c r="FE510" i="2"/>
  <c r="FE511" i="2"/>
  <c r="FE519" i="2"/>
  <c r="FE520" i="2"/>
  <c r="FE521" i="2"/>
  <c r="FE534" i="2"/>
  <c r="FE535" i="2"/>
  <c r="FE536" i="2"/>
  <c r="FE539" i="2"/>
  <c r="FE540" i="2"/>
  <c r="FE541" i="2"/>
  <c r="FE549" i="2"/>
  <c r="FE550" i="2"/>
  <c r="FE551" i="2"/>
  <c r="FE554" i="2"/>
  <c r="FE555" i="2"/>
  <c r="FE556" i="2"/>
  <c r="FE564" i="2"/>
  <c r="FE565" i="2"/>
  <c r="FE566" i="2"/>
  <c r="FE587" i="2"/>
  <c r="FF20" i="2"/>
  <c r="FF21" i="2"/>
  <c r="FF22" i="2"/>
  <c r="FF25" i="2"/>
  <c r="FF26" i="2"/>
  <c r="FF27" i="2"/>
  <c r="FF30" i="2"/>
  <c r="FF31" i="2"/>
  <c r="FF32" i="2"/>
  <c r="FF40" i="2"/>
  <c r="FF41" i="2"/>
  <c r="FF42" i="2"/>
  <c r="FF45" i="2"/>
  <c r="FF46" i="2"/>
  <c r="FF47" i="2"/>
  <c r="FF55" i="2"/>
  <c r="FF56" i="2"/>
  <c r="FF57" i="2"/>
  <c r="FF60" i="2"/>
  <c r="FF61" i="2"/>
  <c r="FF62" i="2"/>
  <c r="FF70" i="2"/>
  <c r="FF71" i="2"/>
  <c r="FF72" i="2"/>
  <c r="FF75" i="2"/>
  <c r="FF77" i="2"/>
  <c r="FF80" i="2"/>
  <c r="FF81" i="2"/>
  <c r="FF82" i="2"/>
  <c r="FF85" i="2"/>
  <c r="FF86" i="2"/>
  <c r="FF87" i="2"/>
  <c r="FF110" i="2"/>
  <c r="FF111" i="2"/>
  <c r="FF112" i="2"/>
  <c r="FF116" i="2"/>
  <c r="FF117" i="2"/>
  <c r="FF118" i="2"/>
  <c r="FF121" i="2"/>
  <c r="FF122" i="2"/>
  <c r="FF123" i="2"/>
  <c r="FF144" i="2"/>
  <c r="FF145" i="2"/>
  <c r="FF146" i="2"/>
  <c r="FF159" i="2"/>
  <c r="FF160" i="2"/>
  <c r="FF161" i="2"/>
  <c r="FF164" i="2"/>
  <c r="FF165" i="2"/>
  <c r="FF166" i="2"/>
  <c r="FF169" i="2"/>
  <c r="FF170" i="2"/>
  <c r="FF171" i="2"/>
  <c r="FF174" i="2"/>
  <c r="FF175" i="2"/>
  <c r="FF176" i="2"/>
  <c r="FF179" i="2"/>
  <c r="FF180" i="2"/>
  <c r="FF181" i="2"/>
  <c r="FF184" i="2"/>
  <c r="FF185" i="2"/>
  <c r="FF186" i="2"/>
  <c r="FF189" i="2"/>
  <c r="FF190" i="2"/>
  <c r="FF191" i="2"/>
  <c r="FF204" i="2"/>
  <c r="FF205" i="2"/>
  <c r="FF206" i="2"/>
  <c r="FF209" i="2"/>
  <c r="FF211" i="2"/>
  <c r="FF214" i="2"/>
  <c r="FF215" i="2"/>
  <c r="FF216" i="2"/>
  <c r="FF219" i="2"/>
  <c r="FF220" i="2"/>
  <c r="FF221" i="2"/>
  <c r="FF240" i="2"/>
  <c r="FF241" i="2"/>
  <c r="FF242" i="2"/>
  <c r="FF250" i="2"/>
  <c r="FF252" i="2"/>
  <c r="FF260" i="2"/>
  <c r="FF261" i="2"/>
  <c r="FF262" i="2"/>
  <c r="FF265" i="2"/>
  <c r="FF266" i="2"/>
  <c r="FF267" i="2"/>
  <c r="FF270" i="2"/>
  <c r="FF271" i="2"/>
  <c r="FF272" i="2"/>
  <c r="FF275" i="2"/>
  <c r="FF276" i="2"/>
  <c r="FF277" i="2"/>
  <c r="FF293" i="2"/>
  <c r="FF294" i="2"/>
  <c r="FF295" i="2"/>
  <c r="FF298" i="2"/>
  <c r="FF299" i="2"/>
  <c r="FF300" i="2"/>
  <c r="FF308" i="2"/>
  <c r="FF309" i="2"/>
  <c r="FF310" i="2"/>
  <c r="FF313" i="2"/>
  <c r="FF314" i="2"/>
  <c r="FF315" i="2"/>
  <c r="FF318" i="2"/>
  <c r="FF319" i="2"/>
  <c r="FF320" i="2"/>
  <c r="FF328" i="2"/>
  <c r="FF329" i="2"/>
  <c r="FF330" i="2"/>
  <c r="FF333" i="2"/>
  <c r="FF334" i="2"/>
  <c r="FF335" i="2"/>
  <c r="FF343" i="2"/>
  <c r="FF344" i="2"/>
  <c r="FF345" i="2"/>
  <c r="FF355" i="2"/>
  <c r="FF356" i="2"/>
  <c r="FF357" i="2"/>
  <c r="FF385" i="2"/>
  <c r="FF386" i="2"/>
  <c r="FF387" i="2"/>
  <c r="FF410" i="2"/>
  <c r="FF411" i="2"/>
  <c r="FF412" i="2"/>
  <c r="FF415" i="2"/>
  <c r="FF416" i="2"/>
  <c r="FF417" i="2"/>
  <c r="FF425" i="2"/>
  <c r="FF426" i="2"/>
  <c r="FF427" i="2"/>
  <c r="FF430" i="2"/>
  <c r="FF431" i="2"/>
  <c r="FF432" i="2"/>
  <c r="FF443" i="2"/>
  <c r="FF444" i="2"/>
  <c r="FF445" i="2"/>
  <c r="FF448" i="2"/>
  <c r="FF449" i="2"/>
  <c r="FF450" i="2"/>
  <c r="FF453" i="2"/>
  <c r="FF454" i="2"/>
  <c r="FF455" i="2"/>
  <c r="FF484" i="2"/>
  <c r="FF485" i="2"/>
  <c r="FF486" i="2"/>
  <c r="FF489" i="2"/>
  <c r="FF490" i="2"/>
  <c r="FF491" i="2"/>
  <c r="FF499" i="2"/>
  <c r="FF501" i="2"/>
  <c r="FF504" i="2"/>
  <c r="FF505" i="2"/>
  <c r="FF506" i="2"/>
  <c r="FF509" i="2"/>
  <c r="FF510" i="2"/>
  <c r="FF511" i="2"/>
  <c r="FF519" i="2"/>
  <c r="FF520" i="2"/>
  <c r="FF521" i="2"/>
  <c r="FF534" i="2"/>
  <c r="FF535" i="2"/>
  <c r="FF536" i="2"/>
  <c r="FF539" i="2"/>
  <c r="FF540" i="2"/>
  <c r="FF541" i="2"/>
  <c r="FF549" i="2"/>
  <c r="FF550" i="2"/>
  <c r="FF551" i="2"/>
  <c r="FF554" i="2"/>
  <c r="FF555" i="2"/>
  <c r="FF556" i="2"/>
  <c r="FF564" i="2"/>
  <c r="FF565" i="2"/>
  <c r="FF566" i="2"/>
  <c r="FF587" i="2"/>
  <c r="FG20" i="2"/>
  <c r="FG21" i="2"/>
  <c r="FG22" i="2"/>
  <c r="FG25" i="2"/>
  <c r="FG26" i="2"/>
  <c r="FG27" i="2"/>
  <c r="FG30" i="2"/>
  <c r="FG31" i="2"/>
  <c r="FG32" i="2"/>
  <c r="FG40" i="2"/>
  <c r="FG41" i="2"/>
  <c r="FG42" i="2"/>
  <c r="FG45" i="2"/>
  <c r="FG46" i="2"/>
  <c r="FG47" i="2"/>
  <c r="FG55" i="2"/>
  <c r="FG56" i="2"/>
  <c r="FG57" i="2"/>
  <c r="FG60" i="2"/>
  <c r="FG61" i="2"/>
  <c r="FG62" i="2"/>
  <c r="FG70" i="2"/>
  <c r="FG71" i="2"/>
  <c r="FG72" i="2"/>
  <c r="FG75" i="2"/>
  <c r="FG77" i="2"/>
  <c r="FG80" i="2"/>
  <c r="FG81" i="2"/>
  <c r="FG82" i="2"/>
  <c r="FG85" i="2"/>
  <c r="FG86" i="2"/>
  <c r="FG87" i="2"/>
  <c r="FG110" i="2"/>
  <c r="FG111" i="2"/>
  <c r="FG112" i="2"/>
  <c r="FG116" i="2"/>
  <c r="FG117" i="2"/>
  <c r="FG118" i="2"/>
  <c r="FG121" i="2"/>
  <c r="FG122" i="2"/>
  <c r="FG123" i="2"/>
  <c r="FG144" i="2"/>
  <c r="FG145" i="2"/>
  <c r="FG146" i="2"/>
  <c r="FG159" i="2"/>
  <c r="FG160" i="2"/>
  <c r="FG161" i="2"/>
  <c r="FG164" i="2"/>
  <c r="FG165" i="2"/>
  <c r="FG166" i="2"/>
  <c r="FG169" i="2"/>
  <c r="FG170" i="2"/>
  <c r="FG171" i="2"/>
  <c r="FG174" i="2"/>
  <c r="FG175" i="2"/>
  <c r="FG176" i="2"/>
  <c r="FG179" i="2"/>
  <c r="FG180" i="2"/>
  <c r="FG181" i="2"/>
  <c r="FG184" i="2"/>
  <c r="FG185" i="2"/>
  <c r="FG186" i="2"/>
  <c r="FG189" i="2"/>
  <c r="FG190" i="2"/>
  <c r="FG191" i="2"/>
  <c r="FG204" i="2"/>
  <c r="FG205" i="2"/>
  <c r="FG206" i="2"/>
  <c r="FG209" i="2"/>
  <c r="FG211" i="2"/>
  <c r="FG214" i="2"/>
  <c r="FG215" i="2"/>
  <c r="FG216" i="2"/>
  <c r="FG219" i="2"/>
  <c r="FG220" i="2"/>
  <c r="FG221" i="2"/>
  <c r="FG240" i="2"/>
  <c r="FG241" i="2"/>
  <c r="FG242" i="2"/>
  <c r="FG250" i="2"/>
  <c r="FG252" i="2"/>
  <c r="FG260" i="2"/>
  <c r="FG261" i="2"/>
  <c r="FG262" i="2"/>
  <c r="FG265" i="2"/>
  <c r="FG266" i="2"/>
  <c r="FG267" i="2"/>
  <c r="FG270" i="2"/>
  <c r="FG271" i="2"/>
  <c r="FG272" i="2"/>
  <c r="FG275" i="2"/>
  <c r="FG276" i="2"/>
  <c r="FG277" i="2"/>
  <c r="FG293" i="2"/>
  <c r="FG294" i="2"/>
  <c r="FG295" i="2"/>
  <c r="FG298" i="2"/>
  <c r="FG299" i="2"/>
  <c r="FG300" i="2"/>
  <c r="FG308" i="2"/>
  <c r="FG309" i="2"/>
  <c r="FG310" i="2"/>
  <c r="FG313" i="2"/>
  <c r="FG314" i="2"/>
  <c r="FG315" i="2"/>
  <c r="FG318" i="2"/>
  <c r="FG319" i="2"/>
  <c r="FG320" i="2"/>
  <c r="FG328" i="2"/>
  <c r="FG329" i="2"/>
  <c r="FG330" i="2"/>
  <c r="FG333" i="2"/>
  <c r="FG334" i="2"/>
  <c r="FG335" i="2"/>
  <c r="FG343" i="2"/>
  <c r="FG344" i="2"/>
  <c r="FG345" i="2"/>
  <c r="FG355" i="2"/>
  <c r="FG356" i="2"/>
  <c r="FG357" i="2"/>
  <c r="FG385" i="2"/>
  <c r="FG386" i="2"/>
  <c r="FG387" i="2"/>
  <c r="FG410" i="2"/>
  <c r="FG411" i="2"/>
  <c r="FG412" i="2"/>
  <c r="FG415" i="2"/>
  <c r="FG416" i="2"/>
  <c r="FG417" i="2"/>
  <c r="FG425" i="2"/>
  <c r="FG426" i="2"/>
  <c r="FG427" i="2"/>
  <c r="FG430" i="2"/>
  <c r="FG431" i="2"/>
  <c r="FG432" i="2"/>
  <c r="FG443" i="2"/>
  <c r="FG444" i="2"/>
  <c r="FG445" i="2"/>
  <c r="FG448" i="2"/>
  <c r="FG449" i="2"/>
  <c r="FG450" i="2"/>
  <c r="FG453" i="2"/>
  <c r="FG454" i="2"/>
  <c r="FG455" i="2"/>
  <c r="FG484" i="2"/>
  <c r="FG485" i="2"/>
  <c r="FG486" i="2"/>
  <c r="FG489" i="2"/>
  <c r="FG490" i="2"/>
  <c r="FG491" i="2"/>
  <c r="FG499" i="2"/>
  <c r="FG501" i="2"/>
  <c r="FG504" i="2"/>
  <c r="FG505" i="2"/>
  <c r="FG506" i="2"/>
  <c r="FG509" i="2"/>
  <c r="FG510" i="2"/>
  <c r="FG511" i="2"/>
  <c r="FG519" i="2"/>
  <c r="FG520" i="2"/>
  <c r="FG521" i="2"/>
  <c r="FG534" i="2"/>
  <c r="FG535" i="2"/>
  <c r="FG536" i="2"/>
  <c r="FG539" i="2"/>
  <c r="FG540" i="2"/>
  <c r="FG541" i="2"/>
  <c r="FG549" i="2"/>
  <c r="FG550" i="2"/>
  <c r="FG551" i="2"/>
  <c r="FG554" i="2"/>
  <c r="FG555" i="2"/>
  <c r="FG556" i="2"/>
  <c r="FG564" i="2"/>
  <c r="FG565" i="2"/>
  <c r="FG566" i="2"/>
  <c r="FG587" i="2"/>
  <c r="FH20" i="2"/>
  <c r="FH21" i="2"/>
  <c r="FH22" i="2"/>
  <c r="FH25" i="2"/>
  <c r="FH26" i="2"/>
  <c r="FH27" i="2"/>
  <c r="FH30" i="2"/>
  <c r="FH31" i="2"/>
  <c r="FH32" i="2"/>
  <c r="FH40" i="2"/>
  <c r="FH41" i="2"/>
  <c r="FH42" i="2"/>
  <c r="FH45" i="2"/>
  <c r="FH46" i="2"/>
  <c r="FH47" i="2"/>
  <c r="FH55" i="2"/>
  <c r="FH56" i="2"/>
  <c r="FH57" i="2"/>
  <c r="FH60" i="2"/>
  <c r="FH61" i="2"/>
  <c r="FH62" i="2"/>
  <c r="FH70" i="2"/>
  <c r="FH71" i="2"/>
  <c r="FH72" i="2"/>
  <c r="FH75" i="2"/>
  <c r="FH77" i="2"/>
  <c r="FH80" i="2"/>
  <c r="FH81" i="2"/>
  <c r="FH82" i="2"/>
  <c r="FH85" i="2"/>
  <c r="FH86" i="2"/>
  <c r="FH87" i="2"/>
  <c r="FH110" i="2"/>
  <c r="FH111" i="2"/>
  <c r="FH112" i="2"/>
  <c r="FH116" i="2"/>
  <c r="FH117" i="2"/>
  <c r="FH118" i="2"/>
  <c r="FH121" i="2"/>
  <c r="FH122" i="2"/>
  <c r="FH123" i="2"/>
  <c r="FH144" i="2"/>
  <c r="FH145" i="2"/>
  <c r="FH146" i="2"/>
  <c r="FH159" i="2"/>
  <c r="FH160" i="2"/>
  <c r="FH161" i="2"/>
  <c r="FH164" i="2"/>
  <c r="FH165" i="2"/>
  <c r="FH166" i="2"/>
  <c r="FH169" i="2"/>
  <c r="FH170" i="2"/>
  <c r="FH171" i="2"/>
  <c r="FH174" i="2"/>
  <c r="FH175" i="2"/>
  <c r="FH176" i="2"/>
  <c r="FH179" i="2"/>
  <c r="FH180" i="2"/>
  <c r="FH181" i="2"/>
  <c r="FH184" i="2"/>
  <c r="FH185" i="2"/>
  <c r="FH186" i="2"/>
  <c r="FH189" i="2"/>
  <c r="FH190" i="2"/>
  <c r="FH191" i="2"/>
  <c r="FH204" i="2"/>
  <c r="FH205" i="2"/>
  <c r="FH206" i="2"/>
  <c r="FH209" i="2"/>
  <c r="FH211" i="2"/>
  <c r="FH214" i="2"/>
  <c r="FH215" i="2"/>
  <c r="FH216" i="2"/>
  <c r="FH219" i="2"/>
  <c r="FH220" i="2"/>
  <c r="FH221" i="2"/>
  <c r="FH224" i="2"/>
  <c r="FH225" i="2"/>
  <c r="FH226" i="2"/>
  <c r="FH240" i="2"/>
  <c r="FH241" i="2"/>
  <c r="FH242" i="2"/>
  <c r="FH250" i="2"/>
  <c r="FH252" i="2"/>
  <c r="FH260" i="2"/>
  <c r="FH261" i="2"/>
  <c r="FH262" i="2"/>
  <c r="FH265" i="2"/>
  <c r="FH266" i="2"/>
  <c r="FH267" i="2"/>
  <c r="FH270" i="2"/>
  <c r="FH271" i="2"/>
  <c r="FH272" i="2"/>
  <c r="FH275" i="2"/>
  <c r="FH276" i="2"/>
  <c r="FH277" i="2"/>
  <c r="FH293" i="2"/>
  <c r="FH294" i="2"/>
  <c r="FH295" i="2"/>
  <c r="FH298" i="2"/>
  <c r="FH299" i="2"/>
  <c r="FH300" i="2"/>
  <c r="FH308" i="2"/>
  <c r="FH309" i="2"/>
  <c r="FH310" i="2"/>
  <c r="FH313" i="2"/>
  <c r="FH314" i="2"/>
  <c r="FH315" i="2"/>
  <c r="FH318" i="2"/>
  <c r="FH319" i="2"/>
  <c r="FH320" i="2"/>
  <c r="FH328" i="2"/>
  <c r="FH329" i="2"/>
  <c r="FH330" i="2"/>
  <c r="FH333" i="2"/>
  <c r="FH334" i="2"/>
  <c r="FH335" i="2"/>
  <c r="FH343" i="2"/>
  <c r="FH344" i="2"/>
  <c r="FH345" i="2"/>
  <c r="FH355" i="2"/>
  <c r="FH356" i="2"/>
  <c r="FH357" i="2"/>
  <c r="FH385" i="2"/>
  <c r="FH386" i="2"/>
  <c r="FH387" i="2"/>
  <c r="FH410" i="2"/>
  <c r="FH411" i="2"/>
  <c r="FH412" i="2"/>
  <c r="FH415" i="2"/>
  <c r="FH416" i="2"/>
  <c r="FH417" i="2"/>
  <c r="FH425" i="2"/>
  <c r="FH426" i="2"/>
  <c r="FH427" i="2"/>
  <c r="FH443" i="2"/>
  <c r="FH444" i="2"/>
  <c r="FH445" i="2"/>
  <c r="FH448" i="2"/>
  <c r="FH449" i="2"/>
  <c r="FH450" i="2"/>
  <c r="FH453" i="2"/>
  <c r="FH454" i="2"/>
  <c r="FH455" i="2"/>
  <c r="FH484" i="2"/>
  <c r="FH485" i="2"/>
  <c r="FH486" i="2"/>
  <c r="FH489" i="2"/>
  <c r="FH490" i="2"/>
  <c r="FH491" i="2"/>
  <c r="FH499" i="2"/>
  <c r="FH501" i="2"/>
  <c r="FH504" i="2"/>
  <c r="FH505" i="2"/>
  <c r="FH506" i="2"/>
  <c r="FH509" i="2"/>
  <c r="FH510" i="2"/>
  <c r="FH511" i="2"/>
  <c r="FH519" i="2"/>
  <c r="FH520" i="2"/>
  <c r="FH521" i="2"/>
  <c r="FH534" i="2"/>
  <c r="FH535" i="2"/>
  <c r="FH536" i="2"/>
  <c r="FH539" i="2"/>
  <c r="FH540" i="2"/>
  <c r="FH541" i="2"/>
  <c r="FH549" i="2"/>
  <c r="FH550" i="2"/>
  <c r="FH551" i="2"/>
  <c r="FH554" i="2"/>
  <c r="FH555" i="2"/>
  <c r="FH556" i="2"/>
  <c r="FH564" i="2"/>
  <c r="FH565" i="2"/>
  <c r="FH566" i="2"/>
  <c r="FH587" i="2"/>
  <c r="FI20" i="2"/>
  <c r="FI21" i="2"/>
  <c r="FI22" i="2"/>
  <c r="FI25" i="2"/>
  <c r="FI26" i="2"/>
  <c r="FI27" i="2"/>
  <c r="FI30" i="2"/>
  <c r="FI31" i="2"/>
  <c r="FI32" i="2"/>
  <c r="FI40" i="2"/>
  <c r="FI41" i="2"/>
  <c r="FI42" i="2"/>
  <c r="FI45" i="2"/>
  <c r="FI46" i="2"/>
  <c r="FI47" i="2"/>
  <c r="FI55" i="2"/>
  <c r="FI56" i="2"/>
  <c r="FI57" i="2"/>
  <c r="FI60" i="2"/>
  <c r="FI61" i="2"/>
  <c r="FI62" i="2"/>
  <c r="FI70" i="2"/>
  <c r="FI71" i="2"/>
  <c r="FI72" i="2"/>
  <c r="FI75" i="2"/>
  <c r="FI77" i="2"/>
  <c r="FI80" i="2"/>
  <c r="FI81" i="2"/>
  <c r="FI82" i="2"/>
  <c r="FI85" i="2"/>
  <c r="FI86" i="2"/>
  <c r="FI87" i="2"/>
  <c r="FI110" i="2"/>
  <c r="FI111" i="2"/>
  <c r="FI112" i="2"/>
  <c r="FI116" i="2"/>
  <c r="FI117" i="2"/>
  <c r="FI118" i="2"/>
  <c r="FI121" i="2"/>
  <c r="FI122" i="2"/>
  <c r="FI123" i="2"/>
  <c r="FI144" i="2"/>
  <c r="FI145" i="2"/>
  <c r="FI146" i="2"/>
  <c r="FI159" i="2"/>
  <c r="FI160" i="2"/>
  <c r="FI161" i="2"/>
  <c r="FI164" i="2"/>
  <c r="FI165" i="2"/>
  <c r="FI166" i="2"/>
  <c r="FI169" i="2"/>
  <c r="FI170" i="2"/>
  <c r="FI171" i="2"/>
  <c r="FI174" i="2"/>
  <c r="FI175" i="2"/>
  <c r="FI176" i="2"/>
  <c r="FI179" i="2"/>
  <c r="FI180" i="2"/>
  <c r="FI181" i="2"/>
  <c r="FI184" i="2"/>
  <c r="FI185" i="2"/>
  <c r="FI186" i="2"/>
  <c r="FI189" i="2"/>
  <c r="FI190" i="2"/>
  <c r="FI191" i="2"/>
  <c r="FI204" i="2"/>
  <c r="FI205" i="2"/>
  <c r="FI206" i="2"/>
  <c r="FI209" i="2"/>
  <c r="FI211" i="2"/>
  <c r="FI214" i="2"/>
  <c r="FI215" i="2"/>
  <c r="FI216" i="2"/>
  <c r="FI219" i="2"/>
  <c r="FI220" i="2"/>
  <c r="FI221" i="2"/>
  <c r="FI224" i="2"/>
  <c r="FI225" i="2"/>
  <c r="FI226" i="2"/>
  <c r="FI240" i="2"/>
  <c r="FI241" i="2"/>
  <c r="FI242" i="2"/>
  <c r="FI250" i="2"/>
  <c r="FI252" i="2"/>
  <c r="FI260" i="2"/>
  <c r="FI261" i="2"/>
  <c r="FI262" i="2"/>
  <c r="FI265" i="2"/>
  <c r="FI266" i="2"/>
  <c r="FI267" i="2"/>
  <c r="FI270" i="2"/>
  <c r="FI271" i="2"/>
  <c r="FI272" i="2"/>
  <c r="FI275" i="2"/>
  <c r="FI276" i="2"/>
  <c r="FI277" i="2"/>
  <c r="FI293" i="2"/>
  <c r="FI294" i="2"/>
  <c r="FI295" i="2"/>
  <c r="FI298" i="2"/>
  <c r="FI299" i="2"/>
  <c r="FI300" i="2"/>
  <c r="FI308" i="2"/>
  <c r="FI309" i="2"/>
  <c r="FI310" i="2"/>
  <c r="FI313" i="2"/>
  <c r="FI314" i="2"/>
  <c r="FI315" i="2"/>
  <c r="FI318" i="2"/>
  <c r="FI319" i="2"/>
  <c r="FI320" i="2"/>
  <c r="FI328" i="2"/>
  <c r="FI329" i="2"/>
  <c r="FI330" i="2"/>
  <c r="FI333" i="2"/>
  <c r="FI334" i="2"/>
  <c r="FI335" i="2"/>
  <c r="FI343" i="2"/>
  <c r="FI344" i="2"/>
  <c r="FI345" i="2"/>
  <c r="FI355" i="2"/>
  <c r="FI356" i="2"/>
  <c r="FI357" i="2"/>
  <c r="FI385" i="2"/>
  <c r="FI386" i="2"/>
  <c r="FI387" i="2"/>
  <c r="FI410" i="2"/>
  <c r="FI411" i="2"/>
  <c r="FI412" i="2"/>
  <c r="FI415" i="2"/>
  <c r="FI416" i="2"/>
  <c r="FI417" i="2"/>
  <c r="FI425" i="2"/>
  <c r="FI426" i="2"/>
  <c r="FI427" i="2"/>
  <c r="FI443" i="2"/>
  <c r="FI444" i="2"/>
  <c r="FI445" i="2"/>
  <c r="FI448" i="2"/>
  <c r="FI449" i="2"/>
  <c r="FI450" i="2"/>
  <c r="FI453" i="2"/>
  <c r="FI454" i="2"/>
  <c r="FI455" i="2"/>
  <c r="FI484" i="2"/>
  <c r="FI485" i="2"/>
  <c r="FI486" i="2"/>
  <c r="FI489" i="2"/>
  <c r="FI490" i="2"/>
  <c r="FI491" i="2"/>
  <c r="FI499" i="2"/>
  <c r="FI501" i="2"/>
  <c r="FI504" i="2"/>
  <c r="FI505" i="2"/>
  <c r="FI506" i="2"/>
  <c r="FI509" i="2"/>
  <c r="FI510" i="2"/>
  <c r="FI511" i="2"/>
  <c r="FI519" i="2"/>
  <c r="FI520" i="2"/>
  <c r="FI521" i="2"/>
  <c r="FI534" i="2"/>
  <c r="FI535" i="2"/>
  <c r="FI536" i="2"/>
  <c r="FI539" i="2"/>
  <c r="FI540" i="2"/>
  <c r="FI541" i="2"/>
  <c r="FI549" i="2"/>
  <c r="FI550" i="2"/>
  <c r="FI551" i="2"/>
  <c r="FI554" i="2"/>
  <c r="FI555" i="2"/>
  <c r="FI556" i="2"/>
  <c r="FI564" i="2"/>
  <c r="FI565" i="2"/>
  <c r="FI566" i="2"/>
  <c r="FI587" i="2"/>
  <c r="FJ20" i="2"/>
  <c r="FJ21" i="2"/>
  <c r="FJ22" i="2"/>
  <c r="FJ25" i="2"/>
  <c r="FJ26" i="2"/>
  <c r="FJ27" i="2"/>
  <c r="FJ30" i="2"/>
  <c r="FJ31" i="2"/>
  <c r="FJ32" i="2"/>
  <c r="FJ40" i="2"/>
  <c r="FJ41" i="2"/>
  <c r="FJ42" i="2"/>
  <c r="FJ45" i="2"/>
  <c r="FJ46" i="2"/>
  <c r="FJ47" i="2"/>
  <c r="FJ55" i="2"/>
  <c r="FJ56" i="2"/>
  <c r="FJ57" i="2"/>
  <c r="FJ60" i="2"/>
  <c r="FJ61" i="2"/>
  <c r="FJ62" i="2"/>
  <c r="FJ70" i="2"/>
  <c r="FJ71" i="2"/>
  <c r="FJ72" i="2"/>
  <c r="FJ75" i="2"/>
  <c r="FJ77" i="2"/>
  <c r="FJ80" i="2"/>
  <c r="FJ81" i="2"/>
  <c r="FJ82" i="2"/>
  <c r="FJ85" i="2"/>
  <c r="FJ86" i="2"/>
  <c r="FJ87" i="2"/>
  <c r="FJ110" i="2"/>
  <c r="FJ111" i="2"/>
  <c r="FJ112" i="2"/>
  <c r="FJ116" i="2"/>
  <c r="FJ117" i="2"/>
  <c r="FJ118" i="2"/>
  <c r="FJ121" i="2"/>
  <c r="FJ122" i="2"/>
  <c r="FJ123" i="2"/>
  <c r="FJ144" i="2"/>
  <c r="FJ145" i="2"/>
  <c r="FJ146" i="2"/>
  <c r="FJ159" i="2"/>
  <c r="FJ160" i="2"/>
  <c r="FJ161" i="2"/>
  <c r="FJ164" i="2"/>
  <c r="FJ165" i="2"/>
  <c r="FJ166" i="2"/>
  <c r="FJ169" i="2"/>
  <c r="FJ170" i="2"/>
  <c r="FJ171" i="2"/>
  <c r="FJ174" i="2"/>
  <c r="FJ175" i="2"/>
  <c r="FJ176" i="2"/>
  <c r="FJ179" i="2"/>
  <c r="FJ180" i="2"/>
  <c r="FJ181" i="2"/>
  <c r="FJ184" i="2"/>
  <c r="FJ185" i="2"/>
  <c r="FJ186" i="2"/>
  <c r="FJ189" i="2"/>
  <c r="FJ190" i="2"/>
  <c r="FJ191" i="2"/>
  <c r="FJ204" i="2"/>
  <c r="FJ205" i="2"/>
  <c r="FJ206" i="2"/>
  <c r="FJ209" i="2"/>
  <c r="FJ211" i="2"/>
  <c r="FJ214" i="2"/>
  <c r="FJ215" i="2"/>
  <c r="FJ216" i="2"/>
  <c r="FJ219" i="2"/>
  <c r="FJ220" i="2"/>
  <c r="FJ221" i="2"/>
  <c r="FJ224" i="2"/>
  <c r="FJ225" i="2"/>
  <c r="FJ226" i="2"/>
  <c r="FJ240" i="2"/>
  <c r="FJ241" i="2"/>
  <c r="FJ242" i="2"/>
  <c r="FJ250" i="2"/>
  <c r="FJ252" i="2"/>
  <c r="FJ260" i="2"/>
  <c r="FJ261" i="2"/>
  <c r="FJ262" i="2"/>
  <c r="FJ265" i="2"/>
  <c r="FJ266" i="2"/>
  <c r="FJ267" i="2"/>
  <c r="FJ270" i="2"/>
  <c r="FJ271" i="2"/>
  <c r="FJ272" i="2"/>
  <c r="FJ275" i="2"/>
  <c r="FJ276" i="2"/>
  <c r="FJ277" i="2"/>
  <c r="FJ293" i="2"/>
  <c r="FJ294" i="2"/>
  <c r="FJ295" i="2"/>
  <c r="FJ298" i="2"/>
  <c r="FJ299" i="2"/>
  <c r="FJ300" i="2"/>
  <c r="FJ308" i="2"/>
  <c r="FJ309" i="2"/>
  <c r="FJ310" i="2"/>
  <c r="FJ313" i="2"/>
  <c r="FJ314" i="2"/>
  <c r="FJ315" i="2"/>
  <c r="FJ318" i="2"/>
  <c r="FJ319" i="2"/>
  <c r="FJ320" i="2"/>
  <c r="FJ328" i="2"/>
  <c r="FJ329" i="2"/>
  <c r="FJ330" i="2"/>
  <c r="FJ333" i="2"/>
  <c r="FJ334" i="2"/>
  <c r="FJ335" i="2"/>
  <c r="FJ343" i="2"/>
  <c r="FJ344" i="2"/>
  <c r="FJ345" i="2"/>
  <c r="FJ355" i="2"/>
  <c r="FJ356" i="2"/>
  <c r="FJ357" i="2"/>
  <c r="FJ385" i="2"/>
  <c r="FJ386" i="2"/>
  <c r="FJ387" i="2"/>
  <c r="FJ410" i="2"/>
  <c r="FJ411" i="2"/>
  <c r="FJ412" i="2"/>
  <c r="FJ415" i="2"/>
  <c r="FJ416" i="2"/>
  <c r="FJ417" i="2"/>
  <c r="FJ425" i="2"/>
  <c r="FJ426" i="2"/>
  <c r="FJ427" i="2"/>
  <c r="FJ443" i="2"/>
  <c r="FJ444" i="2"/>
  <c r="FJ445" i="2"/>
  <c r="FJ448" i="2"/>
  <c r="FJ449" i="2"/>
  <c r="FJ450" i="2"/>
  <c r="FJ453" i="2"/>
  <c r="FJ454" i="2"/>
  <c r="FJ455" i="2"/>
  <c r="FJ484" i="2"/>
  <c r="FJ485" i="2"/>
  <c r="FJ486" i="2"/>
  <c r="FJ489" i="2"/>
  <c r="FJ490" i="2"/>
  <c r="FJ491" i="2"/>
  <c r="FJ499" i="2"/>
  <c r="FJ501" i="2"/>
  <c r="FJ504" i="2"/>
  <c r="FJ505" i="2"/>
  <c r="FJ506" i="2"/>
  <c r="FJ509" i="2"/>
  <c r="FJ510" i="2"/>
  <c r="FJ511" i="2"/>
  <c r="FJ519" i="2"/>
  <c r="FJ520" i="2"/>
  <c r="FJ521" i="2"/>
  <c r="FJ534" i="2"/>
  <c r="FJ535" i="2"/>
  <c r="FJ536" i="2"/>
  <c r="FJ539" i="2"/>
  <c r="FJ540" i="2"/>
  <c r="FJ541" i="2"/>
  <c r="FJ544" i="2"/>
  <c r="FJ545" i="2"/>
  <c r="FJ546" i="2"/>
  <c r="FJ549" i="2"/>
  <c r="FJ550" i="2"/>
  <c r="FJ551" i="2"/>
  <c r="FJ554" i="2"/>
  <c r="FJ555" i="2"/>
  <c r="FJ556" i="2"/>
  <c r="FJ587" i="2"/>
  <c r="FK20" i="2"/>
  <c r="FK21" i="2"/>
  <c r="FK22" i="2"/>
  <c r="FK25" i="2"/>
  <c r="FK26" i="2"/>
  <c r="FK27" i="2"/>
  <c r="FK30" i="2"/>
  <c r="FK31" i="2"/>
  <c r="FK32" i="2"/>
  <c r="FK40" i="2"/>
  <c r="FK41" i="2"/>
  <c r="FK42" i="2"/>
  <c r="FK45" i="2"/>
  <c r="FK46" i="2"/>
  <c r="FK47" i="2"/>
  <c r="FK55" i="2"/>
  <c r="FK56" i="2"/>
  <c r="FK57" i="2"/>
  <c r="FK60" i="2"/>
  <c r="FK61" i="2"/>
  <c r="FK62" i="2"/>
  <c r="FK70" i="2"/>
  <c r="FK71" i="2"/>
  <c r="FK72" i="2"/>
  <c r="FK75" i="2"/>
  <c r="FK77" i="2"/>
  <c r="FK80" i="2"/>
  <c r="FK81" i="2"/>
  <c r="FK82" i="2"/>
  <c r="FK85" i="2"/>
  <c r="FK86" i="2"/>
  <c r="FK87" i="2"/>
  <c r="FK110" i="2"/>
  <c r="FK111" i="2"/>
  <c r="FK112" i="2"/>
  <c r="FK116" i="2"/>
  <c r="FK117" i="2"/>
  <c r="FK118" i="2"/>
  <c r="FK121" i="2"/>
  <c r="FK122" i="2"/>
  <c r="FK123" i="2"/>
  <c r="FK144" i="2"/>
  <c r="FK145" i="2"/>
  <c r="FK146" i="2"/>
  <c r="FK159" i="2"/>
  <c r="FK160" i="2"/>
  <c r="FK161" i="2"/>
  <c r="FK164" i="2"/>
  <c r="FK165" i="2"/>
  <c r="FK166" i="2"/>
  <c r="FK169" i="2"/>
  <c r="FK170" i="2"/>
  <c r="FK171" i="2"/>
  <c r="FK174" i="2"/>
  <c r="FK175" i="2"/>
  <c r="FK176" i="2"/>
  <c r="FK179" i="2"/>
  <c r="FK180" i="2"/>
  <c r="FK181" i="2"/>
  <c r="FK184" i="2"/>
  <c r="FK185" i="2"/>
  <c r="FK186" i="2"/>
  <c r="FK189" i="2"/>
  <c r="FK190" i="2"/>
  <c r="FK191" i="2"/>
  <c r="FK204" i="2"/>
  <c r="FK205" i="2"/>
  <c r="FK206" i="2"/>
  <c r="FK209" i="2"/>
  <c r="FK211" i="2"/>
  <c r="FK214" i="2"/>
  <c r="FK215" i="2"/>
  <c r="FK216" i="2"/>
  <c r="FK219" i="2"/>
  <c r="FK220" i="2"/>
  <c r="FK221" i="2"/>
  <c r="FK224" i="2"/>
  <c r="FK225" i="2"/>
  <c r="FK226" i="2"/>
  <c r="FK240" i="2"/>
  <c r="FK241" i="2"/>
  <c r="FK242" i="2"/>
  <c r="FK250" i="2"/>
  <c r="FK252" i="2"/>
  <c r="FK260" i="2"/>
  <c r="FK261" i="2"/>
  <c r="FK262" i="2"/>
  <c r="FK265" i="2"/>
  <c r="FK266" i="2"/>
  <c r="FK267" i="2"/>
  <c r="FK270" i="2"/>
  <c r="FK271" i="2"/>
  <c r="FK272" i="2"/>
  <c r="FK275" i="2"/>
  <c r="FK276" i="2"/>
  <c r="FK277" i="2"/>
  <c r="FK293" i="2"/>
  <c r="FK294" i="2"/>
  <c r="FK295" i="2"/>
  <c r="FK298" i="2"/>
  <c r="FK299" i="2"/>
  <c r="FK300" i="2"/>
  <c r="FK308" i="2"/>
  <c r="FK309" i="2"/>
  <c r="FK310" i="2"/>
  <c r="FK313" i="2"/>
  <c r="FK314" i="2"/>
  <c r="FK315" i="2"/>
  <c r="FK318" i="2"/>
  <c r="FK319" i="2"/>
  <c r="FK320" i="2"/>
  <c r="FK328" i="2"/>
  <c r="FK329" i="2"/>
  <c r="FK330" i="2"/>
  <c r="FK333" i="2"/>
  <c r="FK334" i="2"/>
  <c r="FK335" i="2"/>
  <c r="FK343" i="2"/>
  <c r="FK344" i="2"/>
  <c r="FK345" i="2"/>
  <c r="FK355" i="2"/>
  <c r="FK356" i="2"/>
  <c r="FK357" i="2"/>
  <c r="FK385" i="2"/>
  <c r="FK386" i="2"/>
  <c r="FK387" i="2"/>
  <c r="FK410" i="2"/>
  <c r="FK411" i="2"/>
  <c r="FK412" i="2"/>
  <c r="FK415" i="2"/>
  <c r="FK416" i="2"/>
  <c r="FK417" i="2"/>
  <c r="FK425" i="2"/>
  <c r="FK426" i="2"/>
  <c r="FK427" i="2"/>
  <c r="FK443" i="2"/>
  <c r="FK444" i="2"/>
  <c r="FK445" i="2"/>
  <c r="FK448" i="2"/>
  <c r="FK449" i="2"/>
  <c r="FK450" i="2"/>
  <c r="FK453" i="2"/>
  <c r="FK454" i="2"/>
  <c r="FK455" i="2"/>
  <c r="FK484" i="2"/>
  <c r="FK485" i="2"/>
  <c r="FK486" i="2"/>
  <c r="FK489" i="2"/>
  <c r="FK490" i="2"/>
  <c r="FK491" i="2"/>
  <c r="FK499" i="2"/>
  <c r="FK501" i="2"/>
  <c r="FK504" i="2"/>
  <c r="FK505" i="2"/>
  <c r="FK506" i="2"/>
  <c r="FK509" i="2"/>
  <c r="FK510" i="2"/>
  <c r="FK511" i="2"/>
  <c r="FK519" i="2"/>
  <c r="FK520" i="2"/>
  <c r="FK521" i="2"/>
  <c r="FK529" i="2"/>
  <c r="FK530" i="2"/>
  <c r="FK531" i="2"/>
  <c r="FK534" i="2"/>
  <c r="FK535" i="2"/>
  <c r="FK536" i="2"/>
  <c r="FK539" i="2"/>
  <c r="FK540" i="2"/>
  <c r="FK541" i="2"/>
  <c r="FK544" i="2"/>
  <c r="FK545" i="2"/>
  <c r="FK546" i="2"/>
  <c r="FK549" i="2"/>
  <c r="FK550" i="2"/>
  <c r="FK551" i="2"/>
  <c r="FK554" i="2"/>
  <c r="FK555" i="2"/>
  <c r="FK556" i="2"/>
  <c r="FK587" i="2"/>
  <c r="FL20" i="2"/>
  <c r="FL21" i="2"/>
  <c r="FL22" i="2"/>
  <c r="FL25" i="2"/>
  <c r="FL26" i="2"/>
  <c r="FL27" i="2"/>
  <c r="FL30" i="2"/>
  <c r="FL31" i="2"/>
  <c r="FL32" i="2"/>
  <c r="FL40" i="2"/>
  <c r="FL41" i="2"/>
  <c r="FL42" i="2"/>
  <c r="FL45" i="2"/>
  <c r="FL46" i="2"/>
  <c r="FL47" i="2"/>
  <c r="FL55" i="2"/>
  <c r="FL56" i="2"/>
  <c r="FL57" i="2"/>
  <c r="FL60" i="2"/>
  <c r="FL61" i="2"/>
  <c r="FL62" i="2"/>
  <c r="FL70" i="2"/>
  <c r="FL71" i="2"/>
  <c r="FL72" i="2"/>
  <c r="FL75" i="2"/>
  <c r="FL77" i="2"/>
  <c r="FL80" i="2"/>
  <c r="FL81" i="2"/>
  <c r="FL82" i="2"/>
  <c r="FL85" i="2"/>
  <c r="FL86" i="2"/>
  <c r="FL87" i="2"/>
  <c r="FL110" i="2"/>
  <c r="FL111" i="2"/>
  <c r="FL112" i="2"/>
  <c r="FL116" i="2"/>
  <c r="FL117" i="2"/>
  <c r="FL118" i="2"/>
  <c r="FL121" i="2"/>
  <c r="FL122" i="2"/>
  <c r="FL123" i="2"/>
  <c r="FL144" i="2"/>
  <c r="FL145" i="2"/>
  <c r="FL146" i="2"/>
  <c r="FL159" i="2"/>
  <c r="FL160" i="2"/>
  <c r="FL161" i="2"/>
  <c r="FL164" i="2"/>
  <c r="FL165" i="2"/>
  <c r="FL166" i="2"/>
  <c r="FL169" i="2"/>
  <c r="FL170" i="2"/>
  <c r="FL171" i="2"/>
  <c r="FL174" i="2"/>
  <c r="FL175" i="2"/>
  <c r="FL176" i="2"/>
  <c r="FL179" i="2"/>
  <c r="FL180" i="2"/>
  <c r="FL181" i="2"/>
  <c r="FL184" i="2"/>
  <c r="FL185" i="2"/>
  <c r="FL186" i="2"/>
  <c r="FL189" i="2"/>
  <c r="FL190" i="2"/>
  <c r="FL191" i="2"/>
  <c r="FL204" i="2"/>
  <c r="FL205" i="2"/>
  <c r="FL206" i="2"/>
  <c r="FL209" i="2"/>
  <c r="FL211" i="2"/>
  <c r="FL214" i="2"/>
  <c r="FL215" i="2"/>
  <c r="FL216" i="2"/>
  <c r="FL219" i="2"/>
  <c r="FL220" i="2"/>
  <c r="FL221" i="2"/>
  <c r="FL224" i="2"/>
  <c r="FL225" i="2"/>
  <c r="FL226" i="2"/>
  <c r="FL240" i="2"/>
  <c r="FL241" i="2"/>
  <c r="FL242" i="2"/>
  <c r="FL250" i="2"/>
  <c r="FL252" i="2"/>
  <c r="FL260" i="2"/>
  <c r="FL261" i="2"/>
  <c r="FL262" i="2"/>
  <c r="FL265" i="2"/>
  <c r="FL266" i="2"/>
  <c r="FL267" i="2"/>
  <c r="FL270" i="2"/>
  <c r="FL271" i="2"/>
  <c r="FL272" i="2"/>
  <c r="FL275" i="2"/>
  <c r="FL276" i="2"/>
  <c r="FL277" i="2"/>
  <c r="FL293" i="2"/>
  <c r="FL294" i="2"/>
  <c r="FL295" i="2"/>
  <c r="FL298" i="2"/>
  <c r="FL299" i="2"/>
  <c r="FL300" i="2"/>
  <c r="FL308" i="2"/>
  <c r="FL309" i="2"/>
  <c r="FL310" i="2"/>
  <c r="FL313" i="2"/>
  <c r="FL314" i="2"/>
  <c r="FL315" i="2"/>
  <c r="FL318" i="2"/>
  <c r="FL319" i="2"/>
  <c r="FL320" i="2"/>
  <c r="FL328" i="2"/>
  <c r="FL329" i="2"/>
  <c r="FL330" i="2"/>
  <c r="FL333" i="2"/>
  <c r="FL334" i="2"/>
  <c r="FL335" i="2"/>
  <c r="FL343" i="2"/>
  <c r="FL344" i="2"/>
  <c r="FL345" i="2"/>
  <c r="FL355" i="2"/>
  <c r="FL356" i="2"/>
  <c r="FL357" i="2"/>
  <c r="FL385" i="2"/>
  <c r="FL386" i="2"/>
  <c r="FL387" i="2"/>
  <c r="FL410" i="2"/>
  <c r="FL411" i="2"/>
  <c r="FL412" i="2"/>
  <c r="FL415" i="2"/>
  <c r="FL416" i="2"/>
  <c r="FL417" i="2"/>
  <c r="FL425" i="2"/>
  <c r="FL426" i="2"/>
  <c r="FL427" i="2"/>
  <c r="FL443" i="2"/>
  <c r="FL444" i="2"/>
  <c r="FL445" i="2"/>
  <c r="FL448" i="2"/>
  <c r="FL449" i="2"/>
  <c r="FL450" i="2"/>
  <c r="FL453" i="2"/>
  <c r="FL454" i="2"/>
  <c r="FL455" i="2"/>
  <c r="FL484" i="2"/>
  <c r="FL485" i="2"/>
  <c r="FL486" i="2"/>
  <c r="FL489" i="2"/>
  <c r="FL490" i="2"/>
  <c r="FL491" i="2"/>
  <c r="FL499" i="2"/>
  <c r="FL501" i="2"/>
  <c r="FL504" i="2"/>
  <c r="FL505" i="2"/>
  <c r="FL506" i="2"/>
  <c r="FL509" i="2"/>
  <c r="FL510" i="2"/>
  <c r="FL511" i="2"/>
  <c r="FL519" i="2"/>
  <c r="FL520" i="2"/>
  <c r="FL521" i="2"/>
  <c r="FL529" i="2"/>
  <c r="FL530" i="2"/>
  <c r="FL531" i="2"/>
  <c r="FL534" i="2"/>
  <c r="FL535" i="2"/>
  <c r="FL536" i="2"/>
  <c r="FL539" i="2"/>
  <c r="FL540" i="2"/>
  <c r="FL541" i="2"/>
  <c r="FL544" i="2"/>
  <c r="FL545" i="2"/>
  <c r="FL546" i="2"/>
  <c r="FL549" i="2"/>
  <c r="FL550" i="2"/>
  <c r="FL551" i="2"/>
  <c r="FL554" i="2"/>
  <c r="FL555" i="2"/>
  <c r="FL556" i="2"/>
  <c r="FL587" i="2"/>
  <c r="FM20" i="2"/>
  <c r="FM21" i="2"/>
  <c r="FM22" i="2"/>
  <c r="FM25" i="2"/>
  <c r="FM26" i="2"/>
  <c r="FM27" i="2"/>
  <c r="FM30" i="2"/>
  <c r="FM31" i="2"/>
  <c r="FM32" i="2"/>
  <c r="FM40" i="2"/>
  <c r="FM41" i="2"/>
  <c r="FM42" i="2"/>
  <c r="FM45" i="2"/>
  <c r="FM46" i="2"/>
  <c r="FM47" i="2"/>
  <c r="FM55" i="2"/>
  <c r="FM56" i="2"/>
  <c r="FM57" i="2"/>
  <c r="FM60" i="2"/>
  <c r="FM61" i="2"/>
  <c r="FM62" i="2"/>
  <c r="FM70" i="2"/>
  <c r="FM71" i="2"/>
  <c r="FM72" i="2"/>
  <c r="FM75" i="2"/>
  <c r="FM77" i="2"/>
  <c r="FM80" i="2"/>
  <c r="FM81" i="2"/>
  <c r="FM82" i="2"/>
  <c r="FM85" i="2"/>
  <c r="FM86" i="2"/>
  <c r="FM87" i="2"/>
  <c r="FM100" i="2"/>
  <c r="FM101" i="2"/>
  <c r="FM102" i="2"/>
  <c r="FM110" i="2"/>
  <c r="FM111" i="2"/>
  <c r="FM112" i="2"/>
  <c r="FM116" i="2"/>
  <c r="FM117" i="2"/>
  <c r="FM118" i="2"/>
  <c r="FM121" i="2"/>
  <c r="FM122" i="2"/>
  <c r="FM123" i="2"/>
  <c r="FM144" i="2"/>
  <c r="FM145" i="2"/>
  <c r="FM146" i="2"/>
  <c r="FM159" i="2"/>
  <c r="FM160" i="2"/>
  <c r="FM161" i="2"/>
  <c r="FM164" i="2"/>
  <c r="FM165" i="2"/>
  <c r="FM166" i="2"/>
  <c r="FM169" i="2"/>
  <c r="FM170" i="2"/>
  <c r="FM171" i="2"/>
  <c r="FM174" i="2"/>
  <c r="FM175" i="2"/>
  <c r="FM176" i="2"/>
  <c r="FM179" i="2"/>
  <c r="FM180" i="2"/>
  <c r="FM181" i="2"/>
  <c r="FM184" i="2"/>
  <c r="FM185" i="2"/>
  <c r="FM186" i="2"/>
  <c r="FM189" i="2"/>
  <c r="FM190" i="2"/>
  <c r="FM191" i="2"/>
  <c r="FM204" i="2"/>
  <c r="FM205" i="2"/>
  <c r="FM206" i="2"/>
  <c r="FM209" i="2"/>
  <c r="FM211" i="2"/>
  <c r="FM214" i="2"/>
  <c r="FM215" i="2"/>
  <c r="FM216" i="2"/>
  <c r="FM219" i="2"/>
  <c r="FM220" i="2"/>
  <c r="FM221" i="2"/>
  <c r="FM224" i="2"/>
  <c r="FM225" i="2"/>
  <c r="FM226" i="2"/>
  <c r="FM240" i="2"/>
  <c r="FM241" i="2"/>
  <c r="FM242" i="2"/>
  <c r="FM250" i="2"/>
  <c r="FM252" i="2"/>
  <c r="FM260" i="2"/>
  <c r="FM261" i="2"/>
  <c r="FM262" i="2"/>
  <c r="FM265" i="2"/>
  <c r="FM266" i="2"/>
  <c r="FM267" i="2"/>
  <c r="FM270" i="2"/>
  <c r="FM271" i="2"/>
  <c r="FM272" i="2"/>
  <c r="FM275" i="2"/>
  <c r="FM276" i="2"/>
  <c r="FM277" i="2"/>
  <c r="FM293" i="2"/>
  <c r="FM294" i="2"/>
  <c r="FM295" i="2"/>
  <c r="FM298" i="2"/>
  <c r="FM299" i="2"/>
  <c r="FM300" i="2"/>
  <c r="FM308" i="2"/>
  <c r="FM309" i="2"/>
  <c r="FM310" i="2"/>
  <c r="FM313" i="2"/>
  <c r="FM314" i="2"/>
  <c r="FM315" i="2"/>
  <c r="FM318" i="2"/>
  <c r="FM319" i="2"/>
  <c r="FM320" i="2"/>
  <c r="FM328" i="2"/>
  <c r="FM329" i="2"/>
  <c r="FM330" i="2"/>
  <c r="FM333" i="2"/>
  <c r="FM334" i="2"/>
  <c r="FM335" i="2"/>
  <c r="FM343" i="2"/>
  <c r="FM344" i="2"/>
  <c r="FM345" i="2"/>
  <c r="FM355" i="2"/>
  <c r="FM356" i="2"/>
  <c r="FM357" i="2"/>
  <c r="FM385" i="2"/>
  <c r="FM386" i="2"/>
  <c r="FM387" i="2"/>
  <c r="FM410" i="2"/>
  <c r="FM411" i="2"/>
  <c r="FM412" i="2"/>
  <c r="FM415" i="2"/>
  <c r="FM416" i="2"/>
  <c r="FM417" i="2"/>
  <c r="FM425" i="2"/>
  <c r="FM426" i="2"/>
  <c r="FM427" i="2"/>
  <c r="FM443" i="2"/>
  <c r="FM444" i="2"/>
  <c r="FM445" i="2"/>
  <c r="FM448" i="2"/>
  <c r="FM449" i="2"/>
  <c r="FM450" i="2"/>
  <c r="FM453" i="2"/>
  <c r="FM454" i="2"/>
  <c r="FM455" i="2"/>
  <c r="FM484" i="2"/>
  <c r="FM485" i="2"/>
  <c r="FM486" i="2"/>
  <c r="FM489" i="2"/>
  <c r="FM490" i="2"/>
  <c r="FM491" i="2"/>
  <c r="FM499" i="2"/>
  <c r="FM501" i="2"/>
  <c r="FM504" i="2"/>
  <c r="FM505" i="2"/>
  <c r="FM506" i="2"/>
  <c r="FM509" i="2"/>
  <c r="FM510" i="2"/>
  <c r="FM511" i="2"/>
  <c r="FM519" i="2"/>
  <c r="FM520" i="2"/>
  <c r="FM521" i="2"/>
  <c r="FM529" i="2"/>
  <c r="FM530" i="2"/>
  <c r="FM531" i="2"/>
  <c r="FM534" i="2"/>
  <c r="FM535" i="2"/>
  <c r="FM536" i="2"/>
  <c r="FM539" i="2"/>
  <c r="FM540" i="2"/>
  <c r="FM541" i="2"/>
  <c r="FM544" i="2"/>
  <c r="FM545" i="2"/>
  <c r="FM546" i="2"/>
  <c r="FM549" i="2"/>
  <c r="FM550" i="2"/>
  <c r="FM551" i="2"/>
  <c r="FM554" i="2"/>
  <c r="FM555" i="2"/>
  <c r="FM556" i="2"/>
  <c r="FM587" i="2"/>
  <c r="FN20" i="2"/>
  <c r="FN21" i="2"/>
  <c r="FN22" i="2"/>
  <c r="FN25" i="2"/>
  <c r="FN26" i="2"/>
  <c r="FN27" i="2"/>
  <c r="FN30" i="2"/>
  <c r="FN31" i="2"/>
  <c r="FN32" i="2"/>
  <c r="FN40" i="2"/>
  <c r="FN41" i="2"/>
  <c r="FN42" i="2"/>
  <c r="FN45" i="2"/>
  <c r="FN46" i="2"/>
  <c r="FN47" i="2"/>
  <c r="FN55" i="2"/>
  <c r="FN56" i="2"/>
  <c r="FN57" i="2"/>
  <c r="FN60" i="2"/>
  <c r="FN61" i="2"/>
  <c r="FN62" i="2"/>
  <c r="FN70" i="2"/>
  <c r="FN71" i="2"/>
  <c r="FN72" i="2"/>
  <c r="FN75" i="2"/>
  <c r="FN77" i="2"/>
  <c r="FN80" i="2"/>
  <c r="FN81" i="2"/>
  <c r="FN82" i="2"/>
  <c r="FN85" i="2"/>
  <c r="FN86" i="2"/>
  <c r="FN87" i="2"/>
  <c r="FN100" i="2"/>
  <c r="FN101" i="2"/>
  <c r="FN102" i="2"/>
  <c r="FN110" i="2"/>
  <c r="FN111" i="2"/>
  <c r="FN112" i="2"/>
  <c r="FN116" i="2"/>
  <c r="FN117" i="2"/>
  <c r="FN118" i="2"/>
  <c r="FN121" i="2"/>
  <c r="FN122" i="2"/>
  <c r="FN123" i="2"/>
  <c r="FN144" i="2"/>
  <c r="FN145" i="2"/>
  <c r="FN146" i="2"/>
  <c r="FN159" i="2"/>
  <c r="FN160" i="2"/>
  <c r="FN161" i="2"/>
  <c r="FN164" i="2"/>
  <c r="FN165" i="2"/>
  <c r="FN166" i="2"/>
  <c r="FN169" i="2"/>
  <c r="FN170" i="2"/>
  <c r="FN171" i="2"/>
  <c r="FN174" i="2"/>
  <c r="FN175" i="2"/>
  <c r="FN176" i="2"/>
  <c r="FN179" i="2"/>
  <c r="FN180" i="2"/>
  <c r="FN181" i="2"/>
  <c r="FN184" i="2"/>
  <c r="FN185" i="2"/>
  <c r="FN186" i="2"/>
  <c r="FN189" i="2"/>
  <c r="FN190" i="2"/>
  <c r="FN191" i="2"/>
  <c r="FN204" i="2"/>
  <c r="FN205" i="2"/>
  <c r="FN206" i="2"/>
  <c r="FN209" i="2"/>
  <c r="FN211" i="2"/>
  <c r="FN214" i="2"/>
  <c r="FN215" i="2"/>
  <c r="FN216" i="2"/>
  <c r="FN219" i="2"/>
  <c r="FN220" i="2"/>
  <c r="FN221" i="2"/>
  <c r="FN224" i="2"/>
  <c r="FN225" i="2"/>
  <c r="FN226" i="2"/>
  <c r="FN240" i="2"/>
  <c r="FN241" i="2"/>
  <c r="FN242" i="2"/>
  <c r="FN250" i="2"/>
  <c r="FN252" i="2"/>
  <c r="FN260" i="2"/>
  <c r="FN261" i="2"/>
  <c r="FN262" i="2"/>
  <c r="FN265" i="2"/>
  <c r="FN266" i="2"/>
  <c r="FN267" i="2"/>
  <c r="FN270" i="2"/>
  <c r="FN271" i="2"/>
  <c r="FN272" i="2"/>
  <c r="FN275" i="2"/>
  <c r="FN276" i="2"/>
  <c r="FN277" i="2"/>
  <c r="FN293" i="2"/>
  <c r="FN294" i="2"/>
  <c r="FN295" i="2"/>
  <c r="FN298" i="2"/>
  <c r="FN299" i="2"/>
  <c r="FN300" i="2"/>
  <c r="FN308" i="2"/>
  <c r="FN309" i="2"/>
  <c r="FN310" i="2"/>
  <c r="FN313" i="2"/>
  <c r="FN314" i="2"/>
  <c r="FN315" i="2"/>
  <c r="FN318" i="2"/>
  <c r="FN319" i="2"/>
  <c r="FN320" i="2"/>
  <c r="FN328" i="2"/>
  <c r="FN329" i="2"/>
  <c r="FN330" i="2"/>
  <c r="FN333" i="2"/>
  <c r="FN334" i="2"/>
  <c r="FN335" i="2"/>
  <c r="FN343" i="2"/>
  <c r="FN344" i="2"/>
  <c r="FN345" i="2"/>
  <c r="FN355" i="2"/>
  <c r="FN356" i="2"/>
  <c r="FN357" i="2"/>
  <c r="FN385" i="2"/>
  <c r="FN386" i="2"/>
  <c r="FN387" i="2"/>
  <c r="FN410" i="2"/>
  <c r="FN411" i="2"/>
  <c r="FN412" i="2"/>
  <c r="FN415" i="2"/>
  <c r="FN416" i="2"/>
  <c r="FN417" i="2"/>
  <c r="FN425" i="2"/>
  <c r="FN426" i="2"/>
  <c r="FN427" i="2"/>
  <c r="FN443" i="2"/>
  <c r="FN444" i="2"/>
  <c r="FN445" i="2"/>
  <c r="FN448" i="2"/>
  <c r="FN449" i="2"/>
  <c r="FN450" i="2"/>
  <c r="FN453" i="2"/>
  <c r="FN454" i="2"/>
  <c r="FN455" i="2"/>
  <c r="FN484" i="2"/>
  <c r="FN485" i="2"/>
  <c r="FN486" i="2"/>
  <c r="FN489" i="2"/>
  <c r="FN490" i="2"/>
  <c r="FN491" i="2"/>
  <c r="FN499" i="2"/>
  <c r="FN501" i="2"/>
  <c r="FN504" i="2"/>
  <c r="FN505" i="2"/>
  <c r="FN506" i="2"/>
  <c r="FN509" i="2"/>
  <c r="FN510" i="2"/>
  <c r="FN511" i="2"/>
  <c r="FN519" i="2"/>
  <c r="FN520" i="2"/>
  <c r="FN521" i="2"/>
  <c r="FN529" i="2"/>
  <c r="FN530" i="2"/>
  <c r="FN531" i="2"/>
  <c r="FN534" i="2"/>
  <c r="FN535" i="2"/>
  <c r="FN536" i="2"/>
  <c r="FN539" i="2"/>
  <c r="FN540" i="2"/>
  <c r="FN541" i="2"/>
  <c r="FN544" i="2"/>
  <c r="FN545" i="2"/>
  <c r="FN546" i="2"/>
  <c r="FN549" i="2"/>
  <c r="FN550" i="2"/>
  <c r="FN551" i="2"/>
  <c r="FN554" i="2"/>
  <c r="FN555" i="2"/>
  <c r="FN556" i="2"/>
  <c r="FN587" i="2"/>
  <c r="FO20" i="2"/>
  <c r="FO21" i="2"/>
  <c r="FO22" i="2"/>
  <c r="FO25" i="2"/>
  <c r="FO26" i="2"/>
  <c r="FO27" i="2"/>
  <c r="FO30" i="2"/>
  <c r="FO31" i="2"/>
  <c r="FO32" i="2"/>
  <c r="FO40" i="2"/>
  <c r="FO41" i="2"/>
  <c r="FO42" i="2"/>
  <c r="FO45" i="2"/>
  <c r="FO46" i="2"/>
  <c r="FO47" i="2"/>
  <c r="FO55" i="2"/>
  <c r="FO56" i="2"/>
  <c r="FO57" i="2"/>
  <c r="FO60" i="2"/>
  <c r="FO61" i="2"/>
  <c r="FO62" i="2"/>
  <c r="FO70" i="2"/>
  <c r="FO71" i="2"/>
  <c r="FO72" i="2"/>
  <c r="FO75" i="2"/>
  <c r="FO77" i="2"/>
  <c r="FO80" i="2"/>
  <c r="FO81" i="2"/>
  <c r="FO82" i="2"/>
  <c r="FO85" i="2"/>
  <c r="FO86" i="2"/>
  <c r="FO87" i="2"/>
  <c r="FO100" i="2"/>
  <c r="FO101" i="2"/>
  <c r="FO102" i="2"/>
  <c r="FO110" i="2"/>
  <c r="FO111" i="2"/>
  <c r="FO112" i="2"/>
  <c r="FO116" i="2"/>
  <c r="FO117" i="2"/>
  <c r="FO118" i="2"/>
  <c r="FO121" i="2"/>
  <c r="FO122" i="2"/>
  <c r="FO123" i="2"/>
  <c r="FO144" i="2"/>
  <c r="FO145" i="2"/>
  <c r="FO146" i="2"/>
  <c r="FO159" i="2"/>
  <c r="FO160" i="2"/>
  <c r="FO161" i="2"/>
  <c r="FO164" i="2"/>
  <c r="FO165" i="2"/>
  <c r="FO166" i="2"/>
  <c r="FO169" i="2"/>
  <c r="FO170" i="2"/>
  <c r="FO171" i="2"/>
  <c r="FO174" i="2"/>
  <c r="FO175" i="2"/>
  <c r="FO176" i="2"/>
  <c r="FO179" i="2"/>
  <c r="FO180" i="2"/>
  <c r="FO181" i="2"/>
  <c r="FO184" i="2"/>
  <c r="FO185" i="2"/>
  <c r="FO186" i="2"/>
  <c r="FO189" i="2"/>
  <c r="FO190" i="2"/>
  <c r="FO191" i="2"/>
  <c r="FO204" i="2"/>
  <c r="FO205" i="2"/>
  <c r="FO206" i="2"/>
  <c r="FO209" i="2"/>
  <c r="FO211" i="2"/>
  <c r="FO214" i="2"/>
  <c r="FO215" i="2"/>
  <c r="FO216" i="2"/>
  <c r="FO219" i="2"/>
  <c r="FO220" i="2"/>
  <c r="FO221" i="2"/>
  <c r="FO224" i="2"/>
  <c r="FO225" i="2"/>
  <c r="FO226" i="2"/>
  <c r="FO240" i="2"/>
  <c r="FO241" i="2"/>
  <c r="FO242" i="2"/>
  <c r="FO250" i="2"/>
  <c r="FO252" i="2"/>
  <c r="FO260" i="2"/>
  <c r="FO261" i="2"/>
  <c r="FO262" i="2"/>
  <c r="FO265" i="2"/>
  <c r="FO266" i="2"/>
  <c r="FO267" i="2"/>
  <c r="FO270" i="2"/>
  <c r="FO271" i="2"/>
  <c r="FO272" i="2"/>
  <c r="FO275" i="2"/>
  <c r="FO276" i="2"/>
  <c r="FO277" i="2"/>
  <c r="FO293" i="2"/>
  <c r="FO294" i="2"/>
  <c r="FO295" i="2"/>
  <c r="FO298" i="2"/>
  <c r="FO299" i="2"/>
  <c r="FO300" i="2"/>
  <c r="FO308" i="2"/>
  <c r="FO309" i="2"/>
  <c r="FO310" i="2"/>
  <c r="FO313" i="2"/>
  <c r="FO314" i="2"/>
  <c r="FO315" i="2"/>
  <c r="FO318" i="2"/>
  <c r="FO319" i="2"/>
  <c r="FO320" i="2"/>
  <c r="FO328" i="2"/>
  <c r="FO329" i="2"/>
  <c r="FO330" i="2"/>
  <c r="FO333" i="2"/>
  <c r="FO334" i="2"/>
  <c r="FO335" i="2"/>
  <c r="FO343" i="2"/>
  <c r="FO344" i="2"/>
  <c r="FO345" i="2"/>
  <c r="FO355" i="2"/>
  <c r="FO356" i="2"/>
  <c r="FO357" i="2"/>
  <c r="FO385" i="2"/>
  <c r="FO386" i="2"/>
  <c r="FO387" i="2"/>
  <c r="FO410" i="2"/>
  <c r="FO411" i="2"/>
  <c r="FO412" i="2"/>
  <c r="FO415" i="2"/>
  <c r="FO416" i="2"/>
  <c r="FO417" i="2"/>
  <c r="FO425" i="2"/>
  <c r="FO426" i="2"/>
  <c r="FO427" i="2"/>
  <c r="FO443" i="2"/>
  <c r="FO444" i="2"/>
  <c r="FO445" i="2"/>
  <c r="FO448" i="2"/>
  <c r="FO449" i="2"/>
  <c r="FO450" i="2"/>
  <c r="FO453" i="2"/>
  <c r="FO454" i="2"/>
  <c r="FO455" i="2"/>
  <c r="FO484" i="2"/>
  <c r="FO485" i="2"/>
  <c r="FO486" i="2"/>
  <c r="FO489" i="2"/>
  <c r="FO490" i="2"/>
  <c r="FO491" i="2"/>
  <c r="FO499" i="2"/>
  <c r="FO501" i="2"/>
  <c r="FO504" i="2"/>
  <c r="FO505" i="2"/>
  <c r="FO506" i="2"/>
  <c r="FO509" i="2"/>
  <c r="FO510" i="2"/>
  <c r="FO511" i="2"/>
  <c r="FO519" i="2"/>
  <c r="FO520" i="2"/>
  <c r="FO521" i="2"/>
  <c r="FO529" i="2"/>
  <c r="FO530" i="2"/>
  <c r="FO531" i="2"/>
  <c r="FO534" i="2"/>
  <c r="FO535" i="2"/>
  <c r="FO536" i="2"/>
  <c r="FO539" i="2"/>
  <c r="FO540" i="2"/>
  <c r="FO541" i="2"/>
  <c r="FO544" i="2"/>
  <c r="FO545" i="2"/>
  <c r="FO546" i="2"/>
  <c r="FO549" i="2"/>
  <c r="FO550" i="2"/>
  <c r="FO551" i="2"/>
  <c r="FO554" i="2"/>
  <c r="FO555" i="2"/>
  <c r="FO556" i="2"/>
  <c r="FO587" i="2"/>
  <c r="FP20" i="2"/>
  <c r="FP21" i="2"/>
  <c r="FP22" i="2"/>
  <c r="FP25" i="2"/>
  <c r="FP26" i="2"/>
  <c r="FP27" i="2"/>
  <c r="FP30" i="2"/>
  <c r="FP31" i="2"/>
  <c r="FP32" i="2"/>
  <c r="FP35" i="2"/>
  <c r="FP36" i="2"/>
  <c r="FP37" i="2"/>
  <c r="FP40" i="2"/>
  <c r="FP41" i="2"/>
  <c r="FP42" i="2"/>
  <c r="FP45" i="2"/>
  <c r="FP46" i="2"/>
  <c r="FP47" i="2"/>
  <c r="FP55" i="2"/>
  <c r="FP56" i="2"/>
  <c r="FP57" i="2"/>
  <c r="FP60" i="2"/>
  <c r="FP61" i="2"/>
  <c r="FP62" i="2"/>
  <c r="FP70" i="2"/>
  <c r="FP71" i="2"/>
  <c r="FP72" i="2"/>
  <c r="FP75" i="2"/>
  <c r="FP77" i="2"/>
  <c r="FP80" i="2"/>
  <c r="FP81" i="2"/>
  <c r="FP82" i="2"/>
  <c r="FP85" i="2"/>
  <c r="FP86" i="2"/>
  <c r="FP87" i="2"/>
  <c r="FP100" i="2"/>
  <c r="FP101" i="2"/>
  <c r="FP102" i="2"/>
  <c r="FP110" i="2"/>
  <c r="FP111" i="2"/>
  <c r="FP112" i="2"/>
  <c r="FP116" i="2"/>
  <c r="FP117" i="2"/>
  <c r="FP118" i="2"/>
  <c r="FP121" i="2"/>
  <c r="FP122" i="2"/>
  <c r="FP123" i="2"/>
  <c r="FP144" i="2"/>
  <c r="FP145" i="2"/>
  <c r="FP146" i="2"/>
  <c r="FP159" i="2"/>
  <c r="FP160" i="2"/>
  <c r="FP161" i="2"/>
  <c r="FP164" i="2"/>
  <c r="FP165" i="2"/>
  <c r="FP166" i="2"/>
  <c r="FP169" i="2"/>
  <c r="FP170" i="2"/>
  <c r="FP171" i="2"/>
  <c r="FP174" i="2"/>
  <c r="FP175" i="2"/>
  <c r="FP176" i="2"/>
  <c r="FP179" i="2"/>
  <c r="FP180" i="2"/>
  <c r="FP181" i="2"/>
  <c r="FP184" i="2"/>
  <c r="FP185" i="2"/>
  <c r="FP186" i="2"/>
  <c r="FP189" i="2"/>
  <c r="FP190" i="2"/>
  <c r="FP191" i="2"/>
  <c r="FP204" i="2"/>
  <c r="FP205" i="2"/>
  <c r="FP206" i="2"/>
  <c r="FP209" i="2"/>
  <c r="FP211" i="2"/>
  <c r="FP214" i="2"/>
  <c r="FP215" i="2"/>
  <c r="FP216" i="2"/>
  <c r="FP219" i="2"/>
  <c r="FP220" i="2"/>
  <c r="FP221" i="2"/>
  <c r="FP224" i="2"/>
  <c r="FP225" i="2"/>
  <c r="FP226" i="2"/>
  <c r="FP240" i="2"/>
  <c r="FP241" i="2"/>
  <c r="FP242" i="2"/>
  <c r="FP250" i="2"/>
  <c r="FP252" i="2"/>
  <c r="FP260" i="2"/>
  <c r="FP261" i="2"/>
  <c r="FP262" i="2"/>
  <c r="FP265" i="2"/>
  <c r="FP266" i="2"/>
  <c r="FP267" i="2"/>
  <c r="FP270" i="2"/>
  <c r="FP271" i="2"/>
  <c r="FP272" i="2"/>
  <c r="FP275" i="2"/>
  <c r="FP276" i="2"/>
  <c r="FP277" i="2"/>
  <c r="FP293" i="2"/>
  <c r="FP294" i="2"/>
  <c r="FP295" i="2"/>
  <c r="FP298" i="2"/>
  <c r="FP299" i="2"/>
  <c r="FP300" i="2"/>
  <c r="FP308" i="2"/>
  <c r="FP309" i="2"/>
  <c r="FP310" i="2"/>
  <c r="FP313" i="2"/>
  <c r="FP314" i="2"/>
  <c r="FP315" i="2"/>
  <c r="FP318" i="2"/>
  <c r="FP319" i="2"/>
  <c r="FP320" i="2"/>
  <c r="FP328" i="2"/>
  <c r="FP329" i="2"/>
  <c r="FP330" i="2"/>
  <c r="FP333" i="2"/>
  <c r="FP334" i="2"/>
  <c r="FP335" i="2"/>
  <c r="FP343" i="2"/>
  <c r="FP344" i="2"/>
  <c r="FP345" i="2"/>
  <c r="FP355" i="2"/>
  <c r="FP356" i="2"/>
  <c r="FP357" i="2"/>
  <c r="FP385" i="2"/>
  <c r="FP386" i="2"/>
  <c r="FP387" i="2"/>
  <c r="FP410" i="2"/>
  <c r="FP411" i="2"/>
  <c r="FP412" i="2"/>
  <c r="FP415" i="2"/>
  <c r="FP416" i="2"/>
  <c r="FP417" i="2"/>
  <c r="FP425" i="2"/>
  <c r="FP426" i="2"/>
  <c r="FP427" i="2"/>
  <c r="FP443" i="2"/>
  <c r="FP444" i="2"/>
  <c r="FP445" i="2"/>
  <c r="FP448" i="2"/>
  <c r="FP449" i="2"/>
  <c r="FP450" i="2"/>
  <c r="FP453" i="2"/>
  <c r="FP454" i="2"/>
  <c r="FP455" i="2"/>
  <c r="FP484" i="2"/>
  <c r="FP485" i="2"/>
  <c r="FP486" i="2"/>
  <c r="FP489" i="2"/>
  <c r="FP490" i="2"/>
  <c r="FP491" i="2"/>
  <c r="FP499" i="2"/>
  <c r="FP501" i="2"/>
  <c r="FP504" i="2"/>
  <c r="FP505" i="2"/>
  <c r="FP506" i="2"/>
  <c r="FP509" i="2"/>
  <c r="FP510" i="2"/>
  <c r="FP511" i="2"/>
  <c r="FP519" i="2"/>
  <c r="FP520" i="2"/>
  <c r="FP521" i="2"/>
  <c r="FP529" i="2"/>
  <c r="FP530" i="2"/>
  <c r="FP531" i="2"/>
  <c r="FP534" i="2"/>
  <c r="FP535" i="2"/>
  <c r="FP536" i="2"/>
  <c r="FP539" i="2"/>
  <c r="FP540" i="2"/>
  <c r="FP541" i="2"/>
  <c r="FP544" i="2"/>
  <c r="FP545" i="2"/>
  <c r="FP546" i="2"/>
  <c r="FP549" i="2"/>
  <c r="FP550" i="2"/>
  <c r="FP551" i="2"/>
  <c r="FP554" i="2"/>
  <c r="FP555" i="2"/>
  <c r="FP556" i="2"/>
  <c r="FP587" i="2"/>
  <c r="FQ20" i="2"/>
  <c r="FQ21" i="2"/>
  <c r="FQ22" i="2"/>
  <c r="FQ25" i="2"/>
  <c r="FQ26" i="2"/>
  <c r="FQ27" i="2"/>
  <c r="FQ30" i="2"/>
  <c r="FQ31" i="2"/>
  <c r="FQ32" i="2"/>
  <c r="FQ35" i="2"/>
  <c r="FQ36" i="2"/>
  <c r="FQ37" i="2"/>
  <c r="FQ40" i="2"/>
  <c r="FQ41" i="2"/>
  <c r="FQ42" i="2"/>
  <c r="FQ45" i="2"/>
  <c r="FQ46" i="2"/>
  <c r="FQ47" i="2"/>
  <c r="FQ55" i="2"/>
  <c r="FQ56" i="2"/>
  <c r="FQ57" i="2"/>
  <c r="FQ60" i="2"/>
  <c r="FQ61" i="2"/>
  <c r="FQ62" i="2"/>
  <c r="FQ70" i="2"/>
  <c r="FQ71" i="2"/>
  <c r="FQ72" i="2"/>
  <c r="FQ75" i="2"/>
  <c r="FQ77" i="2"/>
  <c r="FQ80" i="2"/>
  <c r="FQ81" i="2"/>
  <c r="FQ82" i="2"/>
  <c r="FQ85" i="2"/>
  <c r="FQ86" i="2"/>
  <c r="FQ87" i="2"/>
  <c r="FQ100" i="2"/>
  <c r="FQ101" i="2"/>
  <c r="FQ102" i="2"/>
  <c r="FQ110" i="2"/>
  <c r="FQ111" i="2"/>
  <c r="FQ112" i="2"/>
  <c r="FQ116" i="2"/>
  <c r="FQ117" i="2"/>
  <c r="FQ118" i="2"/>
  <c r="FQ121" i="2"/>
  <c r="FQ122" i="2"/>
  <c r="FQ123" i="2"/>
  <c r="FQ144" i="2"/>
  <c r="FQ145" i="2"/>
  <c r="FQ146" i="2"/>
  <c r="FQ159" i="2"/>
  <c r="FQ160" i="2"/>
  <c r="FQ161" i="2"/>
  <c r="FQ164" i="2"/>
  <c r="FQ165" i="2"/>
  <c r="FQ166" i="2"/>
  <c r="FQ169" i="2"/>
  <c r="FQ170" i="2"/>
  <c r="FQ171" i="2"/>
  <c r="FQ174" i="2"/>
  <c r="FQ175" i="2"/>
  <c r="FQ176" i="2"/>
  <c r="FQ179" i="2"/>
  <c r="FQ180" i="2"/>
  <c r="FQ181" i="2"/>
  <c r="FQ184" i="2"/>
  <c r="FQ185" i="2"/>
  <c r="FQ186" i="2"/>
  <c r="FQ189" i="2"/>
  <c r="FQ190" i="2"/>
  <c r="FQ191" i="2"/>
  <c r="FQ204" i="2"/>
  <c r="FQ205" i="2"/>
  <c r="FQ206" i="2"/>
  <c r="FQ209" i="2"/>
  <c r="FQ211" i="2"/>
  <c r="FQ214" i="2"/>
  <c r="FQ215" i="2"/>
  <c r="FQ216" i="2"/>
  <c r="FQ219" i="2"/>
  <c r="FQ220" i="2"/>
  <c r="FQ221" i="2"/>
  <c r="FQ224" i="2"/>
  <c r="FQ225" i="2"/>
  <c r="FQ226" i="2"/>
  <c r="FQ240" i="2"/>
  <c r="FQ241" i="2"/>
  <c r="FQ242" i="2"/>
  <c r="FQ250" i="2"/>
  <c r="FQ252" i="2"/>
  <c r="FQ260" i="2"/>
  <c r="FQ261" i="2"/>
  <c r="FQ262" i="2"/>
  <c r="FQ265" i="2"/>
  <c r="FQ266" i="2"/>
  <c r="FQ267" i="2"/>
  <c r="FQ270" i="2"/>
  <c r="FQ271" i="2"/>
  <c r="FQ272" i="2"/>
  <c r="FQ275" i="2"/>
  <c r="FQ276" i="2"/>
  <c r="FQ277" i="2"/>
  <c r="FQ293" i="2"/>
  <c r="FQ294" i="2"/>
  <c r="FQ295" i="2"/>
  <c r="FQ298" i="2"/>
  <c r="FQ299" i="2"/>
  <c r="FQ300" i="2"/>
  <c r="FQ308" i="2"/>
  <c r="FQ309" i="2"/>
  <c r="FQ310" i="2"/>
  <c r="FQ313" i="2"/>
  <c r="FQ314" i="2"/>
  <c r="FQ315" i="2"/>
  <c r="FQ318" i="2"/>
  <c r="FQ319" i="2"/>
  <c r="FQ320" i="2"/>
  <c r="FQ328" i="2"/>
  <c r="FQ329" i="2"/>
  <c r="FQ330" i="2"/>
  <c r="FQ333" i="2"/>
  <c r="FQ334" i="2"/>
  <c r="FQ335" i="2"/>
  <c r="FQ343" i="2"/>
  <c r="FQ344" i="2"/>
  <c r="FQ345" i="2"/>
  <c r="FQ355" i="2"/>
  <c r="FQ356" i="2"/>
  <c r="FQ357" i="2"/>
  <c r="FQ385" i="2"/>
  <c r="FQ386" i="2"/>
  <c r="FQ387" i="2"/>
  <c r="FQ410" i="2"/>
  <c r="FQ411" i="2"/>
  <c r="FQ412" i="2"/>
  <c r="FQ415" i="2"/>
  <c r="FQ416" i="2"/>
  <c r="FQ417" i="2"/>
  <c r="FQ425" i="2"/>
  <c r="FQ426" i="2"/>
  <c r="FQ427" i="2"/>
  <c r="FQ443" i="2"/>
  <c r="FQ444" i="2"/>
  <c r="FQ445" i="2"/>
  <c r="FQ448" i="2"/>
  <c r="FQ449" i="2"/>
  <c r="FQ450" i="2"/>
  <c r="FQ453" i="2"/>
  <c r="FQ454" i="2"/>
  <c r="FQ455" i="2"/>
  <c r="FQ484" i="2"/>
  <c r="FQ485" i="2"/>
  <c r="FQ486" i="2"/>
  <c r="FQ489" i="2"/>
  <c r="FQ490" i="2"/>
  <c r="FQ491" i="2"/>
  <c r="FQ499" i="2"/>
  <c r="FQ501" i="2"/>
  <c r="FQ504" i="2"/>
  <c r="FQ505" i="2"/>
  <c r="FQ506" i="2"/>
  <c r="FQ509" i="2"/>
  <c r="FQ510" i="2"/>
  <c r="FQ511" i="2"/>
  <c r="FQ519" i="2"/>
  <c r="FQ520" i="2"/>
  <c r="FQ521" i="2"/>
  <c r="FQ529" i="2"/>
  <c r="FQ530" i="2"/>
  <c r="FQ531" i="2"/>
  <c r="FQ534" i="2"/>
  <c r="FQ535" i="2"/>
  <c r="FQ536" i="2"/>
  <c r="FQ539" i="2"/>
  <c r="FQ540" i="2"/>
  <c r="FQ541" i="2"/>
  <c r="FQ544" i="2"/>
  <c r="FQ545" i="2"/>
  <c r="FQ546" i="2"/>
  <c r="FQ549" i="2"/>
  <c r="FQ550" i="2"/>
  <c r="FQ551" i="2"/>
  <c r="FQ554" i="2"/>
  <c r="FQ555" i="2"/>
  <c r="FQ556" i="2"/>
  <c r="FQ587" i="2"/>
  <c r="FR20" i="2"/>
  <c r="FR21" i="2"/>
  <c r="FR22" i="2"/>
  <c r="FR25" i="2"/>
  <c r="FR26" i="2"/>
  <c r="FR27" i="2"/>
  <c r="FR30" i="2"/>
  <c r="FR31" i="2"/>
  <c r="FR32" i="2"/>
  <c r="FR35" i="2"/>
  <c r="FR36" i="2"/>
  <c r="FR37" i="2"/>
  <c r="FR40" i="2"/>
  <c r="FR41" i="2"/>
  <c r="FR42" i="2"/>
  <c r="FR45" i="2"/>
  <c r="FR46" i="2"/>
  <c r="FR47" i="2"/>
  <c r="FR55" i="2"/>
  <c r="FR56" i="2"/>
  <c r="FR57" i="2"/>
  <c r="FR60" i="2"/>
  <c r="FR61" i="2"/>
  <c r="FR62" i="2"/>
  <c r="FR70" i="2"/>
  <c r="FR71" i="2"/>
  <c r="FR72" i="2"/>
  <c r="FR75" i="2"/>
  <c r="FR77" i="2"/>
  <c r="FR80" i="2"/>
  <c r="FR81" i="2"/>
  <c r="FR82" i="2"/>
  <c r="FR85" i="2"/>
  <c r="FR86" i="2"/>
  <c r="FR87" i="2"/>
  <c r="FR100" i="2"/>
  <c r="FR101" i="2"/>
  <c r="FR102" i="2"/>
  <c r="FR110" i="2"/>
  <c r="FR111" i="2"/>
  <c r="FR112" i="2"/>
  <c r="FR116" i="2"/>
  <c r="FR117" i="2"/>
  <c r="FR118" i="2"/>
  <c r="FR121" i="2"/>
  <c r="FR122" i="2"/>
  <c r="FR123" i="2"/>
  <c r="FR144" i="2"/>
  <c r="FR145" i="2"/>
  <c r="FR146" i="2"/>
  <c r="FR159" i="2"/>
  <c r="FR160" i="2"/>
  <c r="FR161" i="2"/>
  <c r="FR164" i="2"/>
  <c r="FR165" i="2"/>
  <c r="FR166" i="2"/>
  <c r="FR169" i="2"/>
  <c r="FR170" i="2"/>
  <c r="FR171" i="2"/>
  <c r="FR174" i="2"/>
  <c r="FR175" i="2"/>
  <c r="FR176" i="2"/>
  <c r="FR179" i="2"/>
  <c r="FR180" i="2"/>
  <c r="FR181" i="2"/>
  <c r="FR184" i="2"/>
  <c r="FR185" i="2"/>
  <c r="FR186" i="2"/>
  <c r="FR189" i="2"/>
  <c r="FR190" i="2"/>
  <c r="FR191" i="2"/>
  <c r="FR204" i="2"/>
  <c r="FR205" i="2"/>
  <c r="FR206" i="2"/>
  <c r="FR209" i="2"/>
  <c r="FR211" i="2"/>
  <c r="FR214" i="2"/>
  <c r="FR215" i="2"/>
  <c r="FR216" i="2"/>
  <c r="FR219" i="2"/>
  <c r="FR220" i="2"/>
  <c r="FR221" i="2"/>
  <c r="FR224" i="2"/>
  <c r="FR225" i="2"/>
  <c r="FR226" i="2"/>
  <c r="FR240" i="2"/>
  <c r="FR241" i="2"/>
  <c r="FR242" i="2"/>
  <c r="FR250" i="2"/>
  <c r="FR252" i="2"/>
  <c r="FR260" i="2"/>
  <c r="FR261" i="2"/>
  <c r="FR262" i="2"/>
  <c r="FR265" i="2"/>
  <c r="FR266" i="2"/>
  <c r="FR267" i="2"/>
  <c r="FR270" i="2"/>
  <c r="FR271" i="2"/>
  <c r="FR272" i="2"/>
  <c r="FR275" i="2"/>
  <c r="FR276" i="2"/>
  <c r="FR277" i="2"/>
  <c r="FR293" i="2"/>
  <c r="FR294" i="2"/>
  <c r="FR295" i="2"/>
  <c r="FR298" i="2"/>
  <c r="FR299" i="2"/>
  <c r="FR300" i="2"/>
  <c r="FR308" i="2"/>
  <c r="FR309" i="2"/>
  <c r="FR310" i="2"/>
  <c r="FR313" i="2"/>
  <c r="FR314" i="2"/>
  <c r="FR315" i="2"/>
  <c r="FR318" i="2"/>
  <c r="FR319" i="2"/>
  <c r="FR320" i="2"/>
  <c r="FR328" i="2"/>
  <c r="FR329" i="2"/>
  <c r="FR330" i="2"/>
  <c r="FR333" i="2"/>
  <c r="FR334" i="2"/>
  <c r="FR335" i="2"/>
  <c r="FR343" i="2"/>
  <c r="FR344" i="2"/>
  <c r="FR345" i="2"/>
  <c r="FR355" i="2"/>
  <c r="FR356" i="2"/>
  <c r="FR357" i="2"/>
  <c r="FR385" i="2"/>
  <c r="FR386" i="2"/>
  <c r="FR387" i="2"/>
  <c r="FR410" i="2"/>
  <c r="FR411" i="2"/>
  <c r="FR412" i="2"/>
  <c r="FR415" i="2"/>
  <c r="FR416" i="2"/>
  <c r="FR417" i="2"/>
  <c r="FR425" i="2"/>
  <c r="FR426" i="2"/>
  <c r="FR427" i="2"/>
  <c r="FR443" i="2"/>
  <c r="FR444" i="2"/>
  <c r="FR445" i="2"/>
  <c r="FR448" i="2"/>
  <c r="FR449" i="2"/>
  <c r="FR450" i="2"/>
  <c r="FR453" i="2"/>
  <c r="FR454" i="2"/>
  <c r="FR455" i="2"/>
  <c r="FR484" i="2"/>
  <c r="FR485" i="2"/>
  <c r="FR486" i="2"/>
  <c r="FR489" i="2"/>
  <c r="FR490" i="2"/>
  <c r="FR491" i="2"/>
  <c r="FR499" i="2"/>
  <c r="FR501" i="2"/>
  <c r="FR504" i="2"/>
  <c r="FR505" i="2"/>
  <c r="FR506" i="2"/>
  <c r="FR509" i="2"/>
  <c r="FR510" i="2"/>
  <c r="FR511" i="2"/>
  <c r="FR519" i="2"/>
  <c r="FR520" i="2"/>
  <c r="FR521" i="2"/>
  <c r="FR529" i="2"/>
  <c r="FR530" i="2"/>
  <c r="FR531" i="2"/>
  <c r="FR534" i="2"/>
  <c r="FR535" i="2"/>
  <c r="FR536" i="2"/>
  <c r="FR539" i="2"/>
  <c r="FR540" i="2"/>
  <c r="FR541" i="2"/>
  <c r="FR544" i="2"/>
  <c r="FR545" i="2"/>
  <c r="FR546" i="2"/>
  <c r="FR549" i="2"/>
  <c r="FR550" i="2"/>
  <c r="FR551" i="2"/>
  <c r="FR554" i="2"/>
  <c r="FR555" i="2"/>
  <c r="FR556" i="2"/>
  <c r="FR587" i="2"/>
  <c r="FS20" i="2"/>
  <c r="FS21" i="2"/>
  <c r="FS22" i="2"/>
  <c r="FS25" i="2"/>
  <c r="FS26" i="2"/>
  <c r="FS27" i="2"/>
  <c r="FS30" i="2"/>
  <c r="FS31" i="2"/>
  <c r="FS32" i="2"/>
  <c r="FS35" i="2"/>
  <c r="FS36" i="2"/>
  <c r="FS37" i="2"/>
  <c r="FS40" i="2"/>
  <c r="FS41" i="2"/>
  <c r="FS42" i="2"/>
  <c r="FS45" i="2"/>
  <c r="FS46" i="2"/>
  <c r="FS47" i="2"/>
  <c r="FS55" i="2"/>
  <c r="FS56" i="2"/>
  <c r="FS57" i="2"/>
  <c r="FS60" i="2"/>
  <c r="FS61" i="2"/>
  <c r="FS62" i="2"/>
  <c r="FS70" i="2"/>
  <c r="FS71" i="2"/>
  <c r="FS72" i="2"/>
  <c r="FS75" i="2"/>
  <c r="FS77" i="2"/>
  <c r="FS80" i="2"/>
  <c r="FS81" i="2"/>
  <c r="FS82" i="2"/>
  <c r="FS85" i="2"/>
  <c r="FS86" i="2"/>
  <c r="FS87" i="2"/>
  <c r="FS100" i="2"/>
  <c r="FS101" i="2"/>
  <c r="FS102" i="2"/>
  <c r="FS110" i="2"/>
  <c r="FS111" i="2"/>
  <c r="FS112" i="2"/>
  <c r="FS116" i="2"/>
  <c r="FS117" i="2"/>
  <c r="FS118" i="2"/>
  <c r="FS121" i="2"/>
  <c r="FS122" i="2"/>
  <c r="FS123" i="2"/>
  <c r="FS144" i="2"/>
  <c r="FS145" i="2"/>
  <c r="FS146" i="2"/>
  <c r="FS159" i="2"/>
  <c r="FS160" i="2"/>
  <c r="FS161" i="2"/>
  <c r="FS164" i="2"/>
  <c r="FS165" i="2"/>
  <c r="FS166" i="2"/>
  <c r="FS169" i="2"/>
  <c r="FS170" i="2"/>
  <c r="FS171" i="2"/>
  <c r="FS174" i="2"/>
  <c r="FS175" i="2"/>
  <c r="FS176" i="2"/>
  <c r="FS179" i="2"/>
  <c r="FS180" i="2"/>
  <c r="FS181" i="2"/>
  <c r="FS184" i="2"/>
  <c r="FS185" i="2"/>
  <c r="FS186" i="2"/>
  <c r="FS189" i="2"/>
  <c r="FS190" i="2"/>
  <c r="FS191" i="2"/>
  <c r="FS204" i="2"/>
  <c r="FS205" i="2"/>
  <c r="FS206" i="2"/>
  <c r="FS209" i="2"/>
  <c r="FS211" i="2"/>
  <c r="FS214" i="2"/>
  <c r="FS215" i="2"/>
  <c r="FS216" i="2"/>
  <c r="FS219" i="2"/>
  <c r="FS220" i="2"/>
  <c r="FS221" i="2"/>
  <c r="FS224" i="2"/>
  <c r="FS225" i="2"/>
  <c r="FS226" i="2"/>
  <c r="FS240" i="2"/>
  <c r="FS241" i="2"/>
  <c r="FS242" i="2"/>
  <c r="FS250" i="2"/>
  <c r="FS252" i="2"/>
  <c r="FS260" i="2"/>
  <c r="FS261" i="2"/>
  <c r="FS262" i="2"/>
  <c r="FS265" i="2"/>
  <c r="FS266" i="2"/>
  <c r="FS267" i="2"/>
  <c r="FS270" i="2"/>
  <c r="FS271" i="2"/>
  <c r="FS272" i="2"/>
  <c r="FS275" i="2"/>
  <c r="FS276" i="2"/>
  <c r="FS277" i="2"/>
  <c r="FS293" i="2"/>
  <c r="FS294" i="2"/>
  <c r="FS295" i="2"/>
  <c r="FS298" i="2"/>
  <c r="FS299" i="2"/>
  <c r="FS300" i="2"/>
  <c r="FS308" i="2"/>
  <c r="FS309" i="2"/>
  <c r="FS310" i="2"/>
  <c r="FS313" i="2"/>
  <c r="FS314" i="2"/>
  <c r="FS315" i="2"/>
  <c r="FS318" i="2"/>
  <c r="FS319" i="2"/>
  <c r="FS320" i="2"/>
  <c r="FS328" i="2"/>
  <c r="FS329" i="2"/>
  <c r="FS330" i="2"/>
  <c r="FS333" i="2"/>
  <c r="FS334" i="2"/>
  <c r="FS335" i="2"/>
  <c r="FS343" i="2"/>
  <c r="FS344" i="2"/>
  <c r="FS345" i="2"/>
  <c r="FS355" i="2"/>
  <c r="FS356" i="2"/>
  <c r="FS357" i="2"/>
  <c r="FS385" i="2"/>
  <c r="FS386" i="2"/>
  <c r="FS387" i="2"/>
  <c r="FS410" i="2"/>
  <c r="FS411" i="2"/>
  <c r="FS412" i="2"/>
  <c r="FS415" i="2"/>
  <c r="FS416" i="2"/>
  <c r="FS417" i="2"/>
  <c r="FS425" i="2"/>
  <c r="FS426" i="2"/>
  <c r="FS427" i="2"/>
  <c r="FS443" i="2"/>
  <c r="FS444" i="2"/>
  <c r="FS445" i="2"/>
  <c r="FS448" i="2"/>
  <c r="FS449" i="2"/>
  <c r="FS450" i="2"/>
  <c r="FS453" i="2"/>
  <c r="FS454" i="2"/>
  <c r="FS455" i="2"/>
  <c r="FS484" i="2"/>
  <c r="FS485" i="2"/>
  <c r="FS486" i="2"/>
  <c r="FS489" i="2"/>
  <c r="FS490" i="2"/>
  <c r="FS491" i="2"/>
  <c r="FS499" i="2"/>
  <c r="FS501" i="2"/>
  <c r="FS504" i="2"/>
  <c r="FS505" i="2"/>
  <c r="FS506" i="2"/>
  <c r="FS509" i="2"/>
  <c r="FS510" i="2"/>
  <c r="FS511" i="2"/>
  <c r="FS519" i="2"/>
  <c r="FS520" i="2"/>
  <c r="FS521" i="2"/>
  <c r="FS529" i="2"/>
  <c r="FS530" i="2"/>
  <c r="FS531" i="2"/>
  <c r="FS534" i="2"/>
  <c r="FS535" i="2"/>
  <c r="FS536" i="2"/>
  <c r="FS539" i="2"/>
  <c r="FS540" i="2"/>
  <c r="FS541" i="2"/>
  <c r="FS544" i="2"/>
  <c r="FS545" i="2"/>
  <c r="FS546" i="2"/>
  <c r="FS549" i="2"/>
  <c r="FS550" i="2"/>
  <c r="FS551" i="2"/>
  <c r="FS554" i="2"/>
  <c r="FS555" i="2"/>
  <c r="FS556" i="2"/>
  <c r="FS587" i="2"/>
  <c r="FT20" i="2"/>
  <c r="FT21" i="2"/>
  <c r="FT22" i="2"/>
  <c r="FT25" i="2"/>
  <c r="FT26" i="2"/>
  <c r="FT27" i="2"/>
  <c r="FT30" i="2"/>
  <c r="FT31" i="2"/>
  <c r="FT32" i="2"/>
  <c r="FT35" i="2"/>
  <c r="FT36" i="2"/>
  <c r="FT37" i="2"/>
  <c r="FT40" i="2"/>
  <c r="FT41" i="2"/>
  <c r="FT42" i="2"/>
  <c r="FT45" i="2"/>
  <c r="FT46" i="2"/>
  <c r="FT47" i="2"/>
  <c r="FT55" i="2"/>
  <c r="FT56" i="2"/>
  <c r="FT57" i="2"/>
  <c r="FT60" i="2"/>
  <c r="FT61" i="2"/>
  <c r="FT62" i="2"/>
  <c r="FT70" i="2"/>
  <c r="FT71" i="2"/>
  <c r="FT72" i="2"/>
  <c r="FT75" i="2"/>
  <c r="FT77" i="2"/>
  <c r="FT80" i="2"/>
  <c r="FT81" i="2"/>
  <c r="FT82" i="2"/>
  <c r="FT85" i="2"/>
  <c r="FT86" i="2"/>
  <c r="FT87" i="2"/>
  <c r="FT100" i="2"/>
  <c r="FT101" i="2"/>
  <c r="FT102" i="2"/>
  <c r="FT110" i="2"/>
  <c r="FT111" i="2"/>
  <c r="FT112" i="2"/>
  <c r="FT116" i="2"/>
  <c r="FT117" i="2"/>
  <c r="FT118" i="2"/>
  <c r="FT121" i="2"/>
  <c r="FT122" i="2"/>
  <c r="FT123" i="2"/>
  <c r="FT144" i="2"/>
  <c r="FT145" i="2"/>
  <c r="FT146" i="2"/>
  <c r="FT159" i="2"/>
  <c r="FT160" i="2"/>
  <c r="FT161" i="2"/>
  <c r="FT164" i="2"/>
  <c r="FT165" i="2"/>
  <c r="FT166" i="2"/>
  <c r="FT169" i="2"/>
  <c r="FT170" i="2"/>
  <c r="FT171" i="2"/>
  <c r="FT174" i="2"/>
  <c r="FT175" i="2"/>
  <c r="FT176" i="2"/>
  <c r="FT179" i="2"/>
  <c r="FT180" i="2"/>
  <c r="FT181" i="2"/>
  <c r="FT184" i="2"/>
  <c r="FT185" i="2"/>
  <c r="FT186" i="2"/>
  <c r="FT189" i="2"/>
  <c r="FT190" i="2"/>
  <c r="FT191" i="2"/>
  <c r="FT204" i="2"/>
  <c r="FT205" i="2"/>
  <c r="FT206" i="2"/>
  <c r="FT209" i="2"/>
  <c r="FT211" i="2"/>
  <c r="FT214" i="2"/>
  <c r="FT215" i="2"/>
  <c r="FT216" i="2"/>
  <c r="FT219" i="2"/>
  <c r="FT220" i="2"/>
  <c r="FT221" i="2"/>
  <c r="FT224" i="2"/>
  <c r="FT225" i="2"/>
  <c r="FT226" i="2"/>
  <c r="FT240" i="2"/>
  <c r="FT241" i="2"/>
  <c r="FT242" i="2"/>
  <c r="FT250" i="2"/>
  <c r="FT252" i="2"/>
  <c r="FT260" i="2"/>
  <c r="FT261" i="2"/>
  <c r="FT262" i="2"/>
  <c r="FT265" i="2"/>
  <c r="FT266" i="2"/>
  <c r="FT267" i="2"/>
  <c r="FT270" i="2"/>
  <c r="FT271" i="2"/>
  <c r="FT272" i="2"/>
  <c r="FT275" i="2"/>
  <c r="FT276" i="2"/>
  <c r="FT277" i="2"/>
  <c r="FT293" i="2"/>
  <c r="FT294" i="2"/>
  <c r="FT295" i="2"/>
  <c r="FT298" i="2"/>
  <c r="FT299" i="2"/>
  <c r="FT300" i="2"/>
  <c r="FT308" i="2"/>
  <c r="FT309" i="2"/>
  <c r="FT310" i="2"/>
  <c r="FT313" i="2"/>
  <c r="FT314" i="2"/>
  <c r="FT315" i="2"/>
  <c r="FT318" i="2"/>
  <c r="FT319" i="2"/>
  <c r="FT320" i="2"/>
  <c r="FT328" i="2"/>
  <c r="FT329" i="2"/>
  <c r="FT330" i="2"/>
  <c r="FT333" i="2"/>
  <c r="FT334" i="2"/>
  <c r="FT335" i="2"/>
  <c r="FT343" i="2"/>
  <c r="FT344" i="2"/>
  <c r="FT345" i="2"/>
  <c r="FT355" i="2"/>
  <c r="FT356" i="2"/>
  <c r="FT357" i="2"/>
  <c r="FT385" i="2"/>
  <c r="FT386" i="2"/>
  <c r="FT387" i="2"/>
  <c r="FT410" i="2"/>
  <c r="FT411" i="2"/>
  <c r="FT412" i="2"/>
  <c r="FT415" i="2"/>
  <c r="FT416" i="2"/>
  <c r="FT417" i="2"/>
  <c r="FT425" i="2"/>
  <c r="FT426" i="2"/>
  <c r="FT427" i="2"/>
  <c r="FT443" i="2"/>
  <c r="FT444" i="2"/>
  <c r="FT445" i="2"/>
  <c r="FT448" i="2"/>
  <c r="FT449" i="2"/>
  <c r="FT450" i="2"/>
  <c r="FT453" i="2"/>
  <c r="FT454" i="2"/>
  <c r="FT455" i="2"/>
  <c r="FT484" i="2"/>
  <c r="FT485" i="2"/>
  <c r="FT486" i="2"/>
  <c r="FT489" i="2"/>
  <c r="FT490" i="2"/>
  <c r="FT491" i="2"/>
  <c r="FT499" i="2"/>
  <c r="FT501" i="2"/>
  <c r="FT504" i="2"/>
  <c r="FT505" i="2"/>
  <c r="FT506" i="2"/>
  <c r="FT509" i="2"/>
  <c r="FT510" i="2"/>
  <c r="FT511" i="2"/>
  <c r="FT529" i="2"/>
  <c r="FT530" i="2"/>
  <c r="FT531" i="2"/>
  <c r="FT534" i="2"/>
  <c r="FT535" i="2"/>
  <c r="FT536" i="2"/>
  <c r="FT539" i="2"/>
  <c r="FT540" i="2"/>
  <c r="FT541" i="2"/>
  <c r="FT544" i="2"/>
  <c r="FT545" i="2"/>
  <c r="FT546" i="2"/>
  <c r="FT549" i="2"/>
  <c r="FT550" i="2"/>
  <c r="FT551" i="2"/>
  <c r="FT554" i="2"/>
  <c r="FT555" i="2"/>
  <c r="FT556" i="2"/>
  <c r="FT587" i="2"/>
  <c r="FU20" i="2"/>
  <c r="FU21" i="2"/>
  <c r="FU22" i="2"/>
  <c r="FU25" i="2"/>
  <c r="FU26" i="2"/>
  <c r="FU27" i="2"/>
  <c r="FU30" i="2"/>
  <c r="FU31" i="2"/>
  <c r="FU32" i="2"/>
  <c r="FU35" i="2"/>
  <c r="FU36" i="2"/>
  <c r="FU37" i="2"/>
  <c r="FU40" i="2"/>
  <c r="FU41" i="2"/>
  <c r="FU42" i="2"/>
  <c r="FU45" i="2"/>
  <c r="FU46" i="2"/>
  <c r="FU47" i="2"/>
  <c r="FU55" i="2"/>
  <c r="FU56" i="2"/>
  <c r="FU57" i="2"/>
  <c r="FU60" i="2"/>
  <c r="FU61" i="2"/>
  <c r="FU62" i="2"/>
  <c r="FU70" i="2"/>
  <c r="FU71" i="2"/>
  <c r="FU72" i="2"/>
  <c r="FU75" i="2"/>
  <c r="FU77" i="2"/>
  <c r="FU80" i="2"/>
  <c r="FU81" i="2"/>
  <c r="FU82" i="2"/>
  <c r="FU85" i="2"/>
  <c r="FU86" i="2"/>
  <c r="FU87" i="2"/>
  <c r="FU100" i="2"/>
  <c r="FU101" i="2"/>
  <c r="FU102" i="2"/>
  <c r="FU110" i="2"/>
  <c r="FU111" i="2"/>
  <c r="FU112" i="2"/>
  <c r="FU116" i="2"/>
  <c r="FU117" i="2"/>
  <c r="FU118" i="2"/>
  <c r="FU121" i="2"/>
  <c r="FU122" i="2"/>
  <c r="FU123" i="2"/>
  <c r="FU144" i="2"/>
  <c r="FU145" i="2"/>
  <c r="FU146" i="2"/>
  <c r="FU159" i="2"/>
  <c r="FU160" i="2"/>
  <c r="FU161" i="2"/>
  <c r="FU164" i="2"/>
  <c r="FU165" i="2"/>
  <c r="FU166" i="2"/>
  <c r="FU169" i="2"/>
  <c r="FU170" i="2"/>
  <c r="FU171" i="2"/>
  <c r="FU174" i="2"/>
  <c r="FU175" i="2"/>
  <c r="FU176" i="2"/>
  <c r="FU179" i="2"/>
  <c r="FU180" i="2"/>
  <c r="FU181" i="2"/>
  <c r="FU184" i="2"/>
  <c r="FU185" i="2"/>
  <c r="FU186" i="2"/>
  <c r="FU189" i="2"/>
  <c r="FU190" i="2"/>
  <c r="FU191" i="2"/>
  <c r="FU204" i="2"/>
  <c r="FU205" i="2"/>
  <c r="FU206" i="2"/>
  <c r="FU209" i="2"/>
  <c r="FU211" i="2"/>
  <c r="FU214" i="2"/>
  <c r="FU215" i="2"/>
  <c r="FU216" i="2"/>
  <c r="FU219" i="2"/>
  <c r="FU220" i="2"/>
  <c r="FU221" i="2"/>
  <c r="FU224" i="2"/>
  <c r="FU225" i="2"/>
  <c r="FU226" i="2"/>
  <c r="FU240" i="2"/>
  <c r="FU241" i="2"/>
  <c r="FU242" i="2"/>
  <c r="FU250" i="2"/>
  <c r="FU252" i="2"/>
  <c r="FU260" i="2"/>
  <c r="FU261" i="2"/>
  <c r="FU262" i="2"/>
  <c r="FU265" i="2"/>
  <c r="FU266" i="2"/>
  <c r="FU267" i="2"/>
  <c r="FU270" i="2"/>
  <c r="FU271" i="2"/>
  <c r="FU272" i="2"/>
  <c r="FU275" i="2"/>
  <c r="FU276" i="2"/>
  <c r="FU277" i="2"/>
  <c r="FU293" i="2"/>
  <c r="FU294" i="2"/>
  <c r="FU295" i="2"/>
  <c r="FU298" i="2"/>
  <c r="FU299" i="2"/>
  <c r="FU300" i="2"/>
  <c r="FU308" i="2"/>
  <c r="FU309" i="2"/>
  <c r="FU310" i="2"/>
  <c r="FU313" i="2"/>
  <c r="FU314" i="2"/>
  <c r="FU315" i="2"/>
  <c r="FU318" i="2"/>
  <c r="FU319" i="2"/>
  <c r="FU320" i="2"/>
  <c r="FU328" i="2"/>
  <c r="FU329" i="2"/>
  <c r="FU330" i="2"/>
  <c r="FU333" i="2"/>
  <c r="FU334" i="2"/>
  <c r="FU335" i="2"/>
  <c r="FU343" i="2"/>
  <c r="FU344" i="2"/>
  <c r="FU345" i="2"/>
  <c r="FU355" i="2"/>
  <c r="FU356" i="2"/>
  <c r="FU357" i="2"/>
  <c r="FU385" i="2"/>
  <c r="FU386" i="2"/>
  <c r="FU387" i="2"/>
  <c r="FU410" i="2"/>
  <c r="FU411" i="2"/>
  <c r="FU412" i="2"/>
  <c r="FU415" i="2"/>
  <c r="FU416" i="2"/>
  <c r="FU417" i="2"/>
  <c r="FU425" i="2"/>
  <c r="FU426" i="2"/>
  <c r="FU427" i="2"/>
  <c r="FU443" i="2"/>
  <c r="FU444" i="2"/>
  <c r="FU445" i="2"/>
  <c r="FU448" i="2"/>
  <c r="FU449" i="2"/>
  <c r="FU450" i="2"/>
  <c r="FU453" i="2"/>
  <c r="FU454" i="2"/>
  <c r="FU455" i="2"/>
  <c r="FU484" i="2"/>
  <c r="FU485" i="2"/>
  <c r="FU486" i="2"/>
  <c r="FU489" i="2"/>
  <c r="FU490" i="2"/>
  <c r="FU491" i="2"/>
  <c r="FU499" i="2"/>
  <c r="FU501" i="2"/>
  <c r="FU504" i="2"/>
  <c r="FU505" i="2"/>
  <c r="FU506" i="2"/>
  <c r="FU509" i="2"/>
  <c r="FU510" i="2"/>
  <c r="FU511" i="2"/>
  <c r="FU529" i="2"/>
  <c r="FU530" i="2"/>
  <c r="FU531" i="2"/>
  <c r="FU534" i="2"/>
  <c r="FU535" i="2"/>
  <c r="FU536" i="2"/>
  <c r="FU539" i="2"/>
  <c r="FU540" i="2"/>
  <c r="FU541" i="2"/>
  <c r="FU544" i="2"/>
  <c r="FU545" i="2"/>
  <c r="FU546" i="2"/>
  <c r="FU549" i="2"/>
  <c r="FU550" i="2"/>
  <c r="FU551" i="2"/>
  <c r="FU554" i="2"/>
  <c r="FU555" i="2"/>
  <c r="FU556" i="2"/>
  <c r="FU587" i="2"/>
  <c r="FV20" i="2"/>
  <c r="FV21" i="2"/>
  <c r="FV22" i="2"/>
  <c r="FV25" i="2"/>
  <c r="FV26" i="2"/>
  <c r="FV27" i="2"/>
  <c r="FV30" i="2"/>
  <c r="FV31" i="2"/>
  <c r="FV32" i="2"/>
  <c r="FV35" i="2"/>
  <c r="FV36" i="2"/>
  <c r="FV37" i="2"/>
  <c r="FV40" i="2"/>
  <c r="FV41" i="2"/>
  <c r="FV42" i="2"/>
  <c r="FV45" i="2"/>
  <c r="FV46" i="2"/>
  <c r="FV47" i="2"/>
  <c r="FV55" i="2"/>
  <c r="FV56" i="2"/>
  <c r="FV57" i="2"/>
  <c r="FV60" i="2"/>
  <c r="FV61" i="2"/>
  <c r="FV62" i="2"/>
  <c r="FV70" i="2"/>
  <c r="FV71" i="2"/>
  <c r="FV72" i="2"/>
  <c r="FV75" i="2"/>
  <c r="FV77" i="2"/>
  <c r="FV80" i="2"/>
  <c r="FV81" i="2"/>
  <c r="FV82" i="2"/>
  <c r="FV85" i="2"/>
  <c r="FV86" i="2"/>
  <c r="FV87" i="2"/>
  <c r="FV100" i="2"/>
  <c r="FV101" i="2"/>
  <c r="FV102" i="2"/>
  <c r="FV110" i="2"/>
  <c r="FV111" i="2"/>
  <c r="FV112" i="2"/>
  <c r="FV116" i="2"/>
  <c r="FV117" i="2"/>
  <c r="FV118" i="2"/>
  <c r="FV121" i="2"/>
  <c r="FV122" i="2"/>
  <c r="FV123" i="2"/>
  <c r="FV144" i="2"/>
  <c r="FV145" i="2"/>
  <c r="FV146" i="2"/>
  <c r="FV159" i="2"/>
  <c r="FV160" i="2"/>
  <c r="FV161" i="2"/>
  <c r="FV164" i="2"/>
  <c r="FV165" i="2"/>
  <c r="FV166" i="2"/>
  <c r="FV169" i="2"/>
  <c r="FV170" i="2"/>
  <c r="FV171" i="2"/>
  <c r="FV174" i="2"/>
  <c r="FV175" i="2"/>
  <c r="FV176" i="2"/>
  <c r="FV179" i="2"/>
  <c r="FV180" i="2"/>
  <c r="FV181" i="2"/>
  <c r="FV184" i="2"/>
  <c r="FV185" i="2"/>
  <c r="FV186" i="2"/>
  <c r="FV189" i="2"/>
  <c r="FV190" i="2"/>
  <c r="FV191" i="2"/>
  <c r="FV204" i="2"/>
  <c r="FV205" i="2"/>
  <c r="FV206" i="2"/>
  <c r="FV209" i="2"/>
  <c r="FV211" i="2"/>
  <c r="FV214" i="2"/>
  <c r="FV215" i="2"/>
  <c r="FV216" i="2"/>
  <c r="FV219" i="2"/>
  <c r="FV220" i="2"/>
  <c r="FV221" i="2"/>
  <c r="FV224" i="2"/>
  <c r="FV225" i="2"/>
  <c r="FV226" i="2"/>
  <c r="FV240" i="2"/>
  <c r="FV241" i="2"/>
  <c r="FV242" i="2"/>
  <c r="FV250" i="2"/>
  <c r="FV252" i="2"/>
  <c r="FV260" i="2"/>
  <c r="FV261" i="2"/>
  <c r="FV262" i="2"/>
  <c r="FV265" i="2"/>
  <c r="FV266" i="2"/>
  <c r="FV267" i="2"/>
  <c r="FV270" i="2"/>
  <c r="FV271" i="2"/>
  <c r="FV272" i="2"/>
  <c r="FV275" i="2"/>
  <c r="FV276" i="2"/>
  <c r="FV277" i="2"/>
  <c r="FV293" i="2"/>
  <c r="FV294" i="2"/>
  <c r="FV295" i="2"/>
  <c r="FV298" i="2"/>
  <c r="FV299" i="2"/>
  <c r="FV300" i="2"/>
  <c r="FV308" i="2"/>
  <c r="FV309" i="2"/>
  <c r="FV310" i="2"/>
  <c r="FV313" i="2"/>
  <c r="FV314" i="2"/>
  <c r="FV315" i="2"/>
  <c r="FV318" i="2"/>
  <c r="FV319" i="2"/>
  <c r="FV320" i="2"/>
  <c r="FV328" i="2"/>
  <c r="FV329" i="2"/>
  <c r="FV330" i="2"/>
  <c r="FV333" i="2"/>
  <c r="FV334" i="2"/>
  <c r="FV335" i="2"/>
  <c r="FV343" i="2"/>
  <c r="FV344" i="2"/>
  <c r="FV345" i="2"/>
  <c r="FV355" i="2"/>
  <c r="FV356" i="2"/>
  <c r="FV357" i="2"/>
  <c r="FV385" i="2"/>
  <c r="FV386" i="2"/>
  <c r="FV387" i="2"/>
  <c r="FV410" i="2"/>
  <c r="FV411" i="2"/>
  <c r="FV412" i="2"/>
  <c r="FV415" i="2"/>
  <c r="FV416" i="2"/>
  <c r="FV417" i="2"/>
  <c r="FV425" i="2"/>
  <c r="FV426" i="2"/>
  <c r="FV427" i="2"/>
  <c r="FV443" i="2"/>
  <c r="FV444" i="2"/>
  <c r="FV445" i="2"/>
  <c r="FV448" i="2"/>
  <c r="FV449" i="2"/>
  <c r="FV450" i="2"/>
  <c r="FV453" i="2"/>
  <c r="FV454" i="2"/>
  <c r="FV455" i="2"/>
  <c r="FV484" i="2"/>
  <c r="FV485" i="2"/>
  <c r="FV486" i="2"/>
  <c r="FV489" i="2"/>
  <c r="FV490" i="2"/>
  <c r="FV491" i="2"/>
  <c r="FV499" i="2"/>
  <c r="FV501" i="2"/>
  <c r="FV504" i="2"/>
  <c r="FV505" i="2"/>
  <c r="FV506" i="2"/>
  <c r="FV509" i="2"/>
  <c r="FV510" i="2"/>
  <c r="FV511" i="2"/>
  <c r="FV529" i="2"/>
  <c r="FV530" i="2"/>
  <c r="FV531" i="2"/>
  <c r="FV534" i="2"/>
  <c r="FV535" i="2"/>
  <c r="FV536" i="2"/>
  <c r="FV539" i="2"/>
  <c r="FV540" i="2"/>
  <c r="FV541" i="2"/>
  <c r="FV544" i="2"/>
  <c r="FV545" i="2"/>
  <c r="FV546" i="2"/>
  <c r="FV549" i="2"/>
  <c r="FV550" i="2"/>
  <c r="FV551" i="2"/>
  <c r="FV554" i="2"/>
  <c r="FV555" i="2"/>
  <c r="FV556" i="2"/>
  <c r="FV587" i="2"/>
  <c r="FZ587" i="2"/>
  <c r="GV587" i="2"/>
  <c r="F576" i="2"/>
  <c r="H576" i="2"/>
  <c r="H580" i="2"/>
  <c r="J576" i="2"/>
  <c r="J580" i="2" s="1"/>
  <c r="K576" i="2"/>
  <c r="K580" i="2" s="1"/>
  <c r="K582" i="2" s="1"/>
  <c r="L576" i="2"/>
  <c r="L580" i="2"/>
  <c r="M576" i="2"/>
  <c r="M580" i="2" s="1"/>
  <c r="M582" i="2" s="1"/>
  <c r="N576" i="2"/>
  <c r="FZ576" i="2" s="1"/>
  <c r="O576" i="2"/>
  <c r="O580" i="2" s="1"/>
  <c r="O582" i="2" s="1"/>
  <c r="P576" i="2"/>
  <c r="P580" i="2" s="1"/>
  <c r="P582" i="2" s="1"/>
  <c r="Q576" i="2"/>
  <c r="Q580" i="2"/>
  <c r="Q582" i="2" s="1"/>
  <c r="R576" i="2"/>
  <c r="R580" i="2" s="1"/>
  <c r="R582" i="2" s="1"/>
  <c r="S576" i="2"/>
  <c r="S580" i="2"/>
  <c r="T576" i="2"/>
  <c r="T578" i="2"/>
  <c r="T580" i="2"/>
  <c r="T582" i="2" s="1"/>
  <c r="U576" i="2"/>
  <c r="U580" i="2" s="1"/>
  <c r="U582" i="2" s="1"/>
  <c r="U578" i="2"/>
  <c r="V576" i="2"/>
  <c r="V578" i="2"/>
  <c r="V580" i="2"/>
  <c r="W576" i="2"/>
  <c r="W580" i="2" s="1"/>
  <c r="W582" i="2" s="1"/>
  <c r="W578" i="2"/>
  <c r="X576" i="2"/>
  <c r="X580" i="2" s="1"/>
  <c r="X582" i="2" s="1"/>
  <c r="X578" i="2"/>
  <c r="Y576" i="2"/>
  <c r="Y580" i="2" s="1"/>
  <c r="Y582" i="2" s="1"/>
  <c r="Y578" i="2"/>
  <c r="Z576" i="2"/>
  <c r="Z578" i="2"/>
  <c r="Z580" i="2"/>
  <c r="AA576" i="2"/>
  <c r="AA578" i="2"/>
  <c r="AA580" i="2"/>
  <c r="AB576" i="2"/>
  <c r="AB578" i="2"/>
  <c r="AB580" i="2"/>
  <c r="AB582" i="2" s="1"/>
  <c r="AC576" i="2"/>
  <c r="AC580" i="2" s="1"/>
  <c r="AC582" i="2" s="1"/>
  <c r="AC578" i="2"/>
  <c r="AD576" i="2"/>
  <c r="AD578" i="2"/>
  <c r="AD580" i="2"/>
  <c r="AE576" i="2"/>
  <c r="AE580" i="2" s="1"/>
  <c r="AE582" i="2" s="1"/>
  <c r="AE578" i="2"/>
  <c r="AF576" i="2"/>
  <c r="AF580" i="2" s="1"/>
  <c r="AF582" i="2" s="1"/>
  <c r="AF578" i="2"/>
  <c r="AG576" i="2"/>
  <c r="AG580" i="2" s="1"/>
  <c r="AG582" i="2" s="1"/>
  <c r="AG578" i="2"/>
  <c r="AH576" i="2"/>
  <c r="AH578" i="2"/>
  <c r="AH580" i="2"/>
  <c r="AH582" i="2" s="1"/>
  <c r="AI576" i="2"/>
  <c r="AI578" i="2"/>
  <c r="AI580" i="2"/>
  <c r="AI582" i="2" s="1"/>
  <c r="AJ576" i="2"/>
  <c r="AJ578" i="2"/>
  <c r="AJ580" i="2"/>
  <c r="AJ582" i="2" s="1"/>
  <c r="AK576" i="2"/>
  <c r="AK580" i="2" s="1"/>
  <c r="AK582" i="2" s="1"/>
  <c r="AK578" i="2"/>
  <c r="AL576" i="2"/>
  <c r="AL578" i="2"/>
  <c r="AL580" i="2"/>
  <c r="AM576" i="2"/>
  <c r="AM580" i="2" s="1"/>
  <c r="AM582" i="2" s="1"/>
  <c r="AM578" i="2"/>
  <c r="AN576" i="2"/>
  <c r="AN580" i="2" s="1"/>
  <c r="AN582" i="2" s="1"/>
  <c r="AN578" i="2"/>
  <c r="AO576" i="2"/>
  <c r="AO580" i="2" s="1"/>
  <c r="AO582" i="2" s="1"/>
  <c r="AO578" i="2"/>
  <c r="AP576" i="2"/>
  <c r="AP578" i="2"/>
  <c r="AP580" i="2"/>
  <c r="AP582" i="2" s="1"/>
  <c r="AQ576" i="2"/>
  <c r="AQ578" i="2"/>
  <c r="AQ580" i="2"/>
  <c r="AR576" i="2"/>
  <c r="AR578" i="2"/>
  <c r="AR580" i="2"/>
  <c r="AR582" i="2" s="1"/>
  <c r="AS576" i="2"/>
  <c r="AS580" i="2" s="1"/>
  <c r="AS582" i="2" s="1"/>
  <c r="AS578" i="2"/>
  <c r="AT576" i="2"/>
  <c r="AT578" i="2"/>
  <c r="AT580" i="2"/>
  <c r="AU576" i="2"/>
  <c r="AU580" i="2" s="1"/>
  <c r="AU582" i="2" s="1"/>
  <c r="AU578" i="2"/>
  <c r="AV576" i="2"/>
  <c r="AV580" i="2" s="1"/>
  <c r="AV582" i="2" s="1"/>
  <c r="AV578" i="2"/>
  <c r="AW576" i="2"/>
  <c r="AW580" i="2" s="1"/>
  <c r="AW582" i="2" s="1"/>
  <c r="AW578" i="2"/>
  <c r="AX576" i="2"/>
  <c r="AX578" i="2"/>
  <c r="AX580" i="2"/>
  <c r="AY576" i="2"/>
  <c r="AY578" i="2"/>
  <c r="AY580" i="2"/>
  <c r="AZ576" i="2"/>
  <c r="AZ578" i="2"/>
  <c r="AZ580" i="2"/>
  <c r="AZ582" i="2" s="1"/>
  <c r="BA576" i="2"/>
  <c r="BA580" i="2" s="1"/>
  <c r="BA582" i="2" s="1"/>
  <c r="BA578" i="2"/>
  <c r="BB576" i="2"/>
  <c r="BB578" i="2"/>
  <c r="BB580" i="2"/>
  <c r="BC576" i="2"/>
  <c r="BC580" i="2" s="1"/>
  <c r="BC582" i="2" s="1"/>
  <c r="BC578" i="2"/>
  <c r="BD576" i="2"/>
  <c r="BD580" i="2" s="1"/>
  <c r="BD582" i="2" s="1"/>
  <c r="BD578" i="2"/>
  <c r="BE576" i="2"/>
  <c r="BE580" i="2" s="1"/>
  <c r="BE582" i="2" s="1"/>
  <c r="BE578" i="2"/>
  <c r="BF576" i="2"/>
  <c r="BF578" i="2"/>
  <c r="BF580" i="2"/>
  <c r="BF582" i="2" s="1"/>
  <c r="BG576" i="2"/>
  <c r="BG578" i="2"/>
  <c r="BG580" i="2"/>
  <c r="BG582" i="2" s="1"/>
  <c r="BH576" i="2"/>
  <c r="BH578" i="2"/>
  <c r="BH580" i="2"/>
  <c r="BH582" i="2" s="1"/>
  <c r="BI576" i="2"/>
  <c r="BI580" i="2" s="1"/>
  <c r="BI582" i="2" s="1"/>
  <c r="BI578" i="2"/>
  <c r="BJ576" i="2"/>
  <c r="BJ578" i="2"/>
  <c r="BJ580" i="2"/>
  <c r="BK576" i="2"/>
  <c r="BK580" i="2" s="1"/>
  <c r="BK582" i="2" s="1"/>
  <c r="BK578" i="2"/>
  <c r="BL576" i="2"/>
  <c r="BL580" i="2" s="1"/>
  <c r="BL582" i="2" s="1"/>
  <c r="BL578" i="2"/>
  <c r="BM576" i="2"/>
  <c r="BM580" i="2" s="1"/>
  <c r="BM582" i="2" s="1"/>
  <c r="BM578" i="2"/>
  <c r="BN576" i="2"/>
  <c r="BN578" i="2"/>
  <c r="BN580" i="2"/>
  <c r="BN582" i="2" s="1"/>
  <c r="BO576" i="2"/>
  <c r="BO578" i="2"/>
  <c r="BO580" i="2"/>
  <c r="BP576" i="2"/>
  <c r="BP578" i="2"/>
  <c r="BP580" i="2"/>
  <c r="BP582" i="2" s="1"/>
  <c r="BQ576" i="2"/>
  <c r="BQ580" i="2" s="1"/>
  <c r="BQ582" i="2" s="1"/>
  <c r="BQ578" i="2"/>
  <c r="BR576" i="2"/>
  <c r="BR578" i="2"/>
  <c r="BR580" i="2"/>
  <c r="BS576" i="2"/>
  <c r="BS580" i="2" s="1"/>
  <c r="BS582" i="2" s="1"/>
  <c r="BS578" i="2"/>
  <c r="BT576" i="2"/>
  <c r="BT580" i="2" s="1"/>
  <c r="BT582" i="2" s="1"/>
  <c r="BT578" i="2"/>
  <c r="BU576" i="2"/>
  <c r="BU580" i="2" s="1"/>
  <c r="BU582" i="2" s="1"/>
  <c r="BU578" i="2"/>
  <c r="BV576" i="2"/>
  <c r="BV578" i="2"/>
  <c r="BV580" i="2"/>
  <c r="BW576" i="2"/>
  <c r="BW578" i="2"/>
  <c r="BW580" i="2"/>
  <c r="BX576" i="2"/>
  <c r="BX578" i="2"/>
  <c r="BX580" i="2"/>
  <c r="BX582" i="2" s="1"/>
  <c r="BY576" i="2"/>
  <c r="BY580" i="2" s="1"/>
  <c r="BY582" i="2" s="1"/>
  <c r="BY578" i="2"/>
  <c r="BZ576" i="2"/>
  <c r="BZ578" i="2"/>
  <c r="BZ580" i="2"/>
  <c r="CA576" i="2"/>
  <c r="CA580" i="2" s="1"/>
  <c r="CA582" i="2" s="1"/>
  <c r="CA578" i="2"/>
  <c r="CB576" i="2"/>
  <c r="CB580" i="2" s="1"/>
  <c r="CB582" i="2" s="1"/>
  <c r="CB578" i="2"/>
  <c r="CC576" i="2"/>
  <c r="CC580" i="2" s="1"/>
  <c r="CC582" i="2" s="1"/>
  <c r="CC578" i="2"/>
  <c r="CD576" i="2"/>
  <c r="CD578" i="2"/>
  <c r="CD580" i="2"/>
  <c r="CD582" i="2" s="1"/>
  <c r="CE576" i="2"/>
  <c r="CE578" i="2"/>
  <c r="CE580" i="2"/>
  <c r="CE582" i="2" s="1"/>
  <c r="CF576" i="2"/>
  <c r="CF578" i="2"/>
  <c r="CF580" i="2"/>
  <c r="CF582" i="2" s="1"/>
  <c r="CG576" i="2"/>
  <c r="CG580" i="2" s="1"/>
  <c r="CG582" i="2" s="1"/>
  <c r="CG578" i="2"/>
  <c r="CH576" i="2"/>
  <c r="CH578" i="2"/>
  <c r="CH580" i="2"/>
  <c r="CI576" i="2"/>
  <c r="CI580" i="2" s="1"/>
  <c r="CI582" i="2" s="1"/>
  <c r="CI578" i="2"/>
  <c r="CJ576" i="2"/>
  <c r="CJ580" i="2" s="1"/>
  <c r="CJ582" i="2" s="1"/>
  <c r="CJ578" i="2"/>
  <c r="CK576" i="2"/>
  <c r="CK580" i="2" s="1"/>
  <c r="CK582" i="2" s="1"/>
  <c r="CK578" i="2"/>
  <c r="CL576" i="2"/>
  <c r="CL578" i="2"/>
  <c r="CL580" i="2"/>
  <c r="CL582" i="2" s="1"/>
  <c r="CM576" i="2"/>
  <c r="CM578" i="2"/>
  <c r="CM580" i="2"/>
  <c r="CN576" i="2"/>
  <c r="CN578" i="2"/>
  <c r="CN580" i="2"/>
  <c r="CN582" i="2" s="1"/>
  <c r="CO576" i="2"/>
  <c r="CO580" i="2" s="1"/>
  <c r="CO582" i="2" s="1"/>
  <c r="CO578" i="2"/>
  <c r="CP576" i="2"/>
  <c r="CP578" i="2"/>
  <c r="CP580" i="2"/>
  <c r="CQ576" i="2"/>
  <c r="CQ580" i="2" s="1"/>
  <c r="CQ582" i="2" s="1"/>
  <c r="CQ578" i="2"/>
  <c r="CR576" i="2"/>
  <c r="CR580" i="2" s="1"/>
  <c r="CR582" i="2" s="1"/>
  <c r="CR578" i="2"/>
  <c r="CS576" i="2"/>
  <c r="CS580" i="2" s="1"/>
  <c r="CS582" i="2" s="1"/>
  <c r="CS578" i="2"/>
  <c r="CT576" i="2"/>
  <c r="CT578" i="2"/>
  <c r="CT580" i="2"/>
  <c r="CU576" i="2"/>
  <c r="CU578" i="2"/>
  <c r="CU580" i="2"/>
  <c r="CV576" i="2"/>
  <c r="CV578" i="2"/>
  <c r="CV580" i="2"/>
  <c r="CV582" i="2" s="1"/>
  <c r="CW576" i="2"/>
  <c r="CW580" i="2" s="1"/>
  <c r="CW582" i="2" s="1"/>
  <c r="CW578" i="2"/>
  <c r="CX576" i="2"/>
  <c r="CX578" i="2"/>
  <c r="CX580" i="2"/>
  <c r="CY576" i="2"/>
  <c r="CY580" i="2" s="1"/>
  <c r="CY582" i="2" s="1"/>
  <c r="CY578" i="2"/>
  <c r="CZ576" i="2"/>
  <c r="CZ580" i="2" s="1"/>
  <c r="CZ582" i="2" s="1"/>
  <c r="CZ578" i="2"/>
  <c r="DA576" i="2"/>
  <c r="DA580" i="2" s="1"/>
  <c r="DA582" i="2" s="1"/>
  <c r="DA578" i="2"/>
  <c r="DB576" i="2"/>
  <c r="DB578" i="2"/>
  <c r="DB580" i="2"/>
  <c r="DB582" i="2" s="1"/>
  <c r="DC576" i="2"/>
  <c r="DC578" i="2"/>
  <c r="DC580" i="2"/>
  <c r="DC582" i="2" s="1"/>
  <c r="DD576" i="2"/>
  <c r="DD578" i="2"/>
  <c r="DD580" i="2"/>
  <c r="DD582" i="2" s="1"/>
  <c r="DE576" i="2"/>
  <c r="DE580" i="2" s="1"/>
  <c r="DE582" i="2" s="1"/>
  <c r="DE578" i="2"/>
  <c r="DF576" i="2"/>
  <c r="DF578" i="2"/>
  <c r="DF580" i="2"/>
  <c r="DG576" i="2"/>
  <c r="DG580" i="2" s="1"/>
  <c r="DG582" i="2" s="1"/>
  <c r="DG578" i="2"/>
  <c r="DH576" i="2"/>
  <c r="DH580" i="2" s="1"/>
  <c r="DH582" i="2" s="1"/>
  <c r="DH578" i="2"/>
  <c r="DI576" i="2"/>
  <c r="DI580" i="2" s="1"/>
  <c r="DI582" i="2" s="1"/>
  <c r="DI578" i="2"/>
  <c r="DJ576" i="2"/>
  <c r="DJ578" i="2"/>
  <c r="DJ580" i="2"/>
  <c r="DJ582" i="2" s="1"/>
  <c r="DK576" i="2"/>
  <c r="DK578" i="2"/>
  <c r="DK580" i="2"/>
  <c r="DL576" i="2"/>
  <c r="DL578" i="2"/>
  <c r="DL580" i="2"/>
  <c r="DL582" i="2" s="1"/>
  <c r="DM576" i="2"/>
  <c r="DM580" i="2" s="1"/>
  <c r="DM582" i="2" s="1"/>
  <c r="DM578" i="2"/>
  <c r="DN576" i="2"/>
  <c r="DN578" i="2"/>
  <c r="DN580" i="2"/>
  <c r="DO576" i="2"/>
  <c r="DO580" i="2" s="1"/>
  <c r="DO582" i="2" s="1"/>
  <c r="DO578" i="2"/>
  <c r="DP576" i="2"/>
  <c r="DP580" i="2" s="1"/>
  <c r="DP582" i="2" s="1"/>
  <c r="DP578" i="2"/>
  <c r="DQ576" i="2"/>
  <c r="DQ580" i="2" s="1"/>
  <c r="DQ582" i="2" s="1"/>
  <c r="DQ578" i="2"/>
  <c r="DR576" i="2"/>
  <c r="DR578" i="2"/>
  <c r="DR580" i="2"/>
  <c r="DS576" i="2"/>
  <c r="DS578" i="2"/>
  <c r="DS580" i="2"/>
  <c r="DT576" i="2"/>
  <c r="DT578" i="2"/>
  <c r="DT580" i="2"/>
  <c r="DT582" i="2" s="1"/>
  <c r="DU576" i="2"/>
  <c r="DU580" i="2" s="1"/>
  <c r="DU578" i="2"/>
  <c r="DV576" i="2"/>
  <c r="DV578" i="2"/>
  <c r="DV580" i="2"/>
  <c r="DW576" i="2"/>
  <c r="GU576" i="2" s="1"/>
  <c r="HA576" i="2" s="1"/>
  <c r="DW578" i="2"/>
  <c r="DX576" i="2"/>
  <c r="DX580" i="2" s="1"/>
  <c r="DX578" i="2"/>
  <c r="DY576" i="2"/>
  <c r="DY580" i="2" s="1"/>
  <c r="DY578" i="2"/>
  <c r="DZ576" i="2"/>
  <c r="DZ578" i="2"/>
  <c r="DZ580" i="2"/>
  <c r="DZ582" i="2" s="1"/>
  <c r="EA576" i="2"/>
  <c r="EA578" i="2"/>
  <c r="EA580" i="2"/>
  <c r="EA582" i="2" s="1"/>
  <c r="EB576" i="2"/>
  <c r="EB578" i="2"/>
  <c r="EB580" i="2"/>
  <c r="EB582" i="2" s="1"/>
  <c r="EC576" i="2"/>
  <c r="EC580" i="2" s="1"/>
  <c r="EC578" i="2"/>
  <c r="ED576" i="2"/>
  <c r="ED578" i="2"/>
  <c r="ED580" i="2"/>
  <c r="EE576" i="2"/>
  <c r="EE580" i="2" s="1"/>
  <c r="EE578" i="2"/>
  <c r="EF576" i="2"/>
  <c r="EF580" i="2" s="1"/>
  <c r="EF578" i="2"/>
  <c r="EG576" i="2"/>
  <c r="EG580" i="2" s="1"/>
  <c r="EG578" i="2"/>
  <c r="EH576" i="2"/>
  <c r="EH578" i="2"/>
  <c r="EH580" i="2"/>
  <c r="EH582" i="2" s="1"/>
  <c r="EI576" i="2"/>
  <c r="EI578" i="2"/>
  <c r="EI580" i="2"/>
  <c r="EJ576" i="2"/>
  <c r="EJ578" i="2"/>
  <c r="EJ580" i="2"/>
  <c r="EJ582" i="2" s="1"/>
  <c r="EK576" i="2"/>
  <c r="EK580" i="2" s="1"/>
  <c r="EK578" i="2"/>
  <c r="EL576" i="2"/>
  <c r="EL578" i="2"/>
  <c r="EL580" i="2"/>
  <c r="EM576" i="2"/>
  <c r="EM580" i="2" s="1"/>
  <c r="EM578" i="2"/>
  <c r="EN576" i="2"/>
  <c r="EN580" i="2" s="1"/>
  <c r="EN578" i="2"/>
  <c r="EO576" i="2"/>
  <c r="EO580" i="2" s="1"/>
  <c r="EO578" i="2"/>
  <c r="EP576" i="2"/>
  <c r="EP578" i="2"/>
  <c r="EP580" i="2"/>
  <c r="EP600" i="2" s="1"/>
  <c r="EP601" i="2" s="1"/>
  <c r="EQ576" i="2"/>
  <c r="EQ578" i="2"/>
  <c r="EQ580" i="2"/>
  <c r="EQ600" i="2" s="1"/>
  <c r="EQ601" i="2" s="1"/>
  <c r="ER576" i="2"/>
  <c r="ER578" i="2"/>
  <c r="ER580" i="2"/>
  <c r="ER600" i="2" s="1"/>
  <c r="ER601" i="2" s="1"/>
  <c r="ES576" i="2"/>
  <c r="ES580" i="2" s="1"/>
  <c r="ES578" i="2"/>
  <c r="ET576" i="2"/>
  <c r="ET578" i="2"/>
  <c r="ET580" i="2"/>
  <c r="EU576" i="2"/>
  <c r="EU580" i="2" s="1"/>
  <c r="EU578" i="2"/>
  <c r="EV576" i="2"/>
  <c r="GO576" i="2" s="1"/>
  <c r="EV578" i="2"/>
  <c r="EW576" i="2"/>
  <c r="EW580" i="2" s="1"/>
  <c r="EW578" i="2"/>
  <c r="EX576" i="2"/>
  <c r="EX578" i="2"/>
  <c r="EX580" i="2"/>
  <c r="EX582" i="2" s="1"/>
  <c r="EY576" i="2"/>
  <c r="EY578" i="2"/>
  <c r="EY580" i="2"/>
  <c r="EY582" i="2" s="1"/>
  <c r="EZ576" i="2"/>
  <c r="EZ578" i="2"/>
  <c r="EZ580" i="2"/>
  <c r="EZ582" i="2" s="1"/>
  <c r="FA576" i="2"/>
  <c r="FA580" i="2" s="1"/>
  <c r="FA578" i="2"/>
  <c r="FB576" i="2"/>
  <c r="FB578" i="2"/>
  <c r="FB580" i="2"/>
  <c r="FC576" i="2"/>
  <c r="FC580" i="2" s="1"/>
  <c r="FC578" i="2"/>
  <c r="FD576" i="2"/>
  <c r="FD580" i="2" s="1"/>
  <c r="FD578" i="2"/>
  <c r="FE576" i="2"/>
  <c r="FE580" i="2" s="1"/>
  <c r="FE578" i="2"/>
  <c r="FF576" i="2"/>
  <c r="FF578" i="2"/>
  <c r="FF580" i="2"/>
  <c r="FF582" i="2" s="1"/>
  <c r="FG576" i="2"/>
  <c r="FG578" i="2"/>
  <c r="FG580" i="2"/>
  <c r="FH576" i="2"/>
  <c r="FH578" i="2"/>
  <c r="FH580" i="2"/>
  <c r="FH582" i="2" s="1"/>
  <c r="FI576" i="2"/>
  <c r="FI580" i="2" s="1"/>
  <c r="FI578" i="2"/>
  <c r="FJ576" i="2"/>
  <c r="FJ578" i="2"/>
  <c r="FJ580" i="2"/>
  <c r="FK576" i="2"/>
  <c r="FK580" i="2" s="1"/>
  <c r="FK578" i="2"/>
  <c r="FL576" i="2"/>
  <c r="FL580" i="2" s="1"/>
  <c r="FL578" i="2"/>
  <c r="FM576" i="2"/>
  <c r="FM580" i="2" s="1"/>
  <c r="FM578" i="2"/>
  <c r="FN576" i="2"/>
  <c r="FN578" i="2"/>
  <c r="FN580" i="2"/>
  <c r="GP587" i="2" s="1"/>
  <c r="GP588" i="2" s="1"/>
  <c r="GP589" i="2" s="1"/>
  <c r="GP590" i="2" s="1"/>
  <c r="FO576" i="2"/>
  <c r="FO578" i="2"/>
  <c r="FO580" i="2"/>
  <c r="FP576" i="2"/>
  <c r="FP578" i="2"/>
  <c r="FP580" i="2"/>
  <c r="FP582" i="2" s="1"/>
  <c r="FQ576" i="2"/>
  <c r="FQ580" i="2" s="1"/>
  <c r="FQ578" i="2"/>
  <c r="FR576" i="2"/>
  <c r="FR578" i="2"/>
  <c r="FR580" i="2"/>
  <c r="FS576" i="2"/>
  <c r="FS580" i="2" s="1"/>
  <c r="FS578" i="2"/>
  <c r="FT576" i="2"/>
  <c r="FT580" i="2" s="1"/>
  <c r="FT578" i="2"/>
  <c r="FU576" i="2"/>
  <c r="FU580" i="2" s="1"/>
  <c r="FU578" i="2"/>
  <c r="FV576" i="2"/>
  <c r="FV578" i="2"/>
  <c r="FV580" i="2"/>
  <c r="FV582" i="2" s="1"/>
  <c r="CI285" i="2"/>
  <c r="CI588" i="2"/>
  <c r="CJ283" i="2"/>
  <c r="CJ284" i="2"/>
  <c r="CJ285" i="2"/>
  <c r="CJ588" i="2"/>
  <c r="CK283" i="2"/>
  <c r="CK284" i="2"/>
  <c r="CK285" i="2"/>
  <c r="CK588" i="2"/>
  <c r="CL283" i="2"/>
  <c r="CL284" i="2"/>
  <c r="CL285" i="2"/>
  <c r="CL588" i="2"/>
  <c r="CM283" i="2"/>
  <c r="CM284" i="2"/>
  <c r="CM285" i="2"/>
  <c r="CM588" i="2"/>
  <c r="CN283" i="2"/>
  <c r="CN284" i="2"/>
  <c r="CN285" i="2"/>
  <c r="CN588" i="2"/>
  <c r="CO283" i="2"/>
  <c r="CO284" i="2"/>
  <c r="CO285" i="2"/>
  <c r="CO588" i="2"/>
  <c r="CP283" i="2"/>
  <c r="CP284" i="2"/>
  <c r="CP285" i="2"/>
  <c r="CP588" i="2"/>
  <c r="CQ283" i="2"/>
  <c r="CQ284" i="2"/>
  <c r="CQ285" i="2"/>
  <c r="CQ588" i="2"/>
  <c r="CR283" i="2"/>
  <c r="CR284" i="2"/>
  <c r="CR285" i="2"/>
  <c r="CR588" i="2"/>
  <c r="CS283" i="2"/>
  <c r="CS284" i="2"/>
  <c r="CS285" i="2"/>
  <c r="CS588" i="2"/>
  <c r="CT283" i="2"/>
  <c r="CT284" i="2"/>
  <c r="CT285" i="2"/>
  <c r="CT370" i="2"/>
  <c r="CT371" i="2"/>
  <c r="CT372" i="2"/>
  <c r="CT458" i="2"/>
  <c r="CT459" i="2"/>
  <c r="CT460" i="2"/>
  <c r="CT588" i="2"/>
  <c r="CU283" i="2"/>
  <c r="CU284" i="2"/>
  <c r="CU285" i="2"/>
  <c r="CU370" i="2"/>
  <c r="CU371" i="2"/>
  <c r="CU372" i="2"/>
  <c r="CU458" i="2"/>
  <c r="CU459" i="2"/>
  <c r="CU460" i="2"/>
  <c r="CU588" i="2"/>
  <c r="CV283" i="2"/>
  <c r="CV284" i="2"/>
  <c r="CV285" i="2"/>
  <c r="CV370" i="2"/>
  <c r="CV371" i="2"/>
  <c r="CV372" i="2"/>
  <c r="CV458" i="2"/>
  <c r="CV459" i="2"/>
  <c r="CV460" i="2"/>
  <c r="CV588" i="2"/>
  <c r="CW283" i="2"/>
  <c r="CW284" i="2"/>
  <c r="CW285" i="2"/>
  <c r="CW370" i="2"/>
  <c r="CW371" i="2"/>
  <c r="CW372" i="2"/>
  <c r="CW458" i="2"/>
  <c r="CW459" i="2"/>
  <c r="CW460" i="2"/>
  <c r="CW588" i="2"/>
  <c r="CX283" i="2"/>
  <c r="CX284" i="2"/>
  <c r="CX285" i="2"/>
  <c r="CX370" i="2"/>
  <c r="CX371" i="2"/>
  <c r="CX372" i="2"/>
  <c r="CX458" i="2"/>
  <c r="CX459" i="2"/>
  <c r="CX460" i="2"/>
  <c r="CX588" i="2"/>
  <c r="CY283" i="2"/>
  <c r="CY284" i="2"/>
  <c r="CY285" i="2"/>
  <c r="CY370" i="2"/>
  <c r="CY371" i="2"/>
  <c r="CY372" i="2"/>
  <c r="CY458" i="2"/>
  <c r="CY459" i="2"/>
  <c r="CY460" i="2"/>
  <c r="CY588" i="2"/>
  <c r="CZ283" i="2"/>
  <c r="CZ284" i="2"/>
  <c r="CZ285" i="2"/>
  <c r="CZ370" i="2"/>
  <c r="CZ371" i="2"/>
  <c r="CZ372" i="2"/>
  <c r="CZ458" i="2"/>
  <c r="CZ459" i="2"/>
  <c r="CZ460" i="2"/>
  <c r="CZ588" i="2"/>
  <c r="DA283" i="2"/>
  <c r="DA284" i="2"/>
  <c r="DA285" i="2"/>
  <c r="DA370" i="2"/>
  <c r="DA371" i="2"/>
  <c r="DA372" i="2"/>
  <c r="DA458" i="2"/>
  <c r="DA459" i="2"/>
  <c r="DA460" i="2"/>
  <c r="DA588" i="2"/>
  <c r="DB67" i="2"/>
  <c r="DB245" i="2"/>
  <c r="DB246" i="2"/>
  <c r="DB247" i="2"/>
  <c r="DB283" i="2"/>
  <c r="DB284" i="2"/>
  <c r="DB285" i="2"/>
  <c r="DB370" i="2"/>
  <c r="DB371" i="2"/>
  <c r="DB372" i="2"/>
  <c r="DB458" i="2"/>
  <c r="DB459" i="2"/>
  <c r="DB460" i="2"/>
  <c r="DB588" i="2"/>
  <c r="DC65" i="2"/>
  <c r="DC66" i="2"/>
  <c r="DC67" i="2"/>
  <c r="DC245" i="2"/>
  <c r="DC246" i="2"/>
  <c r="DC247" i="2"/>
  <c r="DC283" i="2"/>
  <c r="DC284" i="2"/>
  <c r="DC285" i="2"/>
  <c r="DC370" i="2"/>
  <c r="DC371" i="2"/>
  <c r="DC372" i="2"/>
  <c r="DC458" i="2"/>
  <c r="DC459" i="2"/>
  <c r="DC460" i="2"/>
  <c r="DC463" i="2"/>
  <c r="DC464" i="2"/>
  <c r="DC465" i="2"/>
  <c r="DC588" i="2"/>
  <c r="DD65" i="2"/>
  <c r="DD66" i="2"/>
  <c r="DD67" i="2"/>
  <c r="DD245" i="2"/>
  <c r="DD246" i="2"/>
  <c r="DD247" i="2"/>
  <c r="DD283" i="2"/>
  <c r="DD284" i="2"/>
  <c r="DD285" i="2"/>
  <c r="DD370" i="2"/>
  <c r="DD371" i="2"/>
  <c r="DD372" i="2"/>
  <c r="DD458" i="2"/>
  <c r="DD459" i="2"/>
  <c r="DD460" i="2"/>
  <c r="DD463" i="2"/>
  <c r="DD464" i="2"/>
  <c r="DD465" i="2"/>
  <c r="DD588" i="2"/>
  <c r="DE65" i="2"/>
  <c r="DE66" i="2"/>
  <c r="DE67" i="2"/>
  <c r="DE245" i="2"/>
  <c r="DE246" i="2"/>
  <c r="DE247" i="2"/>
  <c r="DE283" i="2"/>
  <c r="DE284" i="2"/>
  <c r="DE285" i="2"/>
  <c r="DE370" i="2"/>
  <c r="DE371" i="2"/>
  <c r="DE372" i="2"/>
  <c r="DE458" i="2"/>
  <c r="DE459" i="2"/>
  <c r="DE460" i="2"/>
  <c r="DE463" i="2"/>
  <c r="DE464" i="2"/>
  <c r="DE465" i="2"/>
  <c r="DE588" i="2"/>
  <c r="DF65" i="2"/>
  <c r="DF66" i="2"/>
  <c r="DF67" i="2"/>
  <c r="DF245" i="2"/>
  <c r="DF246" i="2"/>
  <c r="DF247" i="2"/>
  <c r="DF283" i="2"/>
  <c r="DF284" i="2"/>
  <c r="DF285" i="2"/>
  <c r="DF370" i="2"/>
  <c r="DF371" i="2"/>
  <c r="DF372" i="2"/>
  <c r="DF458" i="2"/>
  <c r="DF459" i="2"/>
  <c r="DF460" i="2"/>
  <c r="DF463" i="2"/>
  <c r="DF464" i="2"/>
  <c r="DF465" i="2"/>
  <c r="DF588" i="2"/>
  <c r="DG65" i="2"/>
  <c r="DG66" i="2"/>
  <c r="DG67" i="2"/>
  <c r="DG245" i="2"/>
  <c r="DG246" i="2"/>
  <c r="DG247" i="2"/>
  <c r="DG283" i="2"/>
  <c r="DG284" i="2"/>
  <c r="DG285" i="2"/>
  <c r="DG370" i="2"/>
  <c r="DG371" i="2"/>
  <c r="DG372" i="2"/>
  <c r="DG458" i="2"/>
  <c r="DG459" i="2"/>
  <c r="DG460" i="2"/>
  <c r="DG463" i="2"/>
  <c r="DG464" i="2"/>
  <c r="DG465" i="2"/>
  <c r="DG588" i="2"/>
  <c r="DH65" i="2"/>
  <c r="DH66" i="2"/>
  <c r="DH67" i="2"/>
  <c r="DH245" i="2"/>
  <c r="DH246" i="2"/>
  <c r="DH247" i="2"/>
  <c r="DH283" i="2"/>
  <c r="DH284" i="2"/>
  <c r="DH285" i="2"/>
  <c r="DH370" i="2"/>
  <c r="DH371" i="2"/>
  <c r="DH372" i="2"/>
  <c r="DH458" i="2"/>
  <c r="DH459" i="2"/>
  <c r="DH460" i="2"/>
  <c r="DH463" i="2"/>
  <c r="DH464" i="2"/>
  <c r="DH465" i="2"/>
  <c r="DH588" i="2"/>
  <c r="DI65" i="2"/>
  <c r="DI66" i="2"/>
  <c r="DI67" i="2"/>
  <c r="DI245" i="2"/>
  <c r="DI246" i="2"/>
  <c r="DI247" i="2"/>
  <c r="DI283" i="2"/>
  <c r="DI284" i="2"/>
  <c r="DI285" i="2"/>
  <c r="DI370" i="2"/>
  <c r="DI371" i="2"/>
  <c r="DI372" i="2"/>
  <c r="DI458" i="2"/>
  <c r="DI459" i="2"/>
  <c r="DI460" i="2"/>
  <c r="DI463" i="2"/>
  <c r="DI464" i="2"/>
  <c r="DI465" i="2"/>
  <c r="DI588" i="2"/>
  <c r="DJ65" i="2"/>
  <c r="DJ66" i="2"/>
  <c r="DJ67" i="2"/>
  <c r="DJ245" i="2"/>
  <c r="DJ246" i="2"/>
  <c r="DJ247" i="2"/>
  <c r="DJ283" i="2"/>
  <c r="DJ284" i="2"/>
  <c r="DJ285" i="2"/>
  <c r="DJ360" i="2"/>
  <c r="DJ361" i="2"/>
  <c r="DJ362" i="2"/>
  <c r="DJ370" i="2"/>
  <c r="DJ371" i="2"/>
  <c r="DJ372" i="2"/>
  <c r="DJ458" i="2"/>
  <c r="DJ459" i="2"/>
  <c r="DJ460" i="2"/>
  <c r="DJ463" i="2"/>
  <c r="DJ464" i="2"/>
  <c r="DJ465" i="2"/>
  <c r="DJ588" i="2"/>
  <c r="DK65" i="2"/>
  <c r="DK66" i="2"/>
  <c r="DK67" i="2"/>
  <c r="DK245" i="2"/>
  <c r="DK246" i="2"/>
  <c r="DK247" i="2"/>
  <c r="DK283" i="2"/>
  <c r="DK284" i="2"/>
  <c r="DK285" i="2"/>
  <c r="DK360" i="2"/>
  <c r="DK361" i="2"/>
  <c r="DK362" i="2"/>
  <c r="DK370" i="2"/>
  <c r="DK371" i="2"/>
  <c r="DK372" i="2"/>
  <c r="DK458" i="2"/>
  <c r="DK459" i="2"/>
  <c r="DK460" i="2"/>
  <c r="DK463" i="2"/>
  <c r="DK464" i="2"/>
  <c r="DK465" i="2"/>
  <c r="DK588" i="2"/>
  <c r="DL65" i="2"/>
  <c r="DL66" i="2"/>
  <c r="DL67" i="2"/>
  <c r="DL245" i="2"/>
  <c r="DL246" i="2"/>
  <c r="DL247" i="2"/>
  <c r="DL283" i="2"/>
  <c r="DL284" i="2"/>
  <c r="DL285" i="2"/>
  <c r="DL323" i="2"/>
  <c r="DL324" i="2"/>
  <c r="DL325" i="2"/>
  <c r="DL360" i="2"/>
  <c r="DL361" i="2"/>
  <c r="DL362" i="2"/>
  <c r="DL370" i="2"/>
  <c r="DL371" i="2"/>
  <c r="DL372" i="2"/>
  <c r="DL458" i="2"/>
  <c r="DL459" i="2"/>
  <c r="DL460" i="2"/>
  <c r="DL463" i="2"/>
  <c r="DL464" i="2"/>
  <c r="DL465" i="2"/>
  <c r="DL588" i="2"/>
  <c r="DM65" i="2"/>
  <c r="DM66" i="2"/>
  <c r="DM67" i="2"/>
  <c r="DM245" i="2"/>
  <c r="DM246" i="2"/>
  <c r="DM247" i="2"/>
  <c r="DM283" i="2"/>
  <c r="DM284" i="2"/>
  <c r="DM285" i="2"/>
  <c r="DM323" i="2"/>
  <c r="DM324" i="2"/>
  <c r="DM325" i="2"/>
  <c r="DM360" i="2"/>
  <c r="DM361" i="2"/>
  <c r="DM362" i="2"/>
  <c r="DM370" i="2"/>
  <c r="DM371" i="2"/>
  <c r="DM372" i="2"/>
  <c r="DM458" i="2"/>
  <c r="DM459" i="2"/>
  <c r="DM460" i="2"/>
  <c r="DM463" i="2"/>
  <c r="DM464" i="2"/>
  <c r="DM465" i="2"/>
  <c r="DM588" i="2"/>
  <c r="DN65" i="2"/>
  <c r="DN66" i="2"/>
  <c r="DN67" i="2"/>
  <c r="DN245" i="2"/>
  <c r="DN246" i="2"/>
  <c r="DN247" i="2"/>
  <c r="DN283" i="2"/>
  <c r="DN284" i="2"/>
  <c r="DN285" i="2"/>
  <c r="DN323" i="2"/>
  <c r="DN324" i="2"/>
  <c r="DN325" i="2"/>
  <c r="DN338" i="2"/>
  <c r="DN339" i="2"/>
  <c r="DN340" i="2"/>
  <c r="DN360" i="2"/>
  <c r="DN361" i="2"/>
  <c r="DN362" i="2"/>
  <c r="DN370" i="2"/>
  <c r="DN371" i="2"/>
  <c r="DN372" i="2"/>
  <c r="DN458" i="2"/>
  <c r="DN459" i="2"/>
  <c r="DN460" i="2"/>
  <c r="DN463" i="2"/>
  <c r="DN464" i="2"/>
  <c r="DN465" i="2"/>
  <c r="DN588" i="2"/>
  <c r="DO65" i="2"/>
  <c r="DO66" i="2"/>
  <c r="DO67" i="2"/>
  <c r="DO154" i="2"/>
  <c r="DO155" i="2"/>
  <c r="DO156" i="2"/>
  <c r="DO245" i="2"/>
  <c r="DO246" i="2"/>
  <c r="DO247" i="2"/>
  <c r="DO283" i="2"/>
  <c r="DO284" i="2"/>
  <c r="DO285" i="2"/>
  <c r="DO288" i="2"/>
  <c r="DO289" i="2"/>
  <c r="DO290" i="2"/>
  <c r="DO323" i="2"/>
  <c r="DO324" i="2"/>
  <c r="DO325" i="2"/>
  <c r="DO338" i="2"/>
  <c r="DO339" i="2"/>
  <c r="DO340" i="2"/>
  <c r="DO360" i="2"/>
  <c r="DO361" i="2"/>
  <c r="DO362" i="2"/>
  <c r="DO370" i="2"/>
  <c r="DO371" i="2"/>
  <c r="DO372" i="2"/>
  <c r="DO405" i="2"/>
  <c r="DO406" i="2"/>
  <c r="DO407" i="2"/>
  <c r="DO458" i="2"/>
  <c r="DO459" i="2"/>
  <c r="DO460" i="2"/>
  <c r="DO463" i="2"/>
  <c r="DO464" i="2"/>
  <c r="DO465" i="2"/>
  <c r="DO474" i="2"/>
  <c r="DO475" i="2"/>
  <c r="DO476" i="2"/>
  <c r="DO479" i="2"/>
  <c r="DO480" i="2"/>
  <c r="DO481" i="2"/>
  <c r="DO588" i="2"/>
  <c r="DP65" i="2"/>
  <c r="DP66" i="2"/>
  <c r="DP67" i="2"/>
  <c r="DP154" i="2"/>
  <c r="DP155" i="2"/>
  <c r="DP156" i="2"/>
  <c r="DP229" i="2"/>
  <c r="DP230" i="2"/>
  <c r="DP231" i="2"/>
  <c r="DP245" i="2"/>
  <c r="DP246" i="2"/>
  <c r="DP247" i="2"/>
  <c r="DP283" i="2"/>
  <c r="DP284" i="2"/>
  <c r="DP285" i="2"/>
  <c r="DP288" i="2"/>
  <c r="DP289" i="2"/>
  <c r="DP290" i="2"/>
  <c r="DP323" i="2"/>
  <c r="DP324" i="2"/>
  <c r="DP325" i="2"/>
  <c r="DP338" i="2"/>
  <c r="DP339" i="2"/>
  <c r="DP340" i="2"/>
  <c r="DP360" i="2"/>
  <c r="DP361" i="2"/>
  <c r="DP362" i="2"/>
  <c r="DP365" i="2"/>
  <c r="DP366" i="2"/>
  <c r="DP367" i="2"/>
  <c r="DP370" i="2"/>
  <c r="DP371" i="2"/>
  <c r="DP372" i="2"/>
  <c r="DP405" i="2"/>
  <c r="DP406" i="2"/>
  <c r="DP407" i="2"/>
  <c r="DP458" i="2"/>
  <c r="DP459" i="2"/>
  <c r="DP460" i="2"/>
  <c r="DP463" i="2"/>
  <c r="DP464" i="2"/>
  <c r="DP465" i="2"/>
  <c r="DP474" i="2"/>
  <c r="DP475" i="2"/>
  <c r="DP476" i="2"/>
  <c r="DP479" i="2"/>
  <c r="DP480" i="2"/>
  <c r="DP481" i="2"/>
  <c r="DP588" i="2"/>
  <c r="DQ65" i="2"/>
  <c r="DQ66" i="2"/>
  <c r="DQ67" i="2"/>
  <c r="DQ154" i="2"/>
  <c r="DQ155" i="2"/>
  <c r="DQ156" i="2"/>
  <c r="DQ229" i="2"/>
  <c r="DQ230" i="2"/>
  <c r="DQ231" i="2"/>
  <c r="DQ245" i="2"/>
  <c r="DQ246" i="2"/>
  <c r="DQ247" i="2"/>
  <c r="DQ255" i="2"/>
  <c r="DQ256" i="2"/>
  <c r="DQ257" i="2"/>
  <c r="DQ283" i="2"/>
  <c r="DQ284" i="2"/>
  <c r="DQ285" i="2"/>
  <c r="DQ288" i="2"/>
  <c r="DQ289" i="2"/>
  <c r="DQ290" i="2"/>
  <c r="DQ323" i="2"/>
  <c r="DQ324" i="2"/>
  <c r="DQ325" i="2"/>
  <c r="DQ338" i="2"/>
  <c r="DQ339" i="2"/>
  <c r="DQ340" i="2"/>
  <c r="DQ360" i="2"/>
  <c r="DQ361" i="2"/>
  <c r="DQ362" i="2"/>
  <c r="DQ365" i="2"/>
  <c r="DQ366" i="2"/>
  <c r="DQ367" i="2"/>
  <c r="DQ370" i="2"/>
  <c r="DQ371" i="2"/>
  <c r="DQ372" i="2"/>
  <c r="DQ405" i="2"/>
  <c r="DQ406" i="2"/>
  <c r="DQ407" i="2"/>
  <c r="DQ458" i="2"/>
  <c r="DQ459" i="2"/>
  <c r="DQ460" i="2"/>
  <c r="DQ463" i="2"/>
  <c r="DQ464" i="2"/>
  <c r="DQ465" i="2"/>
  <c r="DQ474" i="2"/>
  <c r="DQ475" i="2"/>
  <c r="DQ476" i="2"/>
  <c r="DQ479" i="2"/>
  <c r="DQ480" i="2"/>
  <c r="DQ481" i="2"/>
  <c r="DQ588" i="2"/>
  <c r="DR15" i="2"/>
  <c r="DR16" i="2"/>
  <c r="DR17" i="2"/>
  <c r="DR65" i="2"/>
  <c r="DR66" i="2"/>
  <c r="DR67" i="2"/>
  <c r="DR154" i="2"/>
  <c r="DR155" i="2"/>
  <c r="DR156" i="2"/>
  <c r="DR229" i="2"/>
  <c r="DR230" i="2"/>
  <c r="DR231" i="2"/>
  <c r="DR245" i="2"/>
  <c r="DR246" i="2"/>
  <c r="DR247" i="2"/>
  <c r="DR255" i="2"/>
  <c r="DR256" i="2"/>
  <c r="DR257" i="2"/>
  <c r="DR283" i="2"/>
  <c r="DR284" i="2"/>
  <c r="DR285" i="2"/>
  <c r="DR288" i="2"/>
  <c r="DR289" i="2"/>
  <c r="DR290" i="2"/>
  <c r="DR323" i="2"/>
  <c r="DR324" i="2"/>
  <c r="DR325" i="2"/>
  <c r="DR338" i="2"/>
  <c r="DR339" i="2"/>
  <c r="DR340" i="2"/>
  <c r="DR360" i="2"/>
  <c r="DR361" i="2"/>
  <c r="DR362" i="2"/>
  <c r="DR365" i="2"/>
  <c r="DR366" i="2"/>
  <c r="DR367" i="2"/>
  <c r="DR370" i="2"/>
  <c r="DR371" i="2"/>
  <c r="DR372" i="2"/>
  <c r="DR405" i="2"/>
  <c r="DR406" i="2"/>
  <c r="DR407" i="2"/>
  <c r="DR458" i="2"/>
  <c r="DR459" i="2"/>
  <c r="DR460" i="2"/>
  <c r="DR463" i="2"/>
  <c r="DR464" i="2"/>
  <c r="DR465" i="2"/>
  <c r="DR474" i="2"/>
  <c r="DR475" i="2"/>
  <c r="DR476" i="2"/>
  <c r="DR479" i="2"/>
  <c r="DR480" i="2"/>
  <c r="DR481" i="2"/>
  <c r="DR588" i="2"/>
  <c r="DS15" i="2"/>
  <c r="DS16" i="2"/>
  <c r="DS17" i="2"/>
  <c r="DS65" i="2"/>
  <c r="DS66" i="2"/>
  <c r="DS67" i="2"/>
  <c r="DS154" i="2"/>
  <c r="DS155" i="2"/>
  <c r="DS156" i="2"/>
  <c r="DS229" i="2"/>
  <c r="DS230" i="2"/>
  <c r="DS231" i="2"/>
  <c r="DS245" i="2"/>
  <c r="DS246" i="2"/>
  <c r="DS247" i="2"/>
  <c r="DS255" i="2"/>
  <c r="DS256" i="2"/>
  <c r="DS257" i="2"/>
  <c r="DS283" i="2"/>
  <c r="DS284" i="2"/>
  <c r="DS285" i="2"/>
  <c r="DS288" i="2"/>
  <c r="DS289" i="2"/>
  <c r="DS290" i="2"/>
  <c r="DS323" i="2"/>
  <c r="DS324" i="2"/>
  <c r="DS325" i="2"/>
  <c r="DS338" i="2"/>
  <c r="DS339" i="2"/>
  <c r="DS340" i="2"/>
  <c r="DS360" i="2"/>
  <c r="DS361" i="2"/>
  <c r="DS362" i="2"/>
  <c r="DS365" i="2"/>
  <c r="DS366" i="2"/>
  <c r="DS367" i="2"/>
  <c r="DS370" i="2"/>
  <c r="DS371" i="2"/>
  <c r="DS372" i="2"/>
  <c r="DS405" i="2"/>
  <c r="DS406" i="2"/>
  <c r="DS407" i="2"/>
  <c r="DS458" i="2"/>
  <c r="DS459" i="2"/>
  <c r="DS460" i="2"/>
  <c r="DS463" i="2"/>
  <c r="DS464" i="2"/>
  <c r="DS465" i="2"/>
  <c r="DS474" i="2"/>
  <c r="DS475" i="2"/>
  <c r="DS476" i="2"/>
  <c r="DS479" i="2"/>
  <c r="DS480" i="2"/>
  <c r="DS481" i="2"/>
  <c r="DS588" i="2"/>
  <c r="DT15" i="2"/>
  <c r="DT16" i="2"/>
  <c r="DT17" i="2"/>
  <c r="DT65" i="2"/>
  <c r="DT66" i="2"/>
  <c r="DT67" i="2"/>
  <c r="DT154" i="2"/>
  <c r="DT155" i="2"/>
  <c r="DT156" i="2"/>
  <c r="DT229" i="2"/>
  <c r="DT230" i="2"/>
  <c r="DT231" i="2"/>
  <c r="DT245" i="2"/>
  <c r="DT246" i="2"/>
  <c r="DT247" i="2"/>
  <c r="DT255" i="2"/>
  <c r="DT256" i="2"/>
  <c r="DT257" i="2"/>
  <c r="DT283" i="2"/>
  <c r="DT284" i="2"/>
  <c r="DT285" i="2"/>
  <c r="DT288" i="2"/>
  <c r="DT289" i="2"/>
  <c r="DT290" i="2"/>
  <c r="DT323" i="2"/>
  <c r="DT324" i="2"/>
  <c r="DT325" i="2"/>
  <c r="DT338" i="2"/>
  <c r="DT339" i="2"/>
  <c r="DT340" i="2"/>
  <c r="DT360" i="2"/>
  <c r="DT361" i="2"/>
  <c r="DT362" i="2"/>
  <c r="DT365" i="2"/>
  <c r="DT366" i="2"/>
  <c r="DT367" i="2"/>
  <c r="DT370" i="2"/>
  <c r="DT371" i="2"/>
  <c r="DT372" i="2"/>
  <c r="DT405" i="2"/>
  <c r="DT406" i="2"/>
  <c r="DT407" i="2"/>
  <c r="DT458" i="2"/>
  <c r="DT459" i="2"/>
  <c r="DT460" i="2"/>
  <c r="DT463" i="2"/>
  <c r="DT464" i="2"/>
  <c r="DT465" i="2"/>
  <c r="DT474" i="2"/>
  <c r="DT475" i="2"/>
  <c r="DT476" i="2"/>
  <c r="DT479" i="2"/>
  <c r="DT480" i="2"/>
  <c r="DT481" i="2"/>
  <c r="DT588" i="2"/>
  <c r="DU15" i="2"/>
  <c r="DU16" i="2"/>
  <c r="DU17" i="2"/>
  <c r="DU65" i="2"/>
  <c r="DU66" i="2"/>
  <c r="DU67" i="2"/>
  <c r="DU154" i="2"/>
  <c r="DU155" i="2"/>
  <c r="DU156" i="2"/>
  <c r="DU229" i="2"/>
  <c r="DU230" i="2"/>
  <c r="DU231" i="2"/>
  <c r="DU245" i="2"/>
  <c r="DU246" i="2"/>
  <c r="DU247" i="2"/>
  <c r="DU255" i="2"/>
  <c r="DU256" i="2"/>
  <c r="DU257" i="2"/>
  <c r="DU283" i="2"/>
  <c r="DU284" i="2"/>
  <c r="DU285" i="2"/>
  <c r="DU288" i="2"/>
  <c r="DU289" i="2"/>
  <c r="DU290" i="2"/>
  <c r="DU323" i="2"/>
  <c r="DU324" i="2"/>
  <c r="DU325" i="2"/>
  <c r="DU338" i="2"/>
  <c r="DU339" i="2"/>
  <c r="DU340" i="2"/>
  <c r="DU360" i="2"/>
  <c r="DU361" i="2"/>
  <c r="DU362" i="2"/>
  <c r="DU365" i="2"/>
  <c r="DU366" i="2"/>
  <c r="DU367" i="2"/>
  <c r="DU370" i="2"/>
  <c r="DU371" i="2"/>
  <c r="DU372" i="2"/>
  <c r="DU405" i="2"/>
  <c r="DU406" i="2"/>
  <c r="DU407" i="2"/>
  <c r="DU458" i="2"/>
  <c r="DU459" i="2"/>
  <c r="DU460" i="2"/>
  <c r="DU463" i="2"/>
  <c r="DU464" i="2"/>
  <c r="DU465" i="2"/>
  <c r="DU474" i="2"/>
  <c r="DU475" i="2"/>
  <c r="DU476" i="2"/>
  <c r="DU479" i="2"/>
  <c r="DU480" i="2"/>
  <c r="DU481" i="2"/>
  <c r="DU588" i="2"/>
  <c r="DV15" i="2"/>
  <c r="DV16" i="2"/>
  <c r="DV17" i="2"/>
  <c r="DV65" i="2"/>
  <c r="DV66" i="2"/>
  <c r="DV67" i="2"/>
  <c r="DV154" i="2"/>
  <c r="DV155" i="2"/>
  <c r="DV156" i="2"/>
  <c r="DV229" i="2"/>
  <c r="DV230" i="2"/>
  <c r="DV231" i="2"/>
  <c r="DV245" i="2"/>
  <c r="DV246" i="2"/>
  <c r="DV247" i="2"/>
  <c r="DV255" i="2"/>
  <c r="DV256" i="2"/>
  <c r="DV257" i="2"/>
  <c r="DV283" i="2"/>
  <c r="DV284" i="2"/>
  <c r="DV285" i="2"/>
  <c r="DV288" i="2"/>
  <c r="DV289" i="2"/>
  <c r="DV290" i="2"/>
  <c r="DV323" i="2"/>
  <c r="DV324" i="2"/>
  <c r="DV325" i="2"/>
  <c r="DV338" i="2"/>
  <c r="DV339" i="2"/>
  <c r="DV340" i="2"/>
  <c r="DV360" i="2"/>
  <c r="DV361" i="2"/>
  <c r="DV362" i="2"/>
  <c r="DV365" i="2"/>
  <c r="DV366" i="2"/>
  <c r="DV367" i="2"/>
  <c r="DV370" i="2"/>
  <c r="DV371" i="2"/>
  <c r="DV372" i="2"/>
  <c r="DV405" i="2"/>
  <c r="DV406" i="2"/>
  <c r="DV407" i="2"/>
  <c r="DV458" i="2"/>
  <c r="DV459" i="2"/>
  <c r="DV460" i="2"/>
  <c r="DV463" i="2"/>
  <c r="DV464" i="2"/>
  <c r="DV465" i="2"/>
  <c r="DV474" i="2"/>
  <c r="DV475" i="2"/>
  <c r="DV476" i="2"/>
  <c r="DV479" i="2"/>
  <c r="DV480" i="2"/>
  <c r="DV481" i="2"/>
  <c r="DV588" i="2"/>
  <c r="DW15" i="2"/>
  <c r="DW16" i="2"/>
  <c r="DW17" i="2"/>
  <c r="DW65" i="2"/>
  <c r="DW66" i="2"/>
  <c r="DW67" i="2"/>
  <c r="DW154" i="2"/>
  <c r="DW155" i="2"/>
  <c r="DW156" i="2"/>
  <c r="DW229" i="2"/>
  <c r="DW230" i="2"/>
  <c r="DW231" i="2"/>
  <c r="DW245" i="2"/>
  <c r="DW246" i="2"/>
  <c r="DW247" i="2"/>
  <c r="DW255" i="2"/>
  <c r="DW256" i="2"/>
  <c r="DW257" i="2"/>
  <c r="DW283" i="2"/>
  <c r="DW284" i="2"/>
  <c r="DW285" i="2"/>
  <c r="DW288" i="2"/>
  <c r="DW289" i="2"/>
  <c r="DW290" i="2"/>
  <c r="DW323" i="2"/>
  <c r="DW324" i="2"/>
  <c r="DW325" i="2"/>
  <c r="DW338" i="2"/>
  <c r="DW339" i="2"/>
  <c r="DW340" i="2"/>
  <c r="DW360" i="2"/>
  <c r="DW361" i="2"/>
  <c r="DW362" i="2"/>
  <c r="DW365" i="2"/>
  <c r="DW366" i="2"/>
  <c r="DW367" i="2"/>
  <c r="DW370" i="2"/>
  <c r="DW371" i="2"/>
  <c r="DW372" i="2"/>
  <c r="DW375" i="2"/>
  <c r="DW376" i="2"/>
  <c r="DW377" i="2"/>
  <c r="DW405" i="2"/>
  <c r="DW406" i="2"/>
  <c r="DW407" i="2"/>
  <c r="DW458" i="2"/>
  <c r="DW459" i="2"/>
  <c r="DW460" i="2"/>
  <c r="DW463" i="2"/>
  <c r="DW464" i="2"/>
  <c r="DW465" i="2"/>
  <c r="DW474" i="2"/>
  <c r="DW475" i="2"/>
  <c r="DW476" i="2"/>
  <c r="DW479" i="2"/>
  <c r="DW480" i="2"/>
  <c r="DW481" i="2"/>
  <c r="DW588" i="2"/>
  <c r="DX15" i="2"/>
  <c r="DX16" i="2"/>
  <c r="DX17" i="2"/>
  <c r="DX50" i="2"/>
  <c r="DX51" i="2"/>
  <c r="DX52" i="2"/>
  <c r="DX65" i="2"/>
  <c r="DX66" i="2"/>
  <c r="DX67" i="2"/>
  <c r="DX154" i="2"/>
  <c r="DX155" i="2"/>
  <c r="DX156" i="2"/>
  <c r="DX229" i="2"/>
  <c r="DX230" i="2"/>
  <c r="DX231" i="2"/>
  <c r="DX245" i="2"/>
  <c r="DX246" i="2"/>
  <c r="DX247" i="2"/>
  <c r="DX255" i="2"/>
  <c r="DX256" i="2"/>
  <c r="DX257" i="2"/>
  <c r="DX283" i="2"/>
  <c r="DX284" i="2"/>
  <c r="DX285" i="2"/>
  <c r="DX288" i="2"/>
  <c r="DX289" i="2"/>
  <c r="DX290" i="2"/>
  <c r="DX323" i="2"/>
  <c r="DX324" i="2"/>
  <c r="DX325" i="2"/>
  <c r="DX338" i="2"/>
  <c r="DX339" i="2"/>
  <c r="DX340" i="2"/>
  <c r="DX360" i="2"/>
  <c r="DX361" i="2"/>
  <c r="DX362" i="2"/>
  <c r="DX365" i="2"/>
  <c r="DX366" i="2"/>
  <c r="DX367" i="2"/>
  <c r="DX370" i="2"/>
  <c r="DX371" i="2"/>
  <c r="DX372" i="2"/>
  <c r="DX375" i="2"/>
  <c r="DX376" i="2"/>
  <c r="DX377" i="2"/>
  <c r="DX405" i="2"/>
  <c r="DX406" i="2"/>
  <c r="DX407" i="2"/>
  <c r="DX458" i="2"/>
  <c r="DX459" i="2"/>
  <c r="DX460" i="2"/>
  <c r="DX463" i="2"/>
  <c r="DX464" i="2"/>
  <c r="DX465" i="2"/>
  <c r="DX474" i="2"/>
  <c r="DX475" i="2"/>
  <c r="DX476" i="2"/>
  <c r="DX479" i="2"/>
  <c r="DX480" i="2"/>
  <c r="DX481" i="2"/>
  <c r="DX494" i="2"/>
  <c r="DX495" i="2"/>
  <c r="DX496" i="2"/>
  <c r="DX588" i="2"/>
  <c r="DY15" i="2"/>
  <c r="DY16" i="2"/>
  <c r="DY17" i="2"/>
  <c r="DY50" i="2"/>
  <c r="DY51" i="2"/>
  <c r="DY52" i="2"/>
  <c r="DY65" i="2"/>
  <c r="DY66" i="2"/>
  <c r="DY67" i="2"/>
  <c r="DY154" i="2"/>
  <c r="DY155" i="2"/>
  <c r="DY156" i="2"/>
  <c r="DY229" i="2"/>
  <c r="DY230" i="2"/>
  <c r="DY231" i="2"/>
  <c r="DY245" i="2"/>
  <c r="DY246" i="2"/>
  <c r="DY247" i="2"/>
  <c r="DY255" i="2"/>
  <c r="DY256" i="2"/>
  <c r="DY257" i="2"/>
  <c r="DY283" i="2"/>
  <c r="DY284" i="2"/>
  <c r="DY285" i="2"/>
  <c r="DY288" i="2"/>
  <c r="DY289" i="2"/>
  <c r="DY290" i="2"/>
  <c r="DY323" i="2"/>
  <c r="DY324" i="2"/>
  <c r="DY325" i="2"/>
  <c r="DY338" i="2"/>
  <c r="DY339" i="2"/>
  <c r="DY340" i="2"/>
  <c r="DY360" i="2"/>
  <c r="DY361" i="2"/>
  <c r="DY362" i="2"/>
  <c r="DY365" i="2"/>
  <c r="DY366" i="2"/>
  <c r="DY367" i="2"/>
  <c r="DY370" i="2"/>
  <c r="DY371" i="2"/>
  <c r="DY372" i="2"/>
  <c r="DY375" i="2"/>
  <c r="DY376" i="2"/>
  <c r="DY377" i="2"/>
  <c r="DY405" i="2"/>
  <c r="DY406" i="2"/>
  <c r="DY407" i="2"/>
  <c r="DY458" i="2"/>
  <c r="DY459" i="2"/>
  <c r="DY460" i="2"/>
  <c r="DY463" i="2"/>
  <c r="DY464" i="2"/>
  <c r="DY465" i="2"/>
  <c r="DY474" i="2"/>
  <c r="DY475" i="2"/>
  <c r="DY476" i="2"/>
  <c r="DY479" i="2"/>
  <c r="DY480" i="2"/>
  <c r="DY481" i="2"/>
  <c r="DY494" i="2"/>
  <c r="DY495" i="2"/>
  <c r="DY496" i="2"/>
  <c r="DY588" i="2"/>
  <c r="DZ15" i="2"/>
  <c r="DZ16" i="2"/>
  <c r="DZ17" i="2"/>
  <c r="DZ50" i="2"/>
  <c r="DZ51" i="2"/>
  <c r="DZ52" i="2"/>
  <c r="DZ65" i="2"/>
  <c r="DZ66" i="2"/>
  <c r="DZ67" i="2"/>
  <c r="DZ154" i="2"/>
  <c r="DZ155" i="2"/>
  <c r="DZ156" i="2"/>
  <c r="DZ229" i="2"/>
  <c r="DZ230" i="2"/>
  <c r="DZ231" i="2"/>
  <c r="DZ245" i="2"/>
  <c r="DZ246" i="2"/>
  <c r="DZ247" i="2"/>
  <c r="DZ255" i="2"/>
  <c r="DZ256" i="2"/>
  <c r="DZ257" i="2"/>
  <c r="DZ283" i="2"/>
  <c r="DZ284" i="2"/>
  <c r="DZ285" i="2"/>
  <c r="DZ288" i="2"/>
  <c r="DZ289" i="2"/>
  <c r="DZ290" i="2"/>
  <c r="DZ323" i="2"/>
  <c r="DZ324" i="2"/>
  <c r="DZ325" i="2"/>
  <c r="DZ338" i="2"/>
  <c r="DZ339" i="2"/>
  <c r="DZ340" i="2"/>
  <c r="DZ360" i="2"/>
  <c r="DZ361" i="2"/>
  <c r="DZ362" i="2"/>
  <c r="DZ365" i="2"/>
  <c r="DZ366" i="2"/>
  <c r="DZ367" i="2"/>
  <c r="DZ370" i="2"/>
  <c r="DZ371" i="2"/>
  <c r="DZ372" i="2"/>
  <c r="DZ375" i="2"/>
  <c r="DZ376" i="2"/>
  <c r="DZ377" i="2"/>
  <c r="DZ405" i="2"/>
  <c r="DZ406" i="2"/>
  <c r="DZ407" i="2"/>
  <c r="DZ458" i="2"/>
  <c r="DZ459" i="2"/>
  <c r="DZ460" i="2"/>
  <c r="DZ463" i="2"/>
  <c r="DZ464" i="2"/>
  <c r="DZ465" i="2"/>
  <c r="DZ474" i="2"/>
  <c r="DZ475" i="2"/>
  <c r="DZ476" i="2"/>
  <c r="DZ479" i="2"/>
  <c r="DZ480" i="2"/>
  <c r="DZ481" i="2"/>
  <c r="DZ494" i="2"/>
  <c r="DZ495" i="2"/>
  <c r="DZ496" i="2"/>
  <c r="DZ588" i="2"/>
  <c r="EA15" i="2"/>
  <c r="EA16" i="2"/>
  <c r="EA17" i="2"/>
  <c r="EA50" i="2"/>
  <c r="EA51" i="2"/>
  <c r="EA52" i="2"/>
  <c r="EA65" i="2"/>
  <c r="EA66" i="2"/>
  <c r="EA67" i="2"/>
  <c r="EA154" i="2"/>
  <c r="EA155" i="2"/>
  <c r="EA156" i="2"/>
  <c r="EA229" i="2"/>
  <c r="EA230" i="2"/>
  <c r="EA231" i="2"/>
  <c r="EA245" i="2"/>
  <c r="EA246" i="2"/>
  <c r="EA247" i="2"/>
  <c r="EA255" i="2"/>
  <c r="EA256" i="2"/>
  <c r="EA257" i="2"/>
  <c r="EA283" i="2"/>
  <c r="EA284" i="2"/>
  <c r="EA285" i="2"/>
  <c r="EA288" i="2"/>
  <c r="EA289" i="2"/>
  <c r="EA290" i="2"/>
  <c r="EA323" i="2"/>
  <c r="EA324" i="2"/>
  <c r="EA325" i="2"/>
  <c r="EA338" i="2"/>
  <c r="EA339" i="2"/>
  <c r="EA340" i="2"/>
  <c r="EA360" i="2"/>
  <c r="EA361" i="2"/>
  <c r="EA362" i="2"/>
  <c r="EA365" i="2"/>
  <c r="EA366" i="2"/>
  <c r="EA367" i="2"/>
  <c r="EA370" i="2"/>
  <c r="EA371" i="2"/>
  <c r="EA372" i="2"/>
  <c r="EA375" i="2"/>
  <c r="EA376" i="2"/>
  <c r="EA377" i="2"/>
  <c r="EA405" i="2"/>
  <c r="EA406" i="2"/>
  <c r="EA407" i="2"/>
  <c r="EA458" i="2"/>
  <c r="EA459" i="2"/>
  <c r="EA460" i="2"/>
  <c r="EA463" i="2"/>
  <c r="EA464" i="2"/>
  <c r="EA465" i="2"/>
  <c r="EA474" i="2"/>
  <c r="EA475" i="2"/>
  <c r="EA476" i="2"/>
  <c r="EA479" i="2"/>
  <c r="EA480" i="2"/>
  <c r="EA481" i="2"/>
  <c r="EA494" i="2"/>
  <c r="EA495" i="2"/>
  <c r="EA496" i="2"/>
  <c r="EA588" i="2"/>
  <c r="EB15" i="2"/>
  <c r="EB16" i="2"/>
  <c r="EB17" i="2"/>
  <c r="EB50" i="2"/>
  <c r="EB51" i="2"/>
  <c r="EB52" i="2"/>
  <c r="EB65" i="2"/>
  <c r="EB66" i="2"/>
  <c r="EB67" i="2"/>
  <c r="EB154" i="2"/>
  <c r="EB155" i="2"/>
  <c r="EB156" i="2"/>
  <c r="EB229" i="2"/>
  <c r="EB230" i="2"/>
  <c r="EB231" i="2"/>
  <c r="EB245" i="2"/>
  <c r="EB246" i="2"/>
  <c r="EB247" i="2"/>
  <c r="EB255" i="2"/>
  <c r="EB256" i="2"/>
  <c r="EB257" i="2"/>
  <c r="EB283" i="2"/>
  <c r="EB284" i="2"/>
  <c r="EB285" i="2"/>
  <c r="EB288" i="2"/>
  <c r="EB289" i="2"/>
  <c r="EB290" i="2"/>
  <c r="EB323" i="2"/>
  <c r="EB324" i="2"/>
  <c r="EB325" i="2"/>
  <c r="EB338" i="2"/>
  <c r="EB339" i="2"/>
  <c r="EB340" i="2"/>
  <c r="EB360" i="2"/>
  <c r="EB361" i="2"/>
  <c r="EB362" i="2"/>
  <c r="EB365" i="2"/>
  <c r="EB366" i="2"/>
  <c r="EB367" i="2"/>
  <c r="EB370" i="2"/>
  <c r="EB371" i="2"/>
  <c r="EB372" i="2"/>
  <c r="EB375" i="2"/>
  <c r="EB376" i="2"/>
  <c r="EB377" i="2"/>
  <c r="EB405" i="2"/>
  <c r="EB406" i="2"/>
  <c r="EB407" i="2"/>
  <c r="EB458" i="2"/>
  <c r="EB459" i="2"/>
  <c r="EB460" i="2"/>
  <c r="EB463" i="2"/>
  <c r="EB464" i="2"/>
  <c r="EB465" i="2"/>
  <c r="EB474" i="2"/>
  <c r="EB475" i="2"/>
  <c r="EB476" i="2"/>
  <c r="EB479" i="2"/>
  <c r="EB480" i="2"/>
  <c r="EB481" i="2"/>
  <c r="EB494" i="2"/>
  <c r="EB495" i="2"/>
  <c r="EB496" i="2"/>
  <c r="EB588" i="2"/>
  <c r="EC15" i="2"/>
  <c r="EC16" i="2"/>
  <c r="EC17" i="2"/>
  <c r="EC50" i="2"/>
  <c r="EC51" i="2"/>
  <c r="EC52" i="2"/>
  <c r="EC65" i="2"/>
  <c r="EC66" i="2"/>
  <c r="EC67" i="2"/>
  <c r="EC105" i="2"/>
  <c r="EC106" i="2"/>
  <c r="EC107" i="2"/>
  <c r="EC154" i="2"/>
  <c r="EC155" i="2"/>
  <c r="EC156" i="2"/>
  <c r="EC229" i="2"/>
  <c r="EC230" i="2"/>
  <c r="EC231" i="2"/>
  <c r="EC245" i="2"/>
  <c r="EC246" i="2"/>
  <c r="EC247" i="2"/>
  <c r="EC255" i="2"/>
  <c r="EC256" i="2"/>
  <c r="EC257" i="2"/>
  <c r="EC283" i="2"/>
  <c r="EC284" i="2"/>
  <c r="EC285" i="2"/>
  <c r="EC288" i="2"/>
  <c r="EC289" i="2"/>
  <c r="EC290" i="2"/>
  <c r="EC323" i="2"/>
  <c r="EC324" i="2"/>
  <c r="EC325" i="2"/>
  <c r="EC338" i="2"/>
  <c r="EC339" i="2"/>
  <c r="EC340" i="2"/>
  <c r="EC360" i="2"/>
  <c r="EC361" i="2"/>
  <c r="EC362" i="2"/>
  <c r="EC365" i="2"/>
  <c r="EC366" i="2"/>
  <c r="EC367" i="2"/>
  <c r="EC370" i="2"/>
  <c r="EC371" i="2"/>
  <c r="EC372" i="2"/>
  <c r="EC375" i="2"/>
  <c r="EC376" i="2"/>
  <c r="EC377" i="2"/>
  <c r="EC405" i="2"/>
  <c r="EC406" i="2"/>
  <c r="EC407" i="2"/>
  <c r="EC458" i="2"/>
  <c r="EC459" i="2"/>
  <c r="EC460" i="2"/>
  <c r="EC463" i="2"/>
  <c r="EC464" i="2"/>
  <c r="EC465" i="2"/>
  <c r="EC474" i="2"/>
  <c r="EC475" i="2"/>
  <c r="EC476" i="2"/>
  <c r="EC479" i="2"/>
  <c r="EC480" i="2"/>
  <c r="EC481" i="2"/>
  <c r="EC494" i="2"/>
  <c r="EC495" i="2"/>
  <c r="EC496" i="2"/>
  <c r="EC588" i="2"/>
  <c r="ED15" i="2"/>
  <c r="ED16" i="2"/>
  <c r="ED17" i="2"/>
  <c r="ED50" i="2"/>
  <c r="ED51" i="2"/>
  <c r="ED52" i="2"/>
  <c r="ED65" i="2"/>
  <c r="ED66" i="2"/>
  <c r="ED67" i="2"/>
  <c r="ED105" i="2"/>
  <c r="ED106" i="2"/>
  <c r="ED107" i="2"/>
  <c r="ED154" i="2"/>
  <c r="ED155" i="2"/>
  <c r="ED156" i="2"/>
  <c r="ED229" i="2"/>
  <c r="ED230" i="2"/>
  <c r="ED231" i="2"/>
  <c r="ED245" i="2"/>
  <c r="ED246" i="2"/>
  <c r="ED247" i="2"/>
  <c r="ED255" i="2"/>
  <c r="ED256" i="2"/>
  <c r="ED257" i="2"/>
  <c r="ED283" i="2"/>
  <c r="ED284" i="2"/>
  <c r="ED285" i="2"/>
  <c r="ED288" i="2"/>
  <c r="ED289" i="2"/>
  <c r="ED290" i="2"/>
  <c r="ED323" i="2"/>
  <c r="ED324" i="2"/>
  <c r="ED325" i="2"/>
  <c r="ED338" i="2"/>
  <c r="ED339" i="2"/>
  <c r="ED340" i="2"/>
  <c r="ED360" i="2"/>
  <c r="ED361" i="2"/>
  <c r="ED362" i="2"/>
  <c r="ED365" i="2"/>
  <c r="ED366" i="2"/>
  <c r="ED367" i="2"/>
  <c r="ED370" i="2"/>
  <c r="ED371" i="2"/>
  <c r="ED372" i="2"/>
  <c r="ED375" i="2"/>
  <c r="ED376" i="2"/>
  <c r="ED377" i="2"/>
  <c r="ED380" i="2"/>
  <c r="ED381" i="2"/>
  <c r="ED382" i="2"/>
  <c r="ED405" i="2"/>
  <c r="ED406" i="2"/>
  <c r="ED407" i="2"/>
  <c r="ED458" i="2"/>
  <c r="ED459" i="2"/>
  <c r="ED460" i="2"/>
  <c r="ED463" i="2"/>
  <c r="ED464" i="2"/>
  <c r="ED465" i="2"/>
  <c r="ED474" i="2"/>
  <c r="ED475" i="2"/>
  <c r="ED476" i="2"/>
  <c r="ED479" i="2"/>
  <c r="ED480" i="2"/>
  <c r="ED481" i="2"/>
  <c r="ED494" i="2"/>
  <c r="ED495" i="2"/>
  <c r="ED496" i="2"/>
  <c r="ED588" i="2"/>
  <c r="EE15" i="2"/>
  <c r="EE16" i="2"/>
  <c r="EE17" i="2"/>
  <c r="EE50" i="2"/>
  <c r="EE51" i="2"/>
  <c r="EE52" i="2"/>
  <c r="EE65" i="2"/>
  <c r="EE66" i="2"/>
  <c r="EE67" i="2"/>
  <c r="EE105" i="2"/>
  <c r="EE106" i="2"/>
  <c r="EE107" i="2"/>
  <c r="EE154" i="2"/>
  <c r="EE155" i="2"/>
  <c r="EE156" i="2"/>
  <c r="EE229" i="2"/>
  <c r="EE230" i="2"/>
  <c r="EE231" i="2"/>
  <c r="EE245" i="2"/>
  <c r="EE246" i="2"/>
  <c r="EE247" i="2"/>
  <c r="EE255" i="2"/>
  <c r="EE256" i="2"/>
  <c r="EE257" i="2"/>
  <c r="EE283" i="2"/>
  <c r="EE284" i="2"/>
  <c r="EE285" i="2"/>
  <c r="EE288" i="2"/>
  <c r="EE289" i="2"/>
  <c r="EE290" i="2"/>
  <c r="EE323" i="2"/>
  <c r="EE324" i="2"/>
  <c r="EE325" i="2"/>
  <c r="EE338" i="2"/>
  <c r="EE339" i="2"/>
  <c r="EE340" i="2"/>
  <c r="EE360" i="2"/>
  <c r="EE361" i="2"/>
  <c r="EE362" i="2"/>
  <c r="EE365" i="2"/>
  <c r="EE366" i="2"/>
  <c r="EE367" i="2"/>
  <c r="EE370" i="2"/>
  <c r="EE371" i="2"/>
  <c r="EE372" i="2"/>
  <c r="EE375" i="2"/>
  <c r="EE376" i="2"/>
  <c r="EE377" i="2"/>
  <c r="EE380" i="2"/>
  <c r="EE381" i="2"/>
  <c r="EE382" i="2"/>
  <c r="EE405" i="2"/>
  <c r="EE406" i="2"/>
  <c r="EE407" i="2"/>
  <c r="EE458" i="2"/>
  <c r="EE459" i="2"/>
  <c r="EE460" i="2"/>
  <c r="EE463" i="2"/>
  <c r="EE464" i="2"/>
  <c r="EE465" i="2"/>
  <c r="EE474" i="2"/>
  <c r="EE475" i="2"/>
  <c r="EE476" i="2"/>
  <c r="EE479" i="2"/>
  <c r="EE480" i="2"/>
  <c r="EE481" i="2"/>
  <c r="EE494" i="2"/>
  <c r="EE495" i="2"/>
  <c r="EE496" i="2"/>
  <c r="EE588" i="2"/>
  <c r="EF15" i="2"/>
  <c r="EF16" i="2"/>
  <c r="EF17" i="2"/>
  <c r="EF50" i="2"/>
  <c r="EF51" i="2"/>
  <c r="EF52" i="2"/>
  <c r="EF65" i="2"/>
  <c r="EF66" i="2"/>
  <c r="EF67" i="2"/>
  <c r="EF105" i="2"/>
  <c r="EF106" i="2"/>
  <c r="EF107" i="2"/>
  <c r="EF154" i="2"/>
  <c r="EF155" i="2"/>
  <c r="EF156" i="2"/>
  <c r="EF229" i="2"/>
  <c r="EF230" i="2"/>
  <c r="EF231" i="2"/>
  <c r="EF245" i="2"/>
  <c r="EF246" i="2"/>
  <c r="EF247" i="2"/>
  <c r="EF255" i="2"/>
  <c r="EF256" i="2"/>
  <c r="EF257" i="2"/>
  <c r="EF283" i="2"/>
  <c r="EF284" i="2"/>
  <c r="EF285" i="2"/>
  <c r="EF288" i="2"/>
  <c r="EF289" i="2"/>
  <c r="EF290" i="2"/>
  <c r="EF323" i="2"/>
  <c r="EF324" i="2"/>
  <c r="EF325" i="2"/>
  <c r="EF338" i="2"/>
  <c r="EF339" i="2"/>
  <c r="EF340" i="2"/>
  <c r="EF360" i="2"/>
  <c r="EF361" i="2"/>
  <c r="EF362" i="2"/>
  <c r="EF365" i="2"/>
  <c r="EF366" i="2"/>
  <c r="EF367" i="2"/>
  <c r="EF370" i="2"/>
  <c r="EF371" i="2"/>
  <c r="EF372" i="2"/>
  <c r="EF375" i="2"/>
  <c r="EF376" i="2"/>
  <c r="EF377" i="2"/>
  <c r="EF380" i="2"/>
  <c r="EF381" i="2"/>
  <c r="EF382" i="2"/>
  <c r="EF405" i="2"/>
  <c r="EF406" i="2"/>
  <c r="EF407" i="2"/>
  <c r="EF458" i="2"/>
  <c r="EF459" i="2"/>
  <c r="EF460" i="2"/>
  <c r="EF463" i="2"/>
  <c r="EF464" i="2"/>
  <c r="EF465" i="2"/>
  <c r="EF474" i="2"/>
  <c r="EF475" i="2"/>
  <c r="EF476" i="2"/>
  <c r="EF479" i="2"/>
  <c r="EF480" i="2"/>
  <c r="EF481" i="2"/>
  <c r="EF494" i="2"/>
  <c r="EF495" i="2"/>
  <c r="EF496" i="2"/>
  <c r="EF588" i="2"/>
  <c r="EG15" i="2"/>
  <c r="EG16" i="2"/>
  <c r="EG17" i="2"/>
  <c r="EG50" i="2"/>
  <c r="EG51" i="2"/>
  <c r="EG52" i="2"/>
  <c r="EG65" i="2"/>
  <c r="EG66" i="2"/>
  <c r="EG67" i="2"/>
  <c r="EG105" i="2"/>
  <c r="EG106" i="2"/>
  <c r="EG107" i="2"/>
  <c r="EG154" i="2"/>
  <c r="EG155" i="2"/>
  <c r="EG156" i="2"/>
  <c r="EG229" i="2"/>
  <c r="EG230" i="2"/>
  <c r="EG231" i="2"/>
  <c r="EG245" i="2"/>
  <c r="EG246" i="2"/>
  <c r="EG247" i="2"/>
  <c r="EG255" i="2"/>
  <c r="EG256" i="2"/>
  <c r="EG257" i="2"/>
  <c r="EG283" i="2"/>
  <c r="EG284" i="2"/>
  <c r="EG285" i="2"/>
  <c r="EG288" i="2"/>
  <c r="EG289" i="2"/>
  <c r="EG290" i="2"/>
  <c r="EG323" i="2"/>
  <c r="EG324" i="2"/>
  <c r="EG325" i="2"/>
  <c r="EG338" i="2"/>
  <c r="EG339" i="2"/>
  <c r="EG340" i="2"/>
  <c r="EG360" i="2"/>
  <c r="EG361" i="2"/>
  <c r="EG362" i="2"/>
  <c r="EG365" i="2"/>
  <c r="EG366" i="2"/>
  <c r="EG367" i="2"/>
  <c r="EG370" i="2"/>
  <c r="EG371" i="2"/>
  <c r="EG372" i="2"/>
  <c r="EG375" i="2"/>
  <c r="EG376" i="2"/>
  <c r="EG377" i="2"/>
  <c r="EG380" i="2"/>
  <c r="EG381" i="2"/>
  <c r="EG382" i="2"/>
  <c r="EG405" i="2"/>
  <c r="EG406" i="2"/>
  <c r="EG407" i="2"/>
  <c r="EG458" i="2"/>
  <c r="EG459" i="2"/>
  <c r="EG460" i="2"/>
  <c r="EG463" i="2"/>
  <c r="EG464" i="2"/>
  <c r="EG465" i="2"/>
  <c r="EG474" i="2"/>
  <c r="EG475" i="2"/>
  <c r="EG476" i="2"/>
  <c r="EG479" i="2"/>
  <c r="EG480" i="2"/>
  <c r="EG481" i="2"/>
  <c r="EG494" i="2"/>
  <c r="EG495" i="2"/>
  <c r="EG496" i="2"/>
  <c r="EG588" i="2"/>
  <c r="EH15" i="2"/>
  <c r="EH16" i="2"/>
  <c r="EH17" i="2"/>
  <c r="EH50" i="2"/>
  <c r="EH51" i="2"/>
  <c r="EH52" i="2"/>
  <c r="EH65" i="2"/>
  <c r="EH66" i="2"/>
  <c r="EH67" i="2"/>
  <c r="EH105" i="2"/>
  <c r="EH106" i="2"/>
  <c r="EH107" i="2"/>
  <c r="EH154" i="2"/>
  <c r="EH155" i="2"/>
  <c r="EH156" i="2"/>
  <c r="EH229" i="2"/>
  <c r="EH230" i="2"/>
  <c r="EH231" i="2"/>
  <c r="EH245" i="2"/>
  <c r="EH246" i="2"/>
  <c r="EH247" i="2"/>
  <c r="EH255" i="2"/>
  <c r="EH256" i="2"/>
  <c r="EH257" i="2"/>
  <c r="EH283" i="2"/>
  <c r="EH284" i="2"/>
  <c r="EH285" i="2"/>
  <c r="EH288" i="2"/>
  <c r="EH289" i="2"/>
  <c r="EH290" i="2"/>
  <c r="EH323" i="2"/>
  <c r="EH324" i="2"/>
  <c r="EH325" i="2"/>
  <c r="EH338" i="2"/>
  <c r="EH339" i="2"/>
  <c r="EH340" i="2"/>
  <c r="EH360" i="2"/>
  <c r="EH361" i="2"/>
  <c r="EH362" i="2"/>
  <c r="EH365" i="2"/>
  <c r="EH366" i="2"/>
  <c r="EH367" i="2"/>
  <c r="EH370" i="2"/>
  <c r="EH371" i="2"/>
  <c r="EH372" i="2"/>
  <c r="EH375" i="2"/>
  <c r="EH376" i="2"/>
  <c r="EH377" i="2"/>
  <c r="EH380" i="2"/>
  <c r="EH381" i="2"/>
  <c r="EH382" i="2"/>
  <c r="EH405" i="2"/>
  <c r="EH406" i="2"/>
  <c r="EH407" i="2"/>
  <c r="EH458" i="2"/>
  <c r="EH459" i="2"/>
  <c r="EH460" i="2"/>
  <c r="EH463" i="2"/>
  <c r="EH464" i="2"/>
  <c r="EH465" i="2"/>
  <c r="EH474" i="2"/>
  <c r="EH475" i="2"/>
  <c r="EH476" i="2"/>
  <c r="EH479" i="2"/>
  <c r="EH480" i="2"/>
  <c r="EH481" i="2"/>
  <c r="EH494" i="2"/>
  <c r="EH495" i="2"/>
  <c r="EH496" i="2"/>
  <c r="EH588" i="2"/>
  <c r="EI15" i="2"/>
  <c r="EI16" i="2"/>
  <c r="EI17" i="2"/>
  <c r="EI50" i="2"/>
  <c r="EI51" i="2"/>
  <c r="EI52" i="2"/>
  <c r="EI65" i="2"/>
  <c r="EI66" i="2"/>
  <c r="EI67" i="2"/>
  <c r="EI105" i="2"/>
  <c r="EI106" i="2"/>
  <c r="EI107" i="2"/>
  <c r="EI154" i="2"/>
  <c r="EI155" i="2"/>
  <c r="EI156" i="2"/>
  <c r="EI229" i="2"/>
  <c r="EI230" i="2"/>
  <c r="EI231" i="2"/>
  <c r="EI245" i="2"/>
  <c r="EI246" i="2"/>
  <c r="EI247" i="2"/>
  <c r="EI255" i="2"/>
  <c r="EI256" i="2"/>
  <c r="EI257" i="2"/>
  <c r="EI283" i="2"/>
  <c r="EI284" i="2"/>
  <c r="EI285" i="2"/>
  <c r="EI288" i="2"/>
  <c r="EI289" i="2"/>
  <c r="EI290" i="2"/>
  <c r="EI323" i="2"/>
  <c r="EI324" i="2"/>
  <c r="EI325" i="2"/>
  <c r="EI338" i="2"/>
  <c r="EI339" i="2"/>
  <c r="EI340" i="2"/>
  <c r="EI360" i="2"/>
  <c r="EI361" i="2"/>
  <c r="EI362" i="2"/>
  <c r="EI365" i="2"/>
  <c r="EI366" i="2"/>
  <c r="EI367" i="2"/>
  <c r="EI370" i="2"/>
  <c r="EI371" i="2"/>
  <c r="EI372" i="2"/>
  <c r="EI375" i="2"/>
  <c r="EI376" i="2"/>
  <c r="EI377" i="2"/>
  <c r="EI380" i="2"/>
  <c r="EI381" i="2"/>
  <c r="EI382" i="2"/>
  <c r="EI405" i="2"/>
  <c r="EI406" i="2"/>
  <c r="EI407" i="2"/>
  <c r="EI458" i="2"/>
  <c r="EI459" i="2"/>
  <c r="EI460" i="2"/>
  <c r="EI463" i="2"/>
  <c r="EI464" i="2"/>
  <c r="EI465" i="2"/>
  <c r="EI474" i="2"/>
  <c r="EI475" i="2"/>
  <c r="EI476" i="2"/>
  <c r="EI479" i="2"/>
  <c r="EI480" i="2"/>
  <c r="EI481" i="2"/>
  <c r="EI494" i="2"/>
  <c r="EI495" i="2"/>
  <c r="EI496" i="2"/>
  <c r="EI588" i="2"/>
  <c r="EJ15" i="2"/>
  <c r="EJ16" i="2"/>
  <c r="EJ17" i="2"/>
  <c r="EJ50" i="2"/>
  <c r="EJ51" i="2"/>
  <c r="EJ52" i="2"/>
  <c r="EJ65" i="2"/>
  <c r="EJ66" i="2"/>
  <c r="EJ67" i="2"/>
  <c r="EJ105" i="2"/>
  <c r="EJ106" i="2"/>
  <c r="EJ107" i="2"/>
  <c r="EJ154" i="2"/>
  <c r="EJ155" i="2"/>
  <c r="EJ156" i="2"/>
  <c r="EJ229" i="2"/>
  <c r="EJ230" i="2"/>
  <c r="EJ231" i="2"/>
  <c r="EJ245" i="2"/>
  <c r="EJ246" i="2"/>
  <c r="EJ247" i="2"/>
  <c r="EJ255" i="2"/>
  <c r="EJ256" i="2"/>
  <c r="EJ257" i="2"/>
  <c r="EJ283" i="2"/>
  <c r="EJ284" i="2"/>
  <c r="EJ285" i="2"/>
  <c r="EJ288" i="2"/>
  <c r="EJ289" i="2"/>
  <c r="EJ290" i="2"/>
  <c r="EJ323" i="2"/>
  <c r="EJ324" i="2"/>
  <c r="EJ325" i="2"/>
  <c r="EJ338" i="2"/>
  <c r="EJ339" i="2"/>
  <c r="EJ340" i="2"/>
  <c r="EJ360" i="2"/>
  <c r="EJ361" i="2"/>
  <c r="EJ362" i="2"/>
  <c r="EJ365" i="2"/>
  <c r="EJ366" i="2"/>
  <c r="EJ367" i="2"/>
  <c r="EJ370" i="2"/>
  <c r="EJ371" i="2"/>
  <c r="EJ372" i="2"/>
  <c r="EJ375" i="2"/>
  <c r="EJ376" i="2"/>
  <c r="EJ377" i="2"/>
  <c r="EJ380" i="2"/>
  <c r="EJ381" i="2"/>
  <c r="EJ382" i="2"/>
  <c r="EJ405" i="2"/>
  <c r="EJ406" i="2"/>
  <c r="EJ407" i="2"/>
  <c r="EJ458" i="2"/>
  <c r="EJ459" i="2"/>
  <c r="EJ460" i="2"/>
  <c r="EJ463" i="2"/>
  <c r="EJ464" i="2"/>
  <c r="EJ465" i="2"/>
  <c r="EJ474" i="2"/>
  <c r="EJ475" i="2"/>
  <c r="EJ476" i="2"/>
  <c r="EJ479" i="2"/>
  <c r="EJ480" i="2"/>
  <c r="EJ481" i="2"/>
  <c r="EJ494" i="2"/>
  <c r="EJ495" i="2"/>
  <c r="EJ496" i="2"/>
  <c r="EJ588" i="2"/>
  <c r="EK15" i="2"/>
  <c r="EK16" i="2"/>
  <c r="EK17" i="2"/>
  <c r="EK50" i="2"/>
  <c r="EK51" i="2"/>
  <c r="EK52" i="2"/>
  <c r="EK65" i="2"/>
  <c r="EK66" i="2"/>
  <c r="EK67" i="2"/>
  <c r="EK105" i="2"/>
  <c r="EK106" i="2"/>
  <c r="EK107" i="2"/>
  <c r="EK154" i="2"/>
  <c r="EK155" i="2"/>
  <c r="EK156" i="2"/>
  <c r="EK229" i="2"/>
  <c r="EK230" i="2"/>
  <c r="EK231" i="2"/>
  <c r="EK245" i="2"/>
  <c r="EK246" i="2"/>
  <c r="EK247" i="2"/>
  <c r="EK255" i="2"/>
  <c r="EK256" i="2"/>
  <c r="EK257" i="2"/>
  <c r="EK283" i="2"/>
  <c r="EK284" i="2"/>
  <c r="EK285" i="2"/>
  <c r="EK288" i="2"/>
  <c r="EK289" i="2"/>
  <c r="EK290" i="2"/>
  <c r="EK323" i="2"/>
  <c r="EK324" i="2"/>
  <c r="EK325" i="2"/>
  <c r="EK338" i="2"/>
  <c r="EK339" i="2"/>
  <c r="EK340" i="2"/>
  <c r="EK360" i="2"/>
  <c r="EK361" i="2"/>
  <c r="EK362" i="2"/>
  <c r="EK365" i="2"/>
  <c r="EK366" i="2"/>
  <c r="EK367" i="2"/>
  <c r="EK370" i="2"/>
  <c r="EK371" i="2"/>
  <c r="EK372" i="2"/>
  <c r="EK375" i="2"/>
  <c r="EK376" i="2"/>
  <c r="EK377" i="2"/>
  <c r="EK380" i="2"/>
  <c r="EK381" i="2"/>
  <c r="EK382" i="2"/>
  <c r="EK405" i="2"/>
  <c r="EK406" i="2"/>
  <c r="EK407" i="2"/>
  <c r="EK458" i="2"/>
  <c r="EK459" i="2"/>
  <c r="EK460" i="2"/>
  <c r="EK463" i="2"/>
  <c r="EK464" i="2"/>
  <c r="EK465" i="2"/>
  <c r="EK474" i="2"/>
  <c r="EK475" i="2"/>
  <c r="EK476" i="2"/>
  <c r="EK479" i="2"/>
  <c r="EK480" i="2"/>
  <c r="EK481" i="2"/>
  <c r="EK494" i="2"/>
  <c r="EK495" i="2"/>
  <c r="EK496" i="2"/>
  <c r="EK588" i="2"/>
  <c r="EL15" i="2"/>
  <c r="EL16" i="2"/>
  <c r="EL17" i="2"/>
  <c r="EL50" i="2"/>
  <c r="EL51" i="2"/>
  <c r="EL52" i="2"/>
  <c r="EL65" i="2"/>
  <c r="EL66" i="2"/>
  <c r="EL67" i="2"/>
  <c r="EL105" i="2"/>
  <c r="EL106" i="2"/>
  <c r="EL107" i="2"/>
  <c r="EL154" i="2"/>
  <c r="EL155" i="2"/>
  <c r="EL156" i="2"/>
  <c r="EL229" i="2"/>
  <c r="EL230" i="2"/>
  <c r="EL231" i="2"/>
  <c r="EL245" i="2"/>
  <c r="EL246" i="2"/>
  <c r="EL247" i="2"/>
  <c r="EL255" i="2"/>
  <c r="EL256" i="2"/>
  <c r="EL257" i="2"/>
  <c r="EL283" i="2"/>
  <c r="EL284" i="2"/>
  <c r="EL285" i="2"/>
  <c r="EL288" i="2"/>
  <c r="EL289" i="2"/>
  <c r="EL290" i="2"/>
  <c r="EL323" i="2"/>
  <c r="EL324" i="2"/>
  <c r="EL325" i="2"/>
  <c r="EL338" i="2"/>
  <c r="EL339" i="2"/>
  <c r="EL340" i="2"/>
  <c r="EL360" i="2"/>
  <c r="EL361" i="2"/>
  <c r="EL362" i="2"/>
  <c r="EL365" i="2"/>
  <c r="EL366" i="2"/>
  <c r="EL367" i="2"/>
  <c r="EL370" i="2"/>
  <c r="EL371" i="2"/>
  <c r="EL372" i="2"/>
  <c r="EL375" i="2"/>
  <c r="EL376" i="2"/>
  <c r="EL377" i="2"/>
  <c r="EL380" i="2"/>
  <c r="EL381" i="2"/>
  <c r="EL382" i="2"/>
  <c r="EL405" i="2"/>
  <c r="EL406" i="2"/>
  <c r="EL407" i="2"/>
  <c r="EL458" i="2"/>
  <c r="EL459" i="2"/>
  <c r="EL460" i="2"/>
  <c r="EL463" i="2"/>
  <c r="EL464" i="2"/>
  <c r="EL465" i="2"/>
  <c r="EL474" i="2"/>
  <c r="EL475" i="2"/>
  <c r="EL476" i="2"/>
  <c r="EL479" i="2"/>
  <c r="EL480" i="2"/>
  <c r="EL481" i="2"/>
  <c r="EL494" i="2"/>
  <c r="EL495" i="2"/>
  <c r="EL496" i="2"/>
  <c r="EL588" i="2"/>
  <c r="EM15" i="2"/>
  <c r="EM16" i="2"/>
  <c r="EM17" i="2"/>
  <c r="EM50" i="2"/>
  <c r="EM51" i="2"/>
  <c r="EM52" i="2"/>
  <c r="EM65" i="2"/>
  <c r="EM66" i="2"/>
  <c r="EM67" i="2"/>
  <c r="EM105" i="2"/>
  <c r="EM106" i="2"/>
  <c r="EM107" i="2"/>
  <c r="EM154" i="2"/>
  <c r="EM155" i="2"/>
  <c r="EM156" i="2"/>
  <c r="EM229" i="2"/>
  <c r="EM230" i="2"/>
  <c r="EM231" i="2"/>
  <c r="EM245" i="2"/>
  <c r="EM246" i="2"/>
  <c r="EM247" i="2"/>
  <c r="EM255" i="2"/>
  <c r="EM256" i="2"/>
  <c r="EM257" i="2"/>
  <c r="EM283" i="2"/>
  <c r="EM284" i="2"/>
  <c r="EM285" i="2"/>
  <c r="EM288" i="2"/>
  <c r="EM289" i="2"/>
  <c r="EM290" i="2"/>
  <c r="EM323" i="2"/>
  <c r="EM324" i="2"/>
  <c r="EM325" i="2"/>
  <c r="EM338" i="2"/>
  <c r="EM339" i="2"/>
  <c r="EM340" i="2"/>
  <c r="EM360" i="2"/>
  <c r="EM361" i="2"/>
  <c r="EM362" i="2"/>
  <c r="EM365" i="2"/>
  <c r="EM366" i="2"/>
  <c r="EM367" i="2"/>
  <c r="EM370" i="2"/>
  <c r="EM371" i="2"/>
  <c r="EM372" i="2"/>
  <c r="EM375" i="2"/>
  <c r="EM376" i="2"/>
  <c r="EM377" i="2"/>
  <c r="EM380" i="2"/>
  <c r="EM381" i="2"/>
  <c r="EM382" i="2"/>
  <c r="EM405" i="2"/>
  <c r="EM406" i="2"/>
  <c r="EM407" i="2"/>
  <c r="EM458" i="2"/>
  <c r="EM459" i="2"/>
  <c r="EM460" i="2"/>
  <c r="EM463" i="2"/>
  <c r="EM464" i="2"/>
  <c r="EM465" i="2"/>
  <c r="EM474" i="2"/>
  <c r="EM475" i="2"/>
  <c r="EM476" i="2"/>
  <c r="EM479" i="2"/>
  <c r="EM480" i="2"/>
  <c r="EM481" i="2"/>
  <c r="EM494" i="2"/>
  <c r="EM495" i="2"/>
  <c r="EM496" i="2"/>
  <c r="EM588" i="2"/>
  <c r="EN15" i="2"/>
  <c r="EN16" i="2"/>
  <c r="EN17" i="2"/>
  <c r="EN50" i="2"/>
  <c r="EN51" i="2"/>
  <c r="EN52" i="2"/>
  <c r="EN65" i="2"/>
  <c r="EN66" i="2"/>
  <c r="EN67" i="2"/>
  <c r="EN105" i="2"/>
  <c r="EN106" i="2"/>
  <c r="EN107" i="2"/>
  <c r="EN154" i="2"/>
  <c r="EN155" i="2"/>
  <c r="EN156" i="2"/>
  <c r="EN229" i="2"/>
  <c r="EN230" i="2"/>
  <c r="EN231" i="2"/>
  <c r="EN245" i="2"/>
  <c r="EN246" i="2"/>
  <c r="EN247" i="2"/>
  <c r="EN255" i="2"/>
  <c r="EN256" i="2"/>
  <c r="EN257" i="2"/>
  <c r="EN283" i="2"/>
  <c r="EN284" i="2"/>
  <c r="EN285" i="2"/>
  <c r="EN288" i="2"/>
  <c r="EN289" i="2"/>
  <c r="EN290" i="2"/>
  <c r="EN323" i="2"/>
  <c r="EN324" i="2"/>
  <c r="EN325" i="2"/>
  <c r="EN338" i="2"/>
  <c r="EN339" i="2"/>
  <c r="EN340" i="2"/>
  <c r="EN360" i="2"/>
  <c r="EN361" i="2"/>
  <c r="EN362" i="2"/>
  <c r="EN365" i="2"/>
  <c r="EN366" i="2"/>
  <c r="EN367" i="2"/>
  <c r="EN370" i="2"/>
  <c r="EN371" i="2"/>
  <c r="EN372" i="2"/>
  <c r="EN375" i="2"/>
  <c r="EN376" i="2"/>
  <c r="EN377" i="2"/>
  <c r="EN380" i="2"/>
  <c r="EN381" i="2"/>
  <c r="EN382" i="2"/>
  <c r="EN405" i="2"/>
  <c r="EN406" i="2"/>
  <c r="EN407" i="2"/>
  <c r="EN458" i="2"/>
  <c r="EN459" i="2"/>
  <c r="EN460" i="2"/>
  <c r="EN463" i="2"/>
  <c r="EN464" i="2"/>
  <c r="EN465" i="2"/>
  <c r="EN474" i="2"/>
  <c r="EN475" i="2"/>
  <c r="EN476" i="2"/>
  <c r="EN479" i="2"/>
  <c r="EN480" i="2"/>
  <c r="EN481" i="2"/>
  <c r="EN494" i="2"/>
  <c r="EN495" i="2"/>
  <c r="EN496" i="2"/>
  <c r="EN588" i="2"/>
  <c r="EO15" i="2"/>
  <c r="EO16" i="2"/>
  <c r="EO17" i="2"/>
  <c r="EO50" i="2"/>
  <c r="EO51" i="2"/>
  <c r="EO52" i="2"/>
  <c r="EO65" i="2"/>
  <c r="EO66" i="2"/>
  <c r="EO67" i="2"/>
  <c r="EO105" i="2"/>
  <c r="EO106" i="2"/>
  <c r="EO107" i="2"/>
  <c r="EO154" i="2"/>
  <c r="EO155" i="2"/>
  <c r="EO156" i="2"/>
  <c r="EO229" i="2"/>
  <c r="EO230" i="2"/>
  <c r="EO231" i="2"/>
  <c r="EO245" i="2"/>
  <c r="EO246" i="2"/>
  <c r="EO247" i="2"/>
  <c r="EO255" i="2"/>
  <c r="EO256" i="2"/>
  <c r="EO257" i="2"/>
  <c r="EO283" i="2"/>
  <c r="EO284" i="2"/>
  <c r="EO285" i="2"/>
  <c r="EO288" i="2"/>
  <c r="EO289" i="2"/>
  <c r="EO290" i="2"/>
  <c r="EO323" i="2"/>
  <c r="EO324" i="2"/>
  <c r="EO325" i="2"/>
  <c r="EO338" i="2"/>
  <c r="EO339" i="2"/>
  <c r="EO340" i="2"/>
  <c r="EO360" i="2"/>
  <c r="EO361" i="2"/>
  <c r="EO362" i="2"/>
  <c r="EO365" i="2"/>
  <c r="EO366" i="2"/>
  <c r="EO367" i="2"/>
  <c r="EO370" i="2"/>
  <c r="EO371" i="2"/>
  <c r="EO372" i="2"/>
  <c r="EO375" i="2"/>
  <c r="EO376" i="2"/>
  <c r="EO377" i="2"/>
  <c r="EO380" i="2"/>
  <c r="EO381" i="2"/>
  <c r="EO382" i="2"/>
  <c r="EO405" i="2"/>
  <c r="EO406" i="2"/>
  <c r="EO407" i="2"/>
  <c r="EO458" i="2"/>
  <c r="EO459" i="2"/>
  <c r="EO460" i="2"/>
  <c r="EO463" i="2"/>
  <c r="EO464" i="2"/>
  <c r="EO465" i="2"/>
  <c r="EO474" i="2"/>
  <c r="EO475" i="2"/>
  <c r="EO476" i="2"/>
  <c r="EO479" i="2"/>
  <c r="EO480" i="2"/>
  <c r="EO481" i="2"/>
  <c r="EO494" i="2"/>
  <c r="EO495" i="2"/>
  <c r="EO496" i="2"/>
  <c r="EO588" i="2"/>
  <c r="EP15" i="2"/>
  <c r="EP16" i="2"/>
  <c r="EP17" i="2"/>
  <c r="EP50" i="2"/>
  <c r="EP51" i="2"/>
  <c r="EP52" i="2"/>
  <c r="EP65" i="2"/>
  <c r="EP66" i="2"/>
  <c r="EP67" i="2"/>
  <c r="EP105" i="2"/>
  <c r="EP106" i="2"/>
  <c r="EP107" i="2"/>
  <c r="EP154" i="2"/>
  <c r="EP155" i="2"/>
  <c r="EP156" i="2"/>
  <c r="EP229" i="2"/>
  <c r="EP230" i="2"/>
  <c r="EP231" i="2"/>
  <c r="EP245" i="2"/>
  <c r="EP246" i="2"/>
  <c r="EP247" i="2"/>
  <c r="EP255" i="2"/>
  <c r="EP256" i="2"/>
  <c r="EP257" i="2"/>
  <c r="EP283" i="2"/>
  <c r="EP284" i="2"/>
  <c r="EP285" i="2"/>
  <c r="EP288" i="2"/>
  <c r="EP289" i="2"/>
  <c r="EP290" i="2"/>
  <c r="EP323" i="2"/>
  <c r="EP324" i="2"/>
  <c r="EP325" i="2"/>
  <c r="EP338" i="2"/>
  <c r="EP339" i="2"/>
  <c r="EP340" i="2"/>
  <c r="EP360" i="2"/>
  <c r="EP361" i="2"/>
  <c r="EP362" i="2"/>
  <c r="EP365" i="2"/>
  <c r="EP366" i="2"/>
  <c r="EP367" i="2"/>
  <c r="EP370" i="2"/>
  <c r="EP371" i="2"/>
  <c r="EP372" i="2"/>
  <c r="EP375" i="2"/>
  <c r="EP376" i="2"/>
  <c r="EP377" i="2"/>
  <c r="EP380" i="2"/>
  <c r="EP381" i="2"/>
  <c r="EP382" i="2"/>
  <c r="EP405" i="2"/>
  <c r="EP406" i="2"/>
  <c r="EP407" i="2"/>
  <c r="EP458" i="2"/>
  <c r="EP459" i="2"/>
  <c r="EP460" i="2"/>
  <c r="EP463" i="2"/>
  <c r="EP464" i="2"/>
  <c r="EP465" i="2"/>
  <c r="EP474" i="2"/>
  <c r="EP475" i="2"/>
  <c r="EP476" i="2"/>
  <c r="EP479" i="2"/>
  <c r="EP480" i="2"/>
  <c r="EP481" i="2"/>
  <c r="EP494" i="2"/>
  <c r="EP495" i="2"/>
  <c r="EP496" i="2"/>
  <c r="EP588" i="2"/>
  <c r="EQ15" i="2"/>
  <c r="EQ16" i="2"/>
  <c r="EQ17" i="2"/>
  <c r="EQ50" i="2"/>
  <c r="EQ51" i="2"/>
  <c r="EQ52" i="2"/>
  <c r="EQ65" i="2"/>
  <c r="EQ66" i="2"/>
  <c r="EQ67" i="2"/>
  <c r="EQ95" i="2"/>
  <c r="EQ96" i="2"/>
  <c r="EQ97" i="2"/>
  <c r="EQ105" i="2"/>
  <c r="EQ106" i="2"/>
  <c r="EQ107" i="2"/>
  <c r="EQ149" i="2"/>
  <c r="EQ150" i="2"/>
  <c r="EQ151" i="2"/>
  <c r="EQ154" i="2"/>
  <c r="EQ155" i="2"/>
  <c r="EQ156" i="2"/>
  <c r="EQ229" i="2"/>
  <c r="EQ230" i="2"/>
  <c r="EQ231" i="2"/>
  <c r="EQ245" i="2"/>
  <c r="EQ246" i="2"/>
  <c r="EQ247" i="2"/>
  <c r="EQ255" i="2"/>
  <c r="EQ256" i="2"/>
  <c r="EQ257" i="2"/>
  <c r="EQ283" i="2"/>
  <c r="EQ284" i="2"/>
  <c r="EQ285" i="2"/>
  <c r="EQ288" i="2"/>
  <c r="EQ289" i="2"/>
  <c r="EQ290" i="2"/>
  <c r="EQ323" i="2"/>
  <c r="EQ324" i="2"/>
  <c r="EQ325" i="2"/>
  <c r="EQ338" i="2"/>
  <c r="EQ339" i="2"/>
  <c r="EQ340" i="2"/>
  <c r="EQ360" i="2"/>
  <c r="EQ361" i="2"/>
  <c r="EQ362" i="2"/>
  <c r="EQ365" i="2"/>
  <c r="EQ366" i="2"/>
  <c r="EQ367" i="2"/>
  <c r="EQ370" i="2"/>
  <c r="EQ371" i="2"/>
  <c r="EQ372" i="2"/>
  <c r="EQ375" i="2"/>
  <c r="EQ376" i="2"/>
  <c r="EQ377" i="2"/>
  <c r="EQ380" i="2"/>
  <c r="EQ381" i="2"/>
  <c r="EQ382" i="2"/>
  <c r="EQ405" i="2"/>
  <c r="EQ406" i="2"/>
  <c r="EQ407" i="2"/>
  <c r="EQ458" i="2"/>
  <c r="EQ459" i="2"/>
  <c r="EQ460" i="2"/>
  <c r="EQ463" i="2"/>
  <c r="EQ464" i="2"/>
  <c r="EQ465" i="2"/>
  <c r="EQ474" i="2"/>
  <c r="EQ475" i="2"/>
  <c r="EQ476" i="2"/>
  <c r="EQ479" i="2"/>
  <c r="EQ480" i="2"/>
  <c r="EQ481" i="2"/>
  <c r="EQ494" i="2"/>
  <c r="EQ495" i="2"/>
  <c r="EQ496" i="2"/>
  <c r="EQ588" i="2"/>
  <c r="ER15" i="2"/>
  <c r="ER16" i="2"/>
  <c r="ER17" i="2"/>
  <c r="ER50" i="2"/>
  <c r="ER51" i="2"/>
  <c r="ER52" i="2"/>
  <c r="ER65" i="2"/>
  <c r="ER66" i="2"/>
  <c r="ER67" i="2"/>
  <c r="ER95" i="2"/>
  <c r="ER96" i="2"/>
  <c r="ER97" i="2"/>
  <c r="ER105" i="2"/>
  <c r="ER106" i="2"/>
  <c r="ER107" i="2"/>
  <c r="ER149" i="2"/>
  <c r="ER150" i="2"/>
  <c r="ER151" i="2"/>
  <c r="ER154" i="2"/>
  <c r="ER155" i="2"/>
  <c r="ER156" i="2"/>
  <c r="ER229" i="2"/>
  <c r="ER230" i="2"/>
  <c r="ER231" i="2"/>
  <c r="ER245" i="2"/>
  <c r="ER246" i="2"/>
  <c r="ER247" i="2"/>
  <c r="ER255" i="2"/>
  <c r="ER256" i="2"/>
  <c r="ER257" i="2"/>
  <c r="ER283" i="2"/>
  <c r="ER284" i="2"/>
  <c r="ER285" i="2"/>
  <c r="ER288" i="2"/>
  <c r="ER289" i="2"/>
  <c r="ER290" i="2"/>
  <c r="ER323" i="2"/>
  <c r="ER324" i="2"/>
  <c r="ER325" i="2"/>
  <c r="ER338" i="2"/>
  <c r="ER339" i="2"/>
  <c r="ER340" i="2"/>
  <c r="ER349" i="2"/>
  <c r="ER350" i="2"/>
  <c r="ER351" i="2"/>
  <c r="ER360" i="2"/>
  <c r="ER361" i="2"/>
  <c r="ER362" i="2"/>
  <c r="ER365" i="2"/>
  <c r="ER366" i="2"/>
  <c r="ER367" i="2"/>
  <c r="ER370" i="2"/>
  <c r="ER371" i="2"/>
  <c r="ER372" i="2"/>
  <c r="ER375" i="2"/>
  <c r="ER376" i="2"/>
  <c r="ER377" i="2"/>
  <c r="ER380" i="2"/>
  <c r="ER381" i="2"/>
  <c r="ER382" i="2"/>
  <c r="ER405" i="2"/>
  <c r="ER406" i="2"/>
  <c r="ER407" i="2"/>
  <c r="ER458" i="2"/>
  <c r="ER459" i="2"/>
  <c r="ER460" i="2"/>
  <c r="ER463" i="2"/>
  <c r="ER464" i="2"/>
  <c r="ER465" i="2"/>
  <c r="ER474" i="2"/>
  <c r="ER475" i="2"/>
  <c r="ER476" i="2"/>
  <c r="ER479" i="2"/>
  <c r="ER480" i="2"/>
  <c r="ER481" i="2"/>
  <c r="ER494" i="2"/>
  <c r="ER495" i="2"/>
  <c r="ER496" i="2"/>
  <c r="ER588" i="2"/>
  <c r="ES15" i="2"/>
  <c r="ES16" i="2"/>
  <c r="ES17" i="2"/>
  <c r="ES50" i="2"/>
  <c r="ES51" i="2"/>
  <c r="ES52" i="2"/>
  <c r="ES65" i="2"/>
  <c r="ES66" i="2"/>
  <c r="ES67" i="2"/>
  <c r="ES95" i="2"/>
  <c r="ES96" i="2"/>
  <c r="ES97" i="2"/>
  <c r="ES105" i="2"/>
  <c r="ES106" i="2"/>
  <c r="ES107" i="2"/>
  <c r="ES149" i="2"/>
  <c r="ES150" i="2"/>
  <c r="ES151" i="2"/>
  <c r="ES154" i="2"/>
  <c r="ES155" i="2"/>
  <c r="ES156" i="2"/>
  <c r="ES199" i="2"/>
  <c r="ES200" i="2"/>
  <c r="ES201" i="2"/>
  <c r="ES229" i="2"/>
  <c r="ES230" i="2"/>
  <c r="ES231" i="2"/>
  <c r="ES245" i="2"/>
  <c r="ES246" i="2"/>
  <c r="ES247" i="2"/>
  <c r="ES255" i="2"/>
  <c r="ES256" i="2"/>
  <c r="ES257" i="2"/>
  <c r="ES283" i="2"/>
  <c r="ES284" i="2"/>
  <c r="ES285" i="2"/>
  <c r="ES288" i="2"/>
  <c r="ES289" i="2"/>
  <c r="ES290" i="2"/>
  <c r="ES323" i="2"/>
  <c r="ES324" i="2"/>
  <c r="ES325" i="2"/>
  <c r="ES338" i="2"/>
  <c r="ES339" i="2"/>
  <c r="ES340" i="2"/>
  <c r="ES349" i="2"/>
  <c r="ES350" i="2"/>
  <c r="ES351" i="2"/>
  <c r="ES360" i="2"/>
  <c r="ES361" i="2"/>
  <c r="ES362" i="2"/>
  <c r="ES365" i="2"/>
  <c r="ES366" i="2"/>
  <c r="ES367" i="2"/>
  <c r="ES370" i="2"/>
  <c r="ES371" i="2"/>
  <c r="ES372" i="2"/>
  <c r="ES375" i="2"/>
  <c r="ES376" i="2"/>
  <c r="ES377" i="2"/>
  <c r="ES380" i="2"/>
  <c r="ES381" i="2"/>
  <c r="ES382" i="2"/>
  <c r="ES405" i="2"/>
  <c r="ES406" i="2"/>
  <c r="ES407" i="2"/>
  <c r="ES458" i="2"/>
  <c r="ES459" i="2"/>
  <c r="ES460" i="2"/>
  <c r="ES463" i="2"/>
  <c r="ES464" i="2"/>
  <c r="ES465" i="2"/>
  <c r="ES474" i="2"/>
  <c r="ES475" i="2"/>
  <c r="ES476" i="2"/>
  <c r="ES479" i="2"/>
  <c r="ES480" i="2"/>
  <c r="ES481" i="2"/>
  <c r="ES494" i="2"/>
  <c r="ES495" i="2"/>
  <c r="ES496" i="2"/>
  <c r="ES588" i="2"/>
  <c r="ET15" i="2"/>
  <c r="ET16" i="2"/>
  <c r="ET17" i="2"/>
  <c r="ET50" i="2"/>
  <c r="ET51" i="2"/>
  <c r="ET52" i="2"/>
  <c r="ET65" i="2"/>
  <c r="ET66" i="2"/>
  <c r="ET67" i="2"/>
  <c r="ET95" i="2"/>
  <c r="ET96" i="2"/>
  <c r="ET97" i="2"/>
  <c r="ET105" i="2"/>
  <c r="ET106" i="2"/>
  <c r="ET107" i="2"/>
  <c r="ET149" i="2"/>
  <c r="ET150" i="2"/>
  <c r="ET151" i="2"/>
  <c r="ET154" i="2"/>
  <c r="ET155" i="2"/>
  <c r="ET156" i="2"/>
  <c r="ET199" i="2"/>
  <c r="ET200" i="2"/>
  <c r="ET201" i="2"/>
  <c r="ET229" i="2"/>
  <c r="ET230" i="2"/>
  <c r="ET231" i="2"/>
  <c r="ET245" i="2"/>
  <c r="ET246" i="2"/>
  <c r="ET247" i="2"/>
  <c r="ET255" i="2"/>
  <c r="ET256" i="2"/>
  <c r="ET257" i="2"/>
  <c r="ET283" i="2"/>
  <c r="ET284" i="2"/>
  <c r="ET285" i="2"/>
  <c r="ET288" i="2"/>
  <c r="ET289" i="2"/>
  <c r="ET290" i="2"/>
  <c r="ET323" i="2"/>
  <c r="ET324" i="2"/>
  <c r="ET325" i="2"/>
  <c r="ET338" i="2"/>
  <c r="ET339" i="2"/>
  <c r="ET340" i="2"/>
  <c r="ET349" i="2"/>
  <c r="ET350" i="2"/>
  <c r="ET351" i="2"/>
  <c r="ET360" i="2"/>
  <c r="ET361" i="2"/>
  <c r="ET362" i="2"/>
  <c r="ET365" i="2"/>
  <c r="ET366" i="2"/>
  <c r="ET367" i="2"/>
  <c r="ET370" i="2"/>
  <c r="ET371" i="2"/>
  <c r="ET372" i="2"/>
  <c r="ET375" i="2"/>
  <c r="ET376" i="2"/>
  <c r="ET377" i="2"/>
  <c r="ET380" i="2"/>
  <c r="ET381" i="2"/>
  <c r="ET382" i="2"/>
  <c r="ET405" i="2"/>
  <c r="ET406" i="2"/>
  <c r="ET407" i="2"/>
  <c r="ET420" i="2"/>
  <c r="ET421" i="2"/>
  <c r="ET422" i="2"/>
  <c r="ET458" i="2"/>
  <c r="ET459" i="2"/>
  <c r="ET460" i="2"/>
  <c r="ET463" i="2"/>
  <c r="ET464" i="2"/>
  <c r="ET465" i="2"/>
  <c r="ET474" i="2"/>
  <c r="ET475" i="2"/>
  <c r="ET476" i="2"/>
  <c r="ET479" i="2"/>
  <c r="ET480" i="2"/>
  <c r="ET481" i="2"/>
  <c r="ET494" i="2"/>
  <c r="ET495" i="2"/>
  <c r="ET496" i="2"/>
  <c r="ET588" i="2"/>
  <c r="EU15" i="2"/>
  <c r="EU16" i="2"/>
  <c r="EU17" i="2"/>
  <c r="EU50" i="2"/>
  <c r="EU51" i="2"/>
  <c r="EU52" i="2"/>
  <c r="EU65" i="2"/>
  <c r="EU66" i="2"/>
  <c r="EU67" i="2"/>
  <c r="EU95" i="2"/>
  <c r="EU96" i="2"/>
  <c r="EU97" i="2"/>
  <c r="EU105" i="2"/>
  <c r="EU106" i="2"/>
  <c r="EU107" i="2"/>
  <c r="EU149" i="2"/>
  <c r="EU150" i="2"/>
  <c r="EU151" i="2"/>
  <c r="EU154" i="2"/>
  <c r="EU155" i="2"/>
  <c r="EU156" i="2"/>
  <c r="EU199" i="2"/>
  <c r="EU200" i="2"/>
  <c r="EU201" i="2"/>
  <c r="EU229" i="2"/>
  <c r="EU230" i="2"/>
  <c r="EU231" i="2"/>
  <c r="EU245" i="2"/>
  <c r="EU246" i="2"/>
  <c r="EU247" i="2"/>
  <c r="EU255" i="2"/>
  <c r="EU256" i="2"/>
  <c r="EU257" i="2"/>
  <c r="EU283" i="2"/>
  <c r="EU284" i="2"/>
  <c r="EU285" i="2"/>
  <c r="EU288" i="2"/>
  <c r="EU289" i="2"/>
  <c r="EU290" i="2"/>
  <c r="EU323" i="2"/>
  <c r="EU324" i="2"/>
  <c r="EU325" i="2"/>
  <c r="EU338" i="2"/>
  <c r="EU339" i="2"/>
  <c r="EU340" i="2"/>
  <c r="EU349" i="2"/>
  <c r="EU350" i="2"/>
  <c r="EU351" i="2"/>
  <c r="EU360" i="2"/>
  <c r="EU361" i="2"/>
  <c r="EU362" i="2"/>
  <c r="EU365" i="2"/>
  <c r="EU366" i="2"/>
  <c r="EU367" i="2"/>
  <c r="EU370" i="2"/>
  <c r="EU371" i="2"/>
  <c r="EU372" i="2"/>
  <c r="EU375" i="2"/>
  <c r="EU376" i="2"/>
  <c r="EU377" i="2"/>
  <c r="EU380" i="2"/>
  <c r="EU381" i="2"/>
  <c r="EU382" i="2"/>
  <c r="EU400" i="2"/>
  <c r="EU401" i="2"/>
  <c r="EU402" i="2"/>
  <c r="EU405" i="2"/>
  <c r="EU406" i="2"/>
  <c r="EU407" i="2"/>
  <c r="EU420" i="2"/>
  <c r="EU421" i="2"/>
  <c r="EU422" i="2"/>
  <c r="EU458" i="2"/>
  <c r="EU459" i="2"/>
  <c r="EU460" i="2"/>
  <c r="EU463" i="2"/>
  <c r="EU464" i="2"/>
  <c r="EU465" i="2"/>
  <c r="EU474" i="2"/>
  <c r="EU475" i="2"/>
  <c r="EU476" i="2"/>
  <c r="EU479" i="2"/>
  <c r="EU480" i="2"/>
  <c r="EU481" i="2"/>
  <c r="EU494" i="2"/>
  <c r="EU495" i="2"/>
  <c r="EU496" i="2"/>
  <c r="EU588" i="2"/>
  <c r="EV15" i="2"/>
  <c r="EV16" i="2"/>
  <c r="EV17" i="2"/>
  <c r="EV50" i="2"/>
  <c r="EV51" i="2"/>
  <c r="EV52" i="2"/>
  <c r="EV65" i="2"/>
  <c r="EV66" i="2"/>
  <c r="EV67" i="2"/>
  <c r="EV95" i="2"/>
  <c r="EV96" i="2"/>
  <c r="EV97" i="2"/>
  <c r="EV105" i="2"/>
  <c r="EV106" i="2"/>
  <c r="EV107" i="2"/>
  <c r="EV149" i="2"/>
  <c r="EV150" i="2"/>
  <c r="EV151" i="2"/>
  <c r="EV154" i="2"/>
  <c r="EV155" i="2"/>
  <c r="EV156" i="2"/>
  <c r="EV199" i="2"/>
  <c r="EV200" i="2"/>
  <c r="EV201" i="2"/>
  <c r="EV229" i="2"/>
  <c r="EV230" i="2"/>
  <c r="EV231" i="2"/>
  <c r="EV245" i="2"/>
  <c r="EV246" i="2"/>
  <c r="EV247" i="2"/>
  <c r="EV255" i="2"/>
  <c r="EV256" i="2"/>
  <c r="EV257" i="2"/>
  <c r="EV283" i="2"/>
  <c r="EV284" i="2"/>
  <c r="EV285" i="2"/>
  <c r="EV288" i="2"/>
  <c r="EV289" i="2"/>
  <c r="EV290" i="2"/>
  <c r="EV323" i="2"/>
  <c r="EV324" i="2"/>
  <c r="EV325" i="2"/>
  <c r="EV338" i="2"/>
  <c r="EV339" i="2"/>
  <c r="EV340" i="2"/>
  <c r="EV349" i="2"/>
  <c r="EV350" i="2"/>
  <c r="EV351" i="2"/>
  <c r="EV360" i="2"/>
  <c r="EV361" i="2"/>
  <c r="EV362" i="2"/>
  <c r="EV365" i="2"/>
  <c r="EV366" i="2"/>
  <c r="EV367" i="2"/>
  <c r="EV370" i="2"/>
  <c r="EV371" i="2"/>
  <c r="EV372" i="2"/>
  <c r="EV375" i="2"/>
  <c r="EV376" i="2"/>
  <c r="EV377" i="2"/>
  <c r="EV380" i="2"/>
  <c r="EV381" i="2"/>
  <c r="EV382" i="2"/>
  <c r="EV400" i="2"/>
  <c r="EV401" i="2"/>
  <c r="EV402" i="2"/>
  <c r="EV405" i="2"/>
  <c r="EV406" i="2"/>
  <c r="EV407" i="2"/>
  <c r="EV420" i="2"/>
  <c r="EV421" i="2"/>
  <c r="EV422" i="2"/>
  <c r="EV458" i="2"/>
  <c r="EV459" i="2"/>
  <c r="EV460" i="2"/>
  <c r="EV463" i="2"/>
  <c r="EV464" i="2"/>
  <c r="EV465" i="2"/>
  <c r="EV474" i="2"/>
  <c r="EV475" i="2"/>
  <c r="EV476" i="2"/>
  <c r="EV479" i="2"/>
  <c r="EV480" i="2"/>
  <c r="EV481" i="2"/>
  <c r="EV494" i="2"/>
  <c r="EV495" i="2"/>
  <c r="EV496" i="2"/>
  <c r="EV588" i="2"/>
  <c r="EW15" i="2"/>
  <c r="EW16" i="2"/>
  <c r="EW17" i="2"/>
  <c r="EW50" i="2"/>
  <c r="EW51" i="2"/>
  <c r="EW52" i="2"/>
  <c r="EW65" i="2"/>
  <c r="EW66" i="2"/>
  <c r="EW67" i="2"/>
  <c r="EW95" i="2"/>
  <c r="EW96" i="2"/>
  <c r="EW97" i="2"/>
  <c r="EW105" i="2"/>
  <c r="EW106" i="2"/>
  <c r="EW107" i="2"/>
  <c r="EW149" i="2"/>
  <c r="EW150" i="2"/>
  <c r="EW151" i="2"/>
  <c r="EW154" i="2"/>
  <c r="EW155" i="2"/>
  <c r="EW156" i="2"/>
  <c r="EW199" i="2"/>
  <c r="EW200" i="2"/>
  <c r="EW201" i="2"/>
  <c r="EW229" i="2"/>
  <c r="EW230" i="2"/>
  <c r="EW231" i="2"/>
  <c r="EW245" i="2"/>
  <c r="EW246" i="2"/>
  <c r="EW247" i="2"/>
  <c r="EW255" i="2"/>
  <c r="EW256" i="2"/>
  <c r="EW257" i="2"/>
  <c r="EW283" i="2"/>
  <c r="EW284" i="2"/>
  <c r="EW285" i="2"/>
  <c r="EW288" i="2"/>
  <c r="EW289" i="2"/>
  <c r="EW290" i="2"/>
  <c r="EW323" i="2"/>
  <c r="EW324" i="2"/>
  <c r="EW325" i="2"/>
  <c r="EW338" i="2"/>
  <c r="EW339" i="2"/>
  <c r="EW340" i="2"/>
  <c r="EW349" i="2"/>
  <c r="EW350" i="2"/>
  <c r="EW351" i="2"/>
  <c r="EW360" i="2"/>
  <c r="EW361" i="2"/>
  <c r="EW362" i="2"/>
  <c r="EW365" i="2"/>
  <c r="EW366" i="2"/>
  <c r="EW367" i="2"/>
  <c r="EW370" i="2"/>
  <c r="EW371" i="2"/>
  <c r="EW372" i="2"/>
  <c r="EW375" i="2"/>
  <c r="EW376" i="2"/>
  <c r="EW377" i="2"/>
  <c r="EW380" i="2"/>
  <c r="EW381" i="2"/>
  <c r="EW382" i="2"/>
  <c r="EW400" i="2"/>
  <c r="EW401" i="2"/>
  <c r="EW402" i="2"/>
  <c r="EW405" i="2"/>
  <c r="EW406" i="2"/>
  <c r="EW407" i="2"/>
  <c r="EW420" i="2"/>
  <c r="EW421" i="2"/>
  <c r="EW422" i="2"/>
  <c r="EW458" i="2"/>
  <c r="EW459" i="2"/>
  <c r="EW460" i="2"/>
  <c r="EW463" i="2"/>
  <c r="EW464" i="2"/>
  <c r="EW465" i="2"/>
  <c r="EW474" i="2"/>
  <c r="EW475" i="2"/>
  <c r="EW476" i="2"/>
  <c r="EW479" i="2"/>
  <c r="EW480" i="2"/>
  <c r="EW481" i="2"/>
  <c r="EW494" i="2"/>
  <c r="EW495" i="2"/>
  <c r="EW496" i="2"/>
  <c r="EW588" i="2"/>
  <c r="EX15" i="2"/>
  <c r="EX16" i="2"/>
  <c r="EX17" i="2"/>
  <c r="EX50" i="2"/>
  <c r="EX51" i="2"/>
  <c r="EX52" i="2"/>
  <c r="EX65" i="2"/>
  <c r="EX66" i="2"/>
  <c r="EX67" i="2"/>
  <c r="EX95" i="2"/>
  <c r="EX96" i="2"/>
  <c r="EX97" i="2"/>
  <c r="EX105" i="2"/>
  <c r="EX106" i="2"/>
  <c r="EX107" i="2"/>
  <c r="EX149" i="2"/>
  <c r="EX150" i="2"/>
  <c r="EX151" i="2"/>
  <c r="EX154" i="2"/>
  <c r="EX155" i="2"/>
  <c r="EX156" i="2"/>
  <c r="EX199" i="2"/>
  <c r="EX200" i="2"/>
  <c r="EX201" i="2"/>
  <c r="EX229" i="2"/>
  <c r="EX230" i="2"/>
  <c r="EX231" i="2"/>
  <c r="EX245" i="2"/>
  <c r="EX246" i="2"/>
  <c r="EX247" i="2"/>
  <c r="EX255" i="2"/>
  <c r="EX256" i="2"/>
  <c r="EX257" i="2"/>
  <c r="EX283" i="2"/>
  <c r="EX284" i="2"/>
  <c r="EX285" i="2"/>
  <c r="EX288" i="2"/>
  <c r="EX289" i="2"/>
  <c r="EX290" i="2"/>
  <c r="EX323" i="2"/>
  <c r="EX324" i="2"/>
  <c r="EX325" i="2"/>
  <c r="EX338" i="2"/>
  <c r="EX339" i="2"/>
  <c r="EX340" i="2"/>
  <c r="EX349" i="2"/>
  <c r="EX350" i="2"/>
  <c r="EX351" i="2"/>
  <c r="EX360" i="2"/>
  <c r="EX361" i="2"/>
  <c r="EX362" i="2"/>
  <c r="EX365" i="2"/>
  <c r="EX366" i="2"/>
  <c r="EX367" i="2"/>
  <c r="EX370" i="2"/>
  <c r="EX371" i="2"/>
  <c r="EX372" i="2"/>
  <c r="EX375" i="2"/>
  <c r="EX376" i="2"/>
  <c r="EX377" i="2"/>
  <c r="EX380" i="2"/>
  <c r="EX381" i="2"/>
  <c r="EX382" i="2"/>
  <c r="EX400" i="2"/>
  <c r="EX401" i="2"/>
  <c r="EX402" i="2"/>
  <c r="EX405" i="2"/>
  <c r="EX406" i="2"/>
  <c r="EX407" i="2"/>
  <c r="EX420" i="2"/>
  <c r="EX421" i="2"/>
  <c r="EX422" i="2"/>
  <c r="EX458" i="2"/>
  <c r="EX459" i="2"/>
  <c r="EX460" i="2"/>
  <c r="EX463" i="2"/>
  <c r="EX464" i="2"/>
  <c r="EX465" i="2"/>
  <c r="EX474" i="2"/>
  <c r="EX475" i="2"/>
  <c r="EX476" i="2"/>
  <c r="EX479" i="2"/>
  <c r="EX480" i="2"/>
  <c r="EX481" i="2"/>
  <c r="EX494" i="2"/>
  <c r="EX495" i="2"/>
  <c r="EX496" i="2"/>
  <c r="EX588" i="2"/>
  <c r="EY15" i="2"/>
  <c r="EY16" i="2"/>
  <c r="EY17" i="2"/>
  <c r="EY50" i="2"/>
  <c r="EY51" i="2"/>
  <c r="EY52" i="2"/>
  <c r="EY95" i="2"/>
  <c r="EY96" i="2"/>
  <c r="EY97" i="2"/>
  <c r="EY105" i="2"/>
  <c r="EY106" i="2"/>
  <c r="EY107" i="2"/>
  <c r="EY149" i="2"/>
  <c r="EY150" i="2"/>
  <c r="EY151" i="2"/>
  <c r="EY154" i="2"/>
  <c r="EY155" i="2"/>
  <c r="EY156" i="2"/>
  <c r="EY199" i="2"/>
  <c r="EY200" i="2"/>
  <c r="EY201" i="2"/>
  <c r="EY229" i="2"/>
  <c r="EY230" i="2"/>
  <c r="EY231" i="2"/>
  <c r="EY245" i="2"/>
  <c r="EY246" i="2"/>
  <c r="EY247" i="2"/>
  <c r="EY255" i="2"/>
  <c r="EY256" i="2"/>
  <c r="EY257" i="2"/>
  <c r="EY283" i="2"/>
  <c r="EY284" i="2"/>
  <c r="EY285" i="2"/>
  <c r="EY288" i="2"/>
  <c r="EY289" i="2"/>
  <c r="EY290" i="2"/>
  <c r="EY323" i="2"/>
  <c r="EY324" i="2"/>
  <c r="EY325" i="2"/>
  <c r="EY338" i="2"/>
  <c r="EY339" i="2"/>
  <c r="EY340" i="2"/>
  <c r="EY349" i="2"/>
  <c r="EY350" i="2"/>
  <c r="EY351" i="2"/>
  <c r="EY360" i="2"/>
  <c r="EY361" i="2"/>
  <c r="EY362" i="2"/>
  <c r="EY365" i="2"/>
  <c r="EY366" i="2"/>
  <c r="EY367" i="2"/>
  <c r="EY370" i="2"/>
  <c r="EY371" i="2"/>
  <c r="EY372" i="2"/>
  <c r="EY375" i="2"/>
  <c r="EY376" i="2"/>
  <c r="EY377" i="2"/>
  <c r="EY380" i="2"/>
  <c r="EY381" i="2"/>
  <c r="EY382" i="2"/>
  <c r="EY400" i="2"/>
  <c r="EY401" i="2"/>
  <c r="EY402" i="2"/>
  <c r="EY405" i="2"/>
  <c r="EY406" i="2"/>
  <c r="EY407" i="2"/>
  <c r="EY420" i="2"/>
  <c r="EY421" i="2"/>
  <c r="EY422" i="2"/>
  <c r="EY458" i="2"/>
  <c r="EY459" i="2"/>
  <c r="EY460" i="2"/>
  <c r="EY463" i="2"/>
  <c r="EY464" i="2"/>
  <c r="EY465" i="2"/>
  <c r="EY474" i="2"/>
  <c r="EY475" i="2"/>
  <c r="EY476" i="2"/>
  <c r="EY479" i="2"/>
  <c r="EY480" i="2"/>
  <c r="EY481" i="2"/>
  <c r="EY494" i="2"/>
  <c r="EY495" i="2"/>
  <c r="EY496" i="2"/>
  <c r="EY588" i="2"/>
  <c r="EZ15" i="2"/>
  <c r="EZ16" i="2"/>
  <c r="EZ17" i="2"/>
  <c r="EZ50" i="2"/>
  <c r="EZ51" i="2"/>
  <c r="EZ52" i="2"/>
  <c r="EZ95" i="2"/>
  <c r="EZ96" i="2"/>
  <c r="EZ97" i="2"/>
  <c r="EZ105" i="2"/>
  <c r="EZ106" i="2"/>
  <c r="EZ107" i="2"/>
  <c r="EZ149" i="2"/>
  <c r="EZ150" i="2"/>
  <c r="EZ151" i="2"/>
  <c r="EZ154" i="2"/>
  <c r="EZ155" i="2"/>
  <c r="EZ156" i="2"/>
  <c r="EZ199" i="2"/>
  <c r="EZ200" i="2"/>
  <c r="EZ201" i="2"/>
  <c r="EZ229" i="2"/>
  <c r="EZ230" i="2"/>
  <c r="EZ231" i="2"/>
  <c r="EZ245" i="2"/>
  <c r="EZ246" i="2"/>
  <c r="EZ247" i="2"/>
  <c r="EZ255" i="2"/>
  <c r="EZ256" i="2"/>
  <c r="EZ257" i="2"/>
  <c r="EZ283" i="2"/>
  <c r="EZ284" i="2"/>
  <c r="EZ285" i="2"/>
  <c r="EZ288" i="2"/>
  <c r="EZ289" i="2"/>
  <c r="EZ290" i="2"/>
  <c r="EZ323" i="2"/>
  <c r="EZ324" i="2"/>
  <c r="EZ325" i="2"/>
  <c r="EZ338" i="2"/>
  <c r="EZ339" i="2"/>
  <c r="EZ340" i="2"/>
  <c r="EZ349" i="2"/>
  <c r="EZ350" i="2"/>
  <c r="EZ351" i="2"/>
  <c r="EZ360" i="2"/>
  <c r="EZ361" i="2"/>
  <c r="EZ362" i="2"/>
  <c r="EZ365" i="2"/>
  <c r="EZ366" i="2"/>
  <c r="EZ367" i="2"/>
  <c r="EZ370" i="2"/>
  <c r="EZ371" i="2"/>
  <c r="EZ372" i="2"/>
  <c r="EZ375" i="2"/>
  <c r="EZ376" i="2"/>
  <c r="EZ377" i="2"/>
  <c r="EZ380" i="2"/>
  <c r="EZ381" i="2"/>
  <c r="EZ382" i="2"/>
  <c r="EZ400" i="2"/>
  <c r="EZ401" i="2"/>
  <c r="EZ402" i="2"/>
  <c r="EZ405" i="2"/>
  <c r="EZ406" i="2"/>
  <c r="EZ407" i="2"/>
  <c r="EZ420" i="2"/>
  <c r="EZ421" i="2"/>
  <c r="EZ422" i="2"/>
  <c r="EZ458" i="2"/>
  <c r="EZ459" i="2"/>
  <c r="EZ460" i="2"/>
  <c r="EZ463" i="2"/>
  <c r="EZ464" i="2"/>
  <c r="EZ465" i="2"/>
  <c r="EZ474" i="2"/>
  <c r="EZ475" i="2"/>
  <c r="EZ476" i="2"/>
  <c r="EZ479" i="2"/>
  <c r="EZ480" i="2"/>
  <c r="EZ481" i="2"/>
  <c r="EZ494" i="2"/>
  <c r="EZ495" i="2"/>
  <c r="EZ496" i="2"/>
  <c r="EZ588" i="2"/>
  <c r="FA15" i="2"/>
  <c r="FA16" i="2"/>
  <c r="FA17" i="2"/>
  <c r="FA50" i="2"/>
  <c r="FA51" i="2"/>
  <c r="FA52" i="2"/>
  <c r="FA95" i="2"/>
  <c r="FA96" i="2"/>
  <c r="FA97" i="2"/>
  <c r="FA105" i="2"/>
  <c r="FA106" i="2"/>
  <c r="FA107" i="2"/>
  <c r="FA149" i="2"/>
  <c r="FA150" i="2"/>
  <c r="FA151" i="2"/>
  <c r="FA154" i="2"/>
  <c r="FA155" i="2"/>
  <c r="FA156" i="2"/>
  <c r="FA199" i="2"/>
  <c r="FA200" i="2"/>
  <c r="FA201" i="2"/>
  <c r="FA229" i="2"/>
  <c r="FA230" i="2"/>
  <c r="FA231" i="2"/>
  <c r="FA245" i="2"/>
  <c r="FA246" i="2"/>
  <c r="FA247" i="2"/>
  <c r="FA255" i="2"/>
  <c r="FA256" i="2"/>
  <c r="FA257" i="2"/>
  <c r="FA283" i="2"/>
  <c r="FA284" i="2"/>
  <c r="FA285" i="2"/>
  <c r="FA288" i="2"/>
  <c r="FA289" i="2"/>
  <c r="FA290" i="2"/>
  <c r="FA323" i="2"/>
  <c r="FA324" i="2"/>
  <c r="FA325" i="2"/>
  <c r="FA338" i="2"/>
  <c r="FA339" i="2"/>
  <c r="FA340" i="2"/>
  <c r="FA349" i="2"/>
  <c r="FA350" i="2"/>
  <c r="FA351" i="2"/>
  <c r="FA360" i="2"/>
  <c r="FA361" i="2"/>
  <c r="FA362" i="2"/>
  <c r="FA365" i="2"/>
  <c r="FA366" i="2"/>
  <c r="FA367" i="2"/>
  <c r="FA370" i="2"/>
  <c r="FA371" i="2"/>
  <c r="FA372" i="2"/>
  <c r="FA375" i="2"/>
  <c r="FA376" i="2"/>
  <c r="FA377" i="2"/>
  <c r="FA380" i="2"/>
  <c r="FA381" i="2"/>
  <c r="FA382" i="2"/>
  <c r="FA400" i="2"/>
  <c r="FA401" i="2"/>
  <c r="FA402" i="2"/>
  <c r="FA405" i="2"/>
  <c r="FA406" i="2"/>
  <c r="FA407" i="2"/>
  <c r="FA420" i="2"/>
  <c r="FA421" i="2"/>
  <c r="FA422" i="2"/>
  <c r="FA458" i="2"/>
  <c r="FA459" i="2"/>
  <c r="FA460" i="2"/>
  <c r="FA463" i="2"/>
  <c r="FA464" i="2"/>
  <c r="FA465" i="2"/>
  <c r="FA474" i="2"/>
  <c r="FA475" i="2"/>
  <c r="FA476" i="2"/>
  <c r="FA479" i="2"/>
  <c r="FA480" i="2"/>
  <c r="FA481" i="2"/>
  <c r="FA494" i="2"/>
  <c r="FA495" i="2"/>
  <c r="FA496" i="2"/>
  <c r="FA514" i="2"/>
  <c r="FA515" i="2"/>
  <c r="FA516" i="2"/>
  <c r="FA588" i="2"/>
  <c r="FB15" i="2"/>
  <c r="FB16" i="2"/>
  <c r="FB17" i="2"/>
  <c r="FB50" i="2"/>
  <c r="FB51" i="2"/>
  <c r="FB52" i="2"/>
  <c r="FB95" i="2"/>
  <c r="FB96" i="2"/>
  <c r="FB97" i="2"/>
  <c r="FB105" i="2"/>
  <c r="FB106" i="2"/>
  <c r="FB107" i="2"/>
  <c r="FB149" i="2"/>
  <c r="FB150" i="2"/>
  <c r="FB151" i="2"/>
  <c r="FB154" i="2"/>
  <c r="FB155" i="2"/>
  <c r="FB156" i="2"/>
  <c r="FB199" i="2"/>
  <c r="FB200" i="2"/>
  <c r="FB201" i="2"/>
  <c r="FB229" i="2"/>
  <c r="FB230" i="2"/>
  <c r="FB231" i="2"/>
  <c r="FB245" i="2"/>
  <c r="FB246" i="2"/>
  <c r="FB247" i="2"/>
  <c r="FB255" i="2"/>
  <c r="FB256" i="2"/>
  <c r="FB257" i="2"/>
  <c r="FB283" i="2"/>
  <c r="FB284" i="2"/>
  <c r="FB285" i="2"/>
  <c r="FB288" i="2"/>
  <c r="FB289" i="2"/>
  <c r="FB290" i="2"/>
  <c r="FB323" i="2"/>
  <c r="FB324" i="2"/>
  <c r="FB325" i="2"/>
  <c r="FB338" i="2"/>
  <c r="FB339" i="2"/>
  <c r="FB340" i="2"/>
  <c r="FB349" i="2"/>
  <c r="FB350" i="2"/>
  <c r="FB351" i="2"/>
  <c r="FB360" i="2"/>
  <c r="FB361" i="2"/>
  <c r="FB362" i="2"/>
  <c r="FB365" i="2"/>
  <c r="FB366" i="2"/>
  <c r="FB367" i="2"/>
  <c r="FB370" i="2"/>
  <c r="FB371" i="2"/>
  <c r="FB372" i="2"/>
  <c r="FB375" i="2"/>
  <c r="FB376" i="2"/>
  <c r="FB377" i="2"/>
  <c r="FB380" i="2"/>
  <c r="FB381" i="2"/>
  <c r="FB382" i="2"/>
  <c r="FB395" i="2"/>
  <c r="FB396" i="2"/>
  <c r="FB397" i="2"/>
  <c r="FB400" i="2"/>
  <c r="FB401" i="2"/>
  <c r="FB402" i="2"/>
  <c r="FB405" i="2"/>
  <c r="FB406" i="2"/>
  <c r="FB407" i="2"/>
  <c r="FB420" i="2"/>
  <c r="FB421" i="2"/>
  <c r="FB422" i="2"/>
  <c r="FB458" i="2"/>
  <c r="FB459" i="2"/>
  <c r="FB460" i="2"/>
  <c r="FB463" i="2"/>
  <c r="FB464" i="2"/>
  <c r="FB465" i="2"/>
  <c r="FB468" i="2"/>
  <c r="FB469" i="2"/>
  <c r="FB470" i="2"/>
  <c r="FB474" i="2"/>
  <c r="FB475" i="2"/>
  <c r="FB476" i="2"/>
  <c r="FB479" i="2"/>
  <c r="FB480" i="2"/>
  <c r="FB481" i="2"/>
  <c r="FB494" i="2"/>
  <c r="FB495" i="2"/>
  <c r="FB496" i="2"/>
  <c r="FB514" i="2"/>
  <c r="FB515" i="2"/>
  <c r="FB516" i="2"/>
  <c r="FB588" i="2"/>
  <c r="FC15" i="2"/>
  <c r="FC16" i="2"/>
  <c r="FC17" i="2"/>
  <c r="FC50" i="2"/>
  <c r="FC51" i="2"/>
  <c r="FC52" i="2"/>
  <c r="FC95" i="2"/>
  <c r="FC96" i="2"/>
  <c r="FC97" i="2"/>
  <c r="FC105" i="2"/>
  <c r="FC106" i="2"/>
  <c r="FC107" i="2"/>
  <c r="FC149" i="2"/>
  <c r="FC150" i="2"/>
  <c r="FC151" i="2"/>
  <c r="FC154" i="2"/>
  <c r="FC155" i="2"/>
  <c r="FC156" i="2"/>
  <c r="FC199" i="2"/>
  <c r="FC200" i="2"/>
  <c r="FC201" i="2"/>
  <c r="FC229" i="2"/>
  <c r="FC230" i="2"/>
  <c r="FC231" i="2"/>
  <c r="FC245" i="2"/>
  <c r="FC246" i="2"/>
  <c r="FC247" i="2"/>
  <c r="FC255" i="2"/>
  <c r="FC256" i="2"/>
  <c r="FC257" i="2"/>
  <c r="FC283" i="2"/>
  <c r="FC284" i="2"/>
  <c r="FC285" i="2"/>
  <c r="FC288" i="2"/>
  <c r="FC289" i="2"/>
  <c r="FC290" i="2"/>
  <c r="FC323" i="2"/>
  <c r="FC324" i="2"/>
  <c r="FC325" i="2"/>
  <c r="FC338" i="2"/>
  <c r="FC339" i="2"/>
  <c r="FC340" i="2"/>
  <c r="FC349" i="2"/>
  <c r="FC350" i="2"/>
  <c r="FC351" i="2"/>
  <c r="FC360" i="2"/>
  <c r="FC361" i="2"/>
  <c r="FC362" i="2"/>
  <c r="FC365" i="2"/>
  <c r="FC366" i="2"/>
  <c r="FC367" i="2"/>
  <c r="FC370" i="2"/>
  <c r="FC371" i="2"/>
  <c r="FC372" i="2"/>
  <c r="FC375" i="2"/>
  <c r="FC376" i="2"/>
  <c r="FC377" i="2"/>
  <c r="FC380" i="2"/>
  <c r="FC381" i="2"/>
  <c r="FC382" i="2"/>
  <c r="FC395" i="2"/>
  <c r="FC396" i="2"/>
  <c r="FC397" i="2"/>
  <c r="FC400" i="2"/>
  <c r="FC401" i="2"/>
  <c r="FC402" i="2"/>
  <c r="FC405" i="2"/>
  <c r="FC406" i="2"/>
  <c r="FC407" i="2"/>
  <c r="FC420" i="2"/>
  <c r="FC421" i="2"/>
  <c r="FC422" i="2"/>
  <c r="FC458" i="2"/>
  <c r="FC459" i="2"/>
  <c r="FC460" i="2"/>
  <c r="FC463" i="2"/>
  <c r="FC464" i="2"/>
  <c r="FC465" i="2"/>
  <c r="FC468" i="2"/>
  <c r="FC469" i="2"/>
  <c r="FC470" i="2"/>
  <c r="FC474" i="2"/>
  <c r="FC475" i="2"/>
  <c r="FC476" i="2"/>
  <c r="FC479" i="2"/>
  <c r="FC480" i="2"/>
  <c r="FC481" i="2"/>
  <c r="FC494" i="2"/>
  <c r="FC495" i="2"/>
  <c r="FC496" i="2"/>
  <c r="FC514" i="2"/>
  <c r="FC515" i="2"/>
  <c r="FC516" i="2"/>
  <c r="FC588" i="2"/>
  <c r="FD15" i="2"/>
  <c r="FD16" i="2"/>
  <c r="FD17" i="2"/>
  <c r="FD50" i="2"/>
  <c r="FD51" i="2"/>
  <c r="FD52" i="2"/>
  <c r="FD95" i="2"/>
  <c r="FD96" i="2"/>
  <c r="FD97" i="2"/>
  <c r="FD105" i="2"/>
  <c r="FD106" i="2"/>
  <c r="FD107" i="2"/>
  <c r="FD149" i="2"/>
  <c r="FD150" i="2"/>
  <c r="FD151" i="2"/>
  <c r="FD154" i="2"/>
  <c r="FD155" i="2"/>
  <c r="FD156" i="2"/>
  <c r="FD199" i="2"/>
  <c r="FD200" i="2"/>
  <c r="FD201" i="2"/>
  <c r="FD229" i="2"/>
  <c r="FD230" i="2"/>
  <c r="FD231" i="2"/>
  <c r="FD245" i="2"/>
  <c r="FD246" i="2"/>
  <c r="FD247" i="2"/>
  <c r="FD255" i="2"/>
  <c r="FD256" i="2"/>
  <c r="FD257" i="2"/>
  <c r="FD283" i="2"/>
  <c r="FD284" i="2"/>
  <c r="FD285" i="2"/>
  <c r="FD288" i="2"/>
  <c r="FD289" i="2"/>
  <c r="FD290" i="2"/>
  <c r="FD323" i="2"/>
  <c r="FD324" i="2"/>
  <c r="FD325" i="2"/>
  <c r="FD338" i="2"/>
  <c r="FD339" i="2"/>
  <c r="FD340" i="2"/>
  <c r="FD349" i="2"/>
  <c r="FD350" i="2"/>
  <c r="FD351" i="2"/>
  <c r="FD360" i="2"/>
  <c r="FD361" i="2"/>
  <c r="FD362" i="2"/>
  <c r="FD365" i="2"/>
  <c r="FD366" i="2"/>
  <c r="FD367" i="2"/>
  <c r="FD370" i="2"/>
  <c r="FD371" i="2"/>
  <c r="FD372" i="2"/>
  <c r="FD375" i="2"/>
  <c r="FD376" i="2"/>
  <c r="FD377" i="2"/>
  <c r="FD380" i="2"/>
  <c r="FD381" i="2"/>
  <c r="FD382" i="2"/>
  <c r="FD395" i="2"/>
  <c r="FD396" i="2"/>
  <c r="FD397" i="2"/>
  <c r="FD400" i="2"/>
  <c r="FD401" i="2"/>
  <c r="FD402" i="2"/>
  <c r="FD405" i="2"/>
  <c r="FD406" i="2"/>
  <c r="FD407" i="2"/>
  <c r="FD420" i="2"/>
  <c r="FD421" i="2"/>
  <c r="FD422" i="2"/>
  <c r="FD458" i="2"/>
  <c r="FD459" i="2"/>
  <c r="FD460" i="2"/>
  <c r="FD463" i="2"/>
  <c r="FD464" i="2"/>
  <c r="FD465" i="2"/>
  <c r="FD468" i="2"/>
  <c r="FD469" i="2"/>
  <c r="FD470" i="2"/>
  <c r="FD474" i="2"/>
  <c r="FD475" i="2"/>
  <c r="FD476" i="2"/>
  <c r="FD479" i="2"/>
  <c r="FD480" i="2"/>
  <c r="FD481" i="2"/>
  <c r="FD494" i="2"/>
  <c r="FD495" i="2"/>
  <c r="FD496" i="2"/>
  <c r="FD514" i="2"/>
  <c r="FD515" i="2"/>
  <c r="FD516" i="2"/>
  <c r="FD588" i="2"/>
  <c r="FE15" i="2"/>
  <c r="FE16" i="2"/>
  <c r="FE17" i="2"/>
  <c r="FE50" i="2"/>
  <c r="FE51" i="2"/>
  <c r="FE52" i="2"/>
  <c r="FE95" i="2"/>
  <c r="FE96" i="2"/>
  <c r="FE97" i="2"/>
  <c r="FE105" i="2"/>
  <c r="FE106" i="2"/>
  <c r="FE107" i="2"/>
  <c r="FE149" i="2"/>
  <c r="FE150" i="2"/>
  <c r="FE151" i="2"/>
  <c r="FE154" i="2"/>
  <c r="FE155" i="2"/>
  <c r="FE156" i="2"/>
  <c r="FE199" i="2"/>
  <c r="FE200" i="2"/>
  <c r="FE201" i="2"/>
  <c r="FE229" i="2"/>
  <c r="FE230" i="2"/>
  <c r="FE231" i="2"/>
  <c r="FE245" i="2"/>
  <c r="FE246" i="2"/>
  <c r="FE247" i="2"/>
  <c r="FE255" i="2"/>
  <c r="FE256" i="2"/>
  <c r="FE257" i="2"/>
  <c r="FE283" i="2"/>
  <c r="FE284" i="2"/>
  <c r="FE285" i="2"/>
  <c r="FE288" i="2"/>
  <c r="FE289" i="2"/>
  <c r="FE290" i="2"/>
  <c r="FE323" i="2"/>
  <c r="FE324" i="2"/>
  <c r="FE325" i="2"/>
  <c r="FE338" i="2"/>
  <c r="FE339" i="2"/>
  <c r="FE340" i="2"/>
  <c r="FE349" i="2"/>
  <c r="FE350" i="2"/>
  <c r="FE351" i="2"/>
  <c r="FE360" i="2"/>
  <c r="FE361" i="2"/>
  <c r="FE362" i="2"/>
  <c r="FE365" i="2"/>
  <c r="FE366" i="2"/>
  <c r="FE367" i="2"/>
  <c r="FE370" i="2"/>
  <c r="FE371" i="2"/>
  <c r="FE372" i="2"/>
  <c r="FE375" i="2"/>
  <c r="FE376" i="2"/>
  <c r="FE377" i="2"/>
  <c r="FE380" i="2"/>
  <c r="FE381" i="2"/>
  <c r="FE382" i="2"/>
  <c r="FE395" i="2"/>
  <c r="FE396" i="2"/>
  <c r="FE397" i="2"/>
  <c r="FE400" i="2"/>
  <c r="FE401" i="2"/>
  <c r="FE402" i="2"/>
  <c r="FE405" i="2"/>
  <c r="FE406" i="2"/>
  <c r="FE407" i="2"/>
  <c r="FE420" i="2"/>
  <c r="FE421" i="2"/>
  <c r="FE422" i="2"/>
  <c r="FE458" i="2"/>
  <c r="FE459" i="2"/>
  <c r="FE460" i="2"/>
  <c r="FE463" i="2"/>
  <c r="FE464" i="2"/>
  <c r="FE465" i="2"/>
  <c r="FE468" i="2"/>
  <c r="FE469" i="2"/>
  <c r="FE470" i="2"/>
  <c r="FE474" i="2"/>
  <c r="FE475" i="2"/>
  <c r="FE476" i="2"/>
  <c r="FE479" i="2"/>
  <c r="FE480" i="2"/>
  <c r="FE481" i="2"/>
  <c r="FE494" i="2"/>
  <c r="FE495" i="2"/>
  <c r="FE496" i="2"/>
  <c r="FE514" i="2"/>
  <c r="FE515" i="2"/>
  <c r="FE516" i="2"/>
  <c r="FE588" i="2"/>
  <c r="FF15" i="2"/>
  <c r="FF16" i="2"/>
  <c r="FF17" i="2"/>
  <c r="FF50" i="2"/>
  <c r="FF51" i="2"/>
  <c r="FF52" i="2"/>
  <c r="FF95" i="2"/>
  <c r="FF96" i="2"/>
  <c r="FF97" i="2"/>
  <c r="FF105" i="2"/>
  <c r="FF106" i="2"/>
  <c r="FF107" i="2"/>
  <c r="FF149" i="2"/>
  <c r="FF150" i="2"/>
  <c r="FF151" i="2"/>
  <c r="FF154" i="2"/>
  <c r="FF155" i="2"/>
  <c r="FF156" i="2"/>
  <c r="FF199" i="2"/>
  <c r="FF200" i="2"/>
  <c r="FF201" i="2"/>
  <c r="FF229" i="2"/>
  <c r="FF230" i="2"/>
  <c r="FF231" i="2"/>
  <c r="FF245" i="2"/>
  <c r="FF246" i="2"/>
  <c r="FF247" i="2"/>
  <c r="FF255" i="2"/>
  <c r="FF256" i="2"/>
  <c r="FF257" i="2"/>
  <c r="FF283" i="2"/>
  <c r="FF284" i="2"/>
  <c r="FF285" i="2"/>
  <c r="FF288" i="2"/>
  <c r="FF289" i="2"/>
  <c r="FF290" i="2"/>
  <c r="FF323" i="2"/>
  <c r="FF324" i="2"/>
  <c r="FF325" i="2"/>
  <c r="FF338" i="2"/>
  <c r="FF339" i="2"/>
  <c r="FF340" i="2"/>
  <c r="FF349" i="2"/>
  <c r="FF350" i="2"/>
  <c r="FF351" i="2"/>
  <c r="FF360" i="2"/>
  <c r="FF361" i="2"/>
  <c r="FF362" i="2"/>
  <c r="FF365" i="2"/>
  <c r="FF366" i="2"/>
  <c r="FF367" i="2"/>
  <c r="FF370" i="2"/>
  <c r="FF371" i="2"/>
  <c r="FF372" i="2"/>
  <c r="FF375" i="2"/>
  <c r="FF376" i="2"/>
  <c r="FF377" i="2"/>
  <c r="FF380" i="2"/>
  <c r="FF381" i="2"/>
  <c r="FF382" i="2"/>
  <c r="FF395" i="2"/>
  <c r="FF396" i="2"/>
  <c r="FF397" i="2"/>
  <c r="FF400" i="2"/>
  <c r="FF401" i="2"/>
  <c r="FF402" i="2"/>
  <c r="FF405" i="2"/>
  <c r="FF406" i="2"/>
  <c r="FF407" i="2"/>
  <c r="FF420" i="2"/>
  <c r="FF421" i="2"/>
  <c r="FF422" i="2"/>
  <c r="FF458" i="2"/>
  <c r="FF459" i="2"/>
  <c r="FF460" i="2"/>
  <c r="FF463" i="2"/>
  <c r="FF464" i="2"/>
  <c r="FF465" i="2"/>
  <c r="FF468" i="2"/>
  <c r="FF469" i="2"/>
  <c r="FF470" i="2"/>
  <c r="FF474" i="2"/>
  <c r="FF475" i="2"/>
  <c r="FF476" i="2"/>
  <c r="FF479" i="2"/>
  <c r="FF480" i="2"/>
  <c r="FF481" i="2"/>
  <c r="FF494" i="2"/>
  <c r="FF495" i="2"/>
  <c r="FF496" i="2"/>
  <c r="FF514" i="2"/>
  <c r="FF515" i="2"/>
  <c r="FF516" i="2"/>
  <c r="FF588" i="2"/>
  <c r="FG15" i="2"/>
  <c r="FG16" i="2"/>
  <c r="FG17" i="2"/>
  <c r="FG50" i="2"/>
  <c r="FG51" i="2"/>
  <c r="FG52" i="2"/>
  <c r="FG95" i="2"/>
  <c r="FG96" i="2"/>
  <c r="FG97" i="2"/>
  <c r="FG105" i="2"/>
  <c r="FG106" i="2"/>
  <c r="FG107" i="2"/>
  <c r="FG149" i="2"/>
  <c r="FG150" i="2"/>
  <c r="FG151" i="2"/>
  <c r="FG154" i="2"/>
  <c r="FG155" i="2"/>
  <c r="FG156" i="2"/>
  <c r="FG199" i="2"/>
  <c r="FG200" i="2"/>
  <c r="FG201" i="2"/>
  <c r="FG229" i="2"/>
  <c r="FG230" i="2"/>
  <c r="FG231" i="2"/>
  <c r="FG245" i="2"/>
  <c r="FG246" i="2"/>
  <c r="FG247" i="2"/>
  <c r="FG255" i="2"/>
  <c r="FG256" i="2"/>
  <c r="FG257" i="2"/>
  <c r="FG283" i="2"/>
  <c r="FG284" i="2"/>
  <c r="FG285" i="2"/>
  <c r="FG288" i="2"/>
  <c r="FG289" i="2"/>
  <c r="FG290" i="2"/>
  <c r="FG323" i="2"/>
  <c r="FG324" i="2"/>
  <c r="FG325" i="2"/>
  <c r="FG338" i="2"/>
  <c r="FG339" i="2"/>
  <c r="FG340" i="2"/>
  <c r="FG349" i="2"/>
  <c r="FG350" i="2"/>
  <c r="FG351" i="2"/>
  <c r="FG360" i="2"/>
  <c r="FG361" i="2"/>
  <c r="FG362" i="2"/>
  <c r="FG365" i="2"/>
  <c r="FG366" i="2"/>
  <c r="FG367" i="2"/>
  <c r="FG370" i="2"/>
  <c r="FG371" i="2"/>
  <c r="FG372" i="2"/>
  <c r="FG375" i="2"/>
  <c r="FG376" i="2"/>
  <c r="FG377" i="2"/>
  <c r="FG380" i="2"/>
  <c r="FG381" i="2"/>
  <c r="FG382" i="2"/>
  <c r="FG395" i="2"/>
  <c r="FG396" i="2"/>
  <c r="FG397" i="2"/>
  <c r="FG400" i="2"/>
  <c r="FG401" i="2"/>
  <c r="FG402" i="2"/>
  <c r="FG405" i="2"/>
  <c r="FG406" i="2"/>
  <c r="FG407" i="2"/>
  <c r="FG420" i="2"/>
  <c r="FG421" i="2"/>
  <c r="FG422" i="2"/>
  <c r="FG458" i="2"/>
  <c r="FG459" i="2"/>
  <c r="FG460" i="2"/>
  <c r="FG463" i="2"/>
  <c r="FG464" i="2"/>
  <c r="FG465" i="2"/>
  <c r="FG468" i="2"/>
  <c r="FG469" i="2"/>
  <c r="FG470" i="2"/>
  <c r="FG474" i="2"/>
  <c r="FG475" i="2"/>
  <c r="FG476" i="2"/>
  <c r="FG479" i="2"/>
  <c r="FG480" i="2"/>
  <c r="FG481" i="2"/>
  <c r="FG494" i="2"/>
  <c r="FG495" i="2"/>
  <c r="FG496" i="2"/>
  <c r="FG514" i="2"/>
  <c r="FG515" i="2"/>
  <c r="FG516" i="2"/>
  <c r="FG588" i="2"/>
  <c r="FH15" i="2"/>
  <c r="FH16" i="2"/>
  <c r="FH17" i="2"/>
  <c r="FH50" i="2"/>
  <c r="FH51" i="2"/>
  <c r="FH52" i="2"/>
  <c r="FH95" i="2"/>
  <c r="FH96" i="2"/>
  <c r="FH97" i="2"/>
  <c r="FH105" i="2"/>
  <c r="FH106" i="2"/>
  <c r="FH107" i="2"/>
  <c r="FH149" i="2"/>
  <c r="FH150" i="2"/>
  <c r="FH151" i="2"/>
  <c r="FH154" i="2"/>
  <c r="FH155" i="2"/>
  <c r="FH156" i="2"/>
  <c r="FH199" i="2"/>
  <c r="FH200" i="2"/>
  <c r="FH201" i="2"/>
  <c r="FH229" i="2"/>
  <c r="FH230" i="2"/>
  <c r="FH231" i="2"/>
  <c r="FH245" i="2"/>
  <c r="FH246" i="2"/>
  <c r="FH247" i="2"/>
  <c r="FH255" i="2"/>
  <c r="FH256" i="2"/>
  <c r="FH257" i="2"/>
  <c r="FH283" i="2"/>
  <c r="FH284" i="2"/>
  <c r="FH285" i="2"/>
  <c r="FH288" i="2"/>
  <c r="FH289" i="2"/>
  <c r="FH290" i="2"/>
  <c r="FH323" i="2"/>
  <c r="FH324" i="2"/>
  <c r="FH325" i="2"/>
  <c r="FH338" i="2"/>
  <c r="FH339" i="2"/>
  <c r="FH340" i="2"/>
  <c r="FH349" i="2"/>
  <c r="FH350" i="2"/>
  <c r="FH351" i="2"/>
  <c r="FH360" i="2"/>
  <c r="FH361" i="2"/>
  <c r="FH362" i="2"/>
  <c r="FH365" i="2"/>
  <c r="FH366" i="2"/>
  <c r="FH367" i="2"/>
  <c r="FH370" i="2"/>
  <c r="FH371" i="2"/>
  <c r="FH372" i="2"/>
  <c r="FH375" i="2"/>
  <c r="FH376" i="2"/>
  <c r="FH377" i="2"/>
  <c r="FH380" i="2"/>
  <c r="FH381" i="2"/>
  <c r="FH382" i="2"/>
  <c r="FH395" i="2"/>
  <c r="FH396" i="2"/>
  <c r="FH397" i="2"/>
  <c r="FH400" i="2"/>
  <c r="FH401" i="2"/>
  <c r="FH402" i="2"/>
  <c r="FH405" i="2"/>
  <c r="FH406" i="2"/>
  <c r="FH407" i="2"/>
  <c r="FH420" i="2"/>
  <c r="FH421" i="2"/>
  <c r="FH422" i="2"/>
  <c r="FH458" i="2"/>
  <c r="FH459" i="2"/>
  <c r="FH460" i="2"/>
  <c r="FH463" i="2"/>
  <c r="FH464" i="2"/>
  <c r="FH465" i="2"/>
  <c r="FH468" i="2"/>
  <c r="FH469" i="2"/>
  <c r="FH470" i="2"/>
  <c r="FH474" i="2"/>
  <c r="FH475" i="2"/>
  <c r="FH476" i="2"/>
  <c r="FH479" i="2"/>
  <c r="FH480" i="2"/>
  <c r="FH481" i="2"/>
  <c r="FH494" i="2"/>
  <c r="FH495" i="2"/>
  <c r="FH496" i="2"/>
  <c r="FH514" i="2"/>
  <c r="FH515" i="2"/>
  <c r="FH516" i="2"/>
  <c r="FH588" i="2"/>
  <c r="FI15" i="2"/>
  <c r="FI16" i="2"/>
  <c r="FI17" i="2"/>
  <c r="FI50" i="2"/>
  <c r="FI51" i="2"/>
  <c r="FI52" i="2"/>
  <c r="FI95" i="2"/>
  <c r="FI96" i="2"/>
  <c r="FI97" i="2"/>
  <c r="FI105" i="2"/>
  <c r="FI106" i="2"/>
  <c r="FI107" i="2"/>
  <c r="FI149" i="2"/>
  <c r="FI150" i="2"/>
  <c r="FI151" i="2"/>
  <c r="FI154" i="2"/>
  <c r="FI155" i="2"/>
  <c r="FI156" i="2"/>
  <c r="FI199" i="2"/>
  <c r="FI200" i="2"/>
  <c r="FI201" i="2"/>
  <c r="FI229" i="2"/>
  <c r="FI230" i="2"/>
  <c r="FI231" i="2"/>
  <c r="FI245" i="2"/>
  <c r="FI246" i="2"/>
  <c r="FI247" i="2"/>
  <c r="FI255" i="2"/>
  <c r="FI256" i="2"/>
  <c r="FI257" i="2"/>
  <c r="FI283" i="2"/>
  <c r="FI284" i="2"/>
  <c r="FI285" i="2"/>
  <c r="FI288" i="2"/>
  <c r="FI289" i="2"/>
  <c r="FI290" i="2"/>
  <c r="FI323" i="2"/>
  <c r="FI324" i="2"/>
  <c r="FI325" i="2"/>
  <c r="FI338" i="2"/>
  <c r="FI339" i="2"/>
  <c r="FI340" i="2"/>
  <c r="FI349" i="2"/>
  <c r="FI350" i="2"/>
  <c r="FI351" i="2"/>
  <c r="FI360" i="2"/>
  <c r="FI361" i="2"/>
  <c r="FI362" i="2"/>
  <c r="FI365" i="2"/>
  <c r="FI366" i="2"/>
  <c r="FI367" i="2"/>
  <c r="FI370" i="2"/>
  <c r="FI371" i="2"/>
  <c r="FI372" i="2"/>
  <c r="FI375" i="2"/>
  <c r="FI376" i="2"/>
  <c r="FI377" i="2"/>
  <c r="FI380" i="2"/>
  <c r="FI381" i="2"/>
  <c r="FI382" i="2"/>
  <c r="FI395" i="2"/>
  <c r="FI396" i="2"/>
  <c r="FI397" i="2"/>
  <c r="FI400" i="2"/>
  <c r="FI401" i="2"/>
  <c r="FI402" i="2"/>
  <c r="FI405" i="2"/>
  <c r="FI406" i="2"/>
  <c r="FI407" i="2"/>
  <c r="FI420" i="2"/>
  <c r="FI421" i="2"/>
  <c r="FI422" i="2"/>
  <c r="FI458" i="2"/>
  <c r="FI459" i="2"/>
  <c r="FI460" i="2"/>
  <c r="FI463" i="2"/>
  <c r="FI464" i="2"/>
  <c r="FI465" i="2"/>
  <c r="FI468" i="2"/>
  <c r="FI469" i="2"/>
  <c r="FI470" i="2"/>
  <c r="FI474" i="2"/>
  <c r="FI475" i="2"/>
  <c r="FI476" i="2"/>
  <c r="FI479" i="2"/>
  <c r="FI480" i="2"/>
  <c r="FI481" i="2"/>
  <c r="FI494" i="2"/>
  <c r="FI495" i="2"/>
  <c r="FI496" i="2"/>
  <c r="FI514" i="2"/>
  <c r="FI515" i="2"/>
  <c r="FI516" i="2"/>
  <c r="FI588" i="2"/>
  <c r="FJ15" i="2"/>
  <c r="FJ16" i="2"/>
  <c r="FJ17" i="2"/>
  <c r="FJ50" i="2"/>
  <c r="FJ51" i="2"/>
  <c r="FJ52" i="2"/>
  <c r="FJ95" i="2"/>
  <c r="FJ96" i="2"/>
  <c r="FJ97" i="2"/>
  <c r="FJ105" i="2"/>
  <c r="FJ106" i="2"/>
  <c r="FJ107" i="2"/>
  <c r="FJ149" i="2"/>
  <c r="FJ150" i="2"/>
  <c r="FJ151" i="2"/>
  <c r="FJ154" i="2"/>
  <c r="FJ155" i="2"/>
  <c r="FJ156" i="2"/>
  <c r="FJ199" i="2"/>
  <c r="FJ200" i="2"/>
  <c r="FJ201" i="2"/>
  <c r="FJ229" i="2"/>
  <c r="FJ230" i="2"/>
  <c r="FJ231" i="2"/>
  <c r="FJ245" i="2"/>
  <c r="FJ246" i="2"/>
  <c r="FJ247" i="2"/>
  <c r="FJ255" i="2"/>
  <c r="FJ256" i="2"/>
  <c r="FJ257" i="2"/>
  <c r="FJ283" i="2"/>
  <c r="FJ284" i="2"/>
  <c r="FJ285" i="2"/>
  <c r="FJ288" i="2"/>
  <c r="FJ289" i="2"/>
  <c r="FJ290" i="2"/>
  <c r="FJ323" i="2"/>
  <c r="FJ324" i="2"/>
  <c r="FJ325" i="2"/>
  <c r="FJ338" i="2"/>
  <c r="FJ339" i="2"/>
  <c r="FJ340" i="2"/>
  <c r="FJ349" i="2"/>
  <c r="FJ350" i="2"/>
  <c r="FJ351" i="2"/>
  <c r="FJ360" i="2"/>
  <c r="FJ361" i="2"/>
  <c r="FJ362" i="2"/>
  <c r="FJ365" i="2"/>
  <c r="FJ366" i="2"/>
  <c r="FJ367" i="2"/>
  <c r="FJ370" i="2"/>
  <c r="FJ371" i="2"/>
  <c r="FJ372" i="2"/>
  <c r="FJ375" i="2"/>
  <c r="FJ376" i="2"/>
  <c r="FJ377" i="2"/>
  <c r="FJ380" i="2"/>
  <c r="FJ381" i="2"/>
  <c r="FJ382" i="2"/>
  <c r="FJ395" i="2"/>
  <c r="FJ396" i="2"/>
  <c r="FJ397" i="2"/>
  <c r="FJ400" i="2"/>
  <c r="FJ401" i="2"/>
  <c r="FJ402" i="2"/>
  <c r="FJ405" i="2"/>
  <c r="FJ406" i="2"/>
  <c r="FJ407" i="2"/>
  <c r="FJ420" i="2"/>
  <c r="FJ421" i="2"/>
  <c r="FJ422" i="2"/>
  <c r="FJ458" i="2"/>
  <c r="FJ459" i="2"/>
  <c r="FJ460" i="2"/>
  <c r="FJ463" i="2"/>
  <c r="FJ464" i="2"/>
  <c r="FJ465" i="2"/>
  <c r="FJ468" i="2"/>
  <c r="FJ469" i="2"/>
  <c r="FJ470" i="2"/>
  <c r="FJ474" i="2"/>
  <c r="FJ475" i="2"/>
  <c r="FJ476" i="2"/>
  <c r="FJ479" i="2"/>
  <c r="FJ480" i="2"/>
  <c r="FJ481" i="2"/>
  <c r="FJ494" i="2"/>
  <c r="FJ495" i="2"/>
  <c r="FJ496" i="2"/>
  <c r="FJ514" i="2"/>
  <c r="FJ515" i="2"/>
  <c r="FJ516" i="2"/>
  <c r="FJ588" i="2"/>
  <c r="FK15" i="2"/>
  <c r="FK16" i="2"/>
  <c r="FK17" i="2"/>
  <c r="FK50" i="2"/>
  <c r="FK51" i="2"/>
  <c r="FK52" i="2"/>
  <c r="FK95" i="2"/>
  <c r="FK96" i="2"/>
  <c r="FK97" i="2"/>
  <c r="FK105" i="2"/>
  <c r="FK106" i="2"/>
  <c r="FK107" i="2"/>
  <c r="FK149" i="2"/>
  <c r="FK150" i="2"/>
  <c r="FK151" i="2"/>
  <c r="FK154" i="2"/>
  <c r="FK155" i="2"/>
  <c r="FK156" i="2"/>
  <c r="FK199" i="2"/>
  <c r="FK200" i="2"/>
  <c r="FK201" i="2"/>
  <c r="FK229" i="2"/>
  <c r="FK230" i="2"/>
  <c r="FK231" i="2"/>
  <c r="FK245" i="2"/>
  <c r="FK246" i="2"/>
  <c r="FK247" i="2"/>
  <c r="FK255" i="2"/>
  <c r="FK256" i="2"/>
  <c r="FK257" i="2"/>
  <c r="FK283" i="2"/>
  <c r="FK284" i="2"/>
  <c r="FK285" i="2"/>
  <c r="FK288" i="2"/>
  <c r="FK289" i="2"/>
  <c r="FK290" i="2"/>
  <c r="FK323" i="2"/>
  <c r="FK324" i="2"/>
  <c r="FK325" i="2"/>
  <c r="FK338" i="2"/>
  <c r="FK339" i="2"/>
  <c r="FK340" i="2"/>
  <c r="FK349" i="2"/>
  <c r="FK350" i="2"/>
  <c r="FK351" i="2"/>
  <c r="FK360" i="2"/>
  <c r="FK361" i="2"/>
  <c r="FK362" i="2"/>
  <c r="FK365" i="2"/>
  <c r="FK366" i="2"/>
  <c r="FK367" i="2"/>
  <c r="FK370" i="2"/>
  <c r="FK371" i="2"/>
  <c r="FK372" i="2"/>
  <c r="FK375" i="2"/>
  <c r="FK376" i="2"/>
  <c r="FK377" i="2"/>
  <c r="FK380" i="2"/>
  <c r="FK381" i="2"/>
  <c r="FK382" i="2"/>
  <c r="FK395" i="2"/>
  <c r="FK396" i="2"/>
  <c r="FK397" i="2"/>
  <c r="FK400" i="2"/>
  <c r="FK401" i="2"/>
  <c r="FK402" i="2"/>
  <c r="FK405" i="2"/>
  <c r="FK406" i="2"/>
  <c r="FK407" i="2"/>
  <c r="FK420" i="2"/>
  <c r="FK421" i="2"/>
  <c r="FK422" i="2"/>
  <c r="FK458" i="2"/>
  <c r="FK459" i="2"/>
  <c r="FK460" i="2"/>
  <c r="FK463" i="2"/>
  <c r="FK464" i="2"/>
  <c r="FK465" i="2"/>
  <c r="FK468" i="2"/>
  <c r="FK469" i="2"/>
  <c r="FK470" i="2"/>
  <c r="FK474" i="2"/>
  <c r="FK475" i="2"/>
  <c r="FK476" i="2"/>
  <c r="FK479" i="2"/>
  <c r="FK480" i="2"/>
  <c r="FK481" i="2"/>
  <c r="FK494" i="2"/>
  <c r="FK495" i="2"/>
  <c r="FK496" i="2"/>
  <c r="FK514" i="2"/>
  <c r="FK515" i="2"/>
  <c r="FK516" i="2"/>
  <c r="FK559" i="2"/>
  <c r="FK560" i="2"/>
  <c r="FK561" i="2"/>
  <c r="FK588" i="2"/>
  <c r="FL15" i="2"/>
  <c r="FL16" i="2"/>
  <c r="FL17" i="2"/>
  <c r="FL50" i="2"/>
  <c r="FL51" i="2"/>
  <c r="FL52" i="2"/>
  <c r="FL95" i="2"/>
  <c r="FL96" i="2"/>
  <c r="FL97" i="2"/>
  <c r="FL105" i="2"/>
  <c r="FL106" i="2"/>
  <c r="FL107" i="2"/>
  <c r="FL149" i="2"/>
  <c r="FL150" i="2"/>
  <c r="FL151" i="2"/>
  <c r="FL154" i="2"/>
  <c r="FL155" i="2"/>
  <c r="FL156" i="2"/>
  <c r="FL199" i="2"/>
  <c r="FL200" i="2"/>
  <c r="FL201" i="2"/>
  <c r="FL229" i="2"/>
  <c r="FL230" i="2"/>
  <c r="FL231" i="2"/>
  <c r="FL245" i="2"/>
  <c r="FL246" i="2"/>
  <c r="FL247" i="2"/>
  <c r="FL255" i="2"/>
  <c r="FL256" i="2"/>
  <c r="FL257" i="2"/>
  <c r="FL283" i="2"/>
  <c r="FL284" i="2"/>
  <c r="FL285" i="2"/>
  <c r="FL288" i="2"/>
  <c r="FL289" i="2"/>
  <c r="FL290" i="2"/>
  <c r="FL323" i="2"/>
  <c r="FL324" i="2"/>
  <c r="FL325" i="2"/>
  <c r="FL338" i="2"/>
  <c r="FL339" i="2"/>
  <c r="FL340" i="2"/>
  <c r="FL349" i="2"/>
  <c r="FL350" i="2"/>
  <c r="FL351" i="2"/>
  <c r="FL360" i="2"/>
  <c r="FL361" i="2"/>
  <c r="FL362" i="2"/>
  <c r="FL365" i="2"/>
  <c r="FL366" i="2"/>
  <c r="FL367" i="2"/>
  <c r="FL370" i="2"/>
  <c r="FL371" i="2"/>
  <c r="FL372" i="2"/>
  <c r="FL375" i="2"/>
  <c r="FL376" i="2"/>
  <c r="FL377" i="2"/>
  <c r="FL380" i="2"/>
  <c r="FL381" i="2"/>
  <c r="FL382" i="2"/>
  <c r="FL395" i="2"/>
  <c r="FL396" i="2"/>
  <c r="FL397" i="2"/>
  <c r="FL400" i="2"/>
  <c r="FL401" i="2"/>
  <c r="FL402" i="2"/>
  <c r="FL405" i="2"/>
  <c r="FL406" i="2"/>
  <c r="FL407" i="2"/>
  <c r="FL420" i="2"/>
  <c r="FL421" i="2"/>
  <c r="FL422" i="2"/>
  <c r="FL458" i="2"/>
  <c r="FL459" i="2"/>
  <c r="FL460" i="2"/>
  <c r="FL463" i="2"/>
  <c r="FL464" i="2"/>
  <c r="FL465" i="2"/>
  <c r="FL468" i="2"/>
  <c r="FL469" i="2"/>
  <c r="FL470" i="2"/>
  <c r="FL474" i="2"/>
  <c r="FL475" i="2"/>
  <c r="FL476" i="2"/>
  <c r="FL479" i="2"/>
  <c r="FL480" i="2"/>
  <c r="FL481" i="2"/>
  <c r="FL494" i="2"/>
  <c r="FL495" i="2"/>
  <c r="FL496" i="2"/>
  <c r="FL514" i="2"/>
  <c r="FL515" i="2"/>
  <c r="FL516" i="2"/>
  <c r="FL559" i="2"/>
  <c r="FL560" i="2"/>
  <c r="FL561" i="2"/>
  <c r="FL588" i="2"/>
  <c r="FM15" i="2"/>
  <c r="FM16" i="2"/>
  <c r="FM17" i="2"/>
  <c r="FM50" i="2"/>
  <c r="FM51" i="2"/>
  <c r="FM52" i="2"/>
  <c r="FM95" i="2"/>
  <c r="FM96" i="2"/>
  <c r="FM97" i="2"/>
  <c r="FM105" i="2"/>
  <c r="FM106" i="2"/>
  <c r="FM107" i="2"/>
  <c r="FM149" i="2"/>
  <c r="FM150" i="2"/>
  <c r="FM151" i="2"/>
  <c r="FM154" i="2"/>
  <c r="FM155" i="2"/>
  <c r="FM156" i="2"/>
  <c r="FM199" i="2"/>
  <c r="FM200" i="2"/>
  <c r="FM201" i="2"/>
  <c r="FM229" i="2"/>
  <c r="FM230" i="2"/>
  <c r="FM231" i="2"/>
  <c r="FM245" i="2"/>
  <c r="FM246" i="2"/>
  <c r="FM247" i="2"/>
  <c r="FM255" i="2"/>
  <c r="FM256" i="2"/>
  <c r="FM257" i="2"/>
  <c r="FM283" i="2"/>
  <c r="FM284" i="2"/>
  <c r="FM285" i="2"/>
  <c r="FM288" i="2"/>
  <c r="FM289" i="2"/>
  <c r="FM290" i="2"/>
  <c r="FM323" i="2"/>
  <c r="FM324" i="2"/>
  <c r="FM325" i="2"/>
  <c r="FM338" i="2"/>
  <c r="FM339" i="2"/>
  <c r="FM340" i="2"/>
  <c r="FM349" i="2"/>
  <c r="FM350" i="2"/>
  <c r="FM351" i="2"/>
  <c r="FM360" i="2"/>
  <c r="FM361" i="2"/>
  <c r="FM362" i="2"/>
  <c r="FM365" i="2"/>
  <c r="FM366" i="2"/>
  <c r="FM367" i="2"/>
  <c r="FM370" i="2"/>
  <c r="FM371" i="2"/>
  <c r="FM372" i="2"/>
  <c r="FM375" i="2"/>
  <c r="FM376" i="2"/>
  <c r="FM377" i="2"/>
  <c r="FM380" i="2"/>
  <c r="FM381" i="2"/>
  <c r="FM382" i="2"/>
  <c r="FM395" i="2"/>
  <c r="FM396" i="2"/>
  <c r="FM397" i="2"/>
  <c r="FM400" i="2"/>
  <c r="FM401" i="2"/>
  <c r="FM402" i="2"/>
  <c r="FM405" i="2"/>
  <c r="FM406" i="2"/>
  <c r="FM407" i="2"/>
  <c r="FM420" i="2"/>
  <c r="FM421" i="2"/>
  <c r="FM422" i="2"/>
  <c r="FM458" i="2"/>
  <c r="FM459" i="2"/>
  <c r="FM460" i="2"/>
  <c r="FM463" i="2"/>
  <c r="FM464" i="2"/>
  <c r="FM465" i="2"/>
  <c r="FM468" i="2"/>
  <c r="FM469" i="2"/>
  <c r="FM470" i="2"/>
  <c r="FM474" i="2"/>
  <c r="FM475" i="2"/>
  <c r="FM476" i="2"/>
  <c r="FM479" i="2"/>
  <c r="FM480" i="2"/>
  <c r="FM481" i="2"/>
  <c r="FM494" i="2"/>
  <c r="FM495" i="2"/>
  <c r="FM496" i="2"/>
  <c r="FM514" i="2"/>
  <c r="FM515" i="2"/>
  <c r="FM516" i="2"/>
  <c r="FM559" i="2"/>
  <c r="FM560" i="2"/>
  <c r="FM561" i="2"/>
  <c r="FM588" i="2"/>
  <c r="FN15" i="2"/>
  <c r="FN16" i="2"/>
  <c r="FN17" i="2"/>
  <c r="FN50" i="2"/>
  <c r="FN51" i="2"/>
  <c r="FN52" i="2"/>
  <c r="FN95" i="2"/>
  <c r="FN96" i="2"/>
  <c r="FN97" i="2"/>
  <c r="FN105" i="2"/>
  <c r="FN106" i="2"/>
  <c r="FN107" i="2"/>
  <c r="FN149" i="2"/>
  <c r="FN150" i="2"/>
  <c r="FN151" i="2"/>
  <c r="FN154" i="2"/>
  <c r="FN155" i="2"/>
  <c r="FN156" i="2"/>
  <c r="FN199" i="2"/>
  <c r="FN200" i="2"/>
  <c r="FN201" i="2"/>
  <c r="FN229" i="2"/>
  <c r="FN230" i="2"/>
  <c r="FN231" i="2"/>
  <c r="FN245" i="2"/>
  <c r="FN246" i="2"/>
  <c r="FN247" i="2"/>
  <c r="FN255" i="2"/>
  <c r="FN256" i="2"/>
  <c r="FN257" i="2"/>
  <c r="FN283" i="2"/>
  <c r="FN284" i="2"/>
  <c r="FN285" i="2"/>
  <c r="FN288" i="2"/>
  <c r="FN289" i="2"/>
  <c r="FN290" i="2"/>
  <c r="FN323" i="2"/>
  <c r="FN324" i="2"/>
  <c r="FN325" i="2"/>
  <c r="FN338" i="2"/>
  <c r="FN339" i="2"/>
  <c r="FN340" i="2"/>
  <c r="FN349" i="2"/>
  <c r="FN350" i="2"/>
  <c r="FN351" i="2"/>
  <c r="FN360" i="2"/>
  <c r="FN361" i="2"/>
  <c r="FN362" i="2"/>
  <c r="FN365" i="2"/>
  <c r="FN366" i="2"/>
  <c r="FN367" i="2"/>
  <c r="FN370" i="2"/>
  <c r="FN371" i="2"/>
  <c r="FN372" i="2"/>
  <c r="FN375" i="2"/>
  <c r="FN376" i="2"/>
  <c r="FN377" i="2"/>
  <c r="FN380" i="2"/>
  <c r="FN381" i="2"/>
  <c r="FN382" i="2"/>
  <c r="FN395" i="2"/>
  <c r="FN396" i="2"/>
  <c r="FN397" i="2"/>
  <c r="FN400" i="2"/>
  <c r="FN401" i="2"/>
  <c r="FN402" i="2"/>
  <c r="FN405" i="2"/>
  <c r="FN406" i="2"/>
  <c r="FN407" i="2"/>
  <c r="FN420" i="2"/>
  <c r="FN421" i="2"/>
  <c r="FN422" i="2"/>
  <c r="FN458" i="2"/>
  <c r="FN459" i="2"/>
  <c r="FN460" i="2"/>
  <c r="FN463" i="2"/>
  <c r="FN464" i="2"/>
  <c r="FN465" i="2"/>
  <c r="FN468" i="2"/>
  <c r="FN469" i="2"/>
  <c r="FN470" i="2"/>
  <c r="FN474" i="2"/>
  <c r="FN475" i="2"/>
  <c r="FN476" i="2"/>
  <c r="FN479" i="2"/>
  <c r="FN480" i="2"/>
  <c r="FN481" i="2"/>
  <c r="FN494" i="2"/>
  <c r="FN495" i="2"/>
  <c r="FN496" i="2"/>
  <c r="FN514" i="2"/>
  <c r="FN515" i="2"/>
  <c r="FN516" i="2"/>
  <c r="FN559" i="2"/>
  <c r="FN560" i="2"/>
  <c r="FN561" i="2"/>
  <c r="FN588" i="2"/>
  <c r="FO15" i="2"/>
  <c r="FO16" i="2"/>
  <c r="FO17" i="2"/>
  <c r="FO50" i="2"/>
  <c r="FO51" i="2"/>
  <c r="FO52" i="2"/>
  <c r="FO95" i="2"/>
  <c r="FO96" i="2"/>
  <c r="FO97" i="2"/>
  <c r="FO105" i="2"/>
  <c r="FO106" i="2"/>
  <c r="FO107" i="2"/>
  <c r="FO149" i="2"/>
  <c r="FO150" i="2"/>
  <c r="FO151" i="2"/>
  <c r="FO154" i="2"/>
  <c r="FO155" i="2"/>
  <c r="FO156" i="2"/>
  <c r="FO199" i="2"/>
  <c r="FO200" i="2"/>
  <c r="FO201" i="2"/>
  <c r="FO229" i="2"/>
  <c r="FO230" i="2"/>
  <c r="FO231" i="2"/>
  <c r="FO245" i="2"/>
  <c r="FO246" i="2"/>
  <c r="FO247" i="2"/>
  <c r="FO255" i="2"/>
  <c r="FO256" i="2"/>
  <c r="FO257" i="2"/>
  <c r="FO283" i="2"/>
  <c r="FO284" i="2"/>
  <c r="FO285" i="2"/>
  <c r="FO288" i="2"/>
  <c r="FO289" i="2"/>
  <c r="FO290" i="2"/>
  <c r="FO323" i="2"/>
  <c r="FO324" i="2"/>
  <c r="FO325" i="2"/>
  <c r="FO338" i="2"/>
  <c r="FO339" i="2"/>
  <c r="FO340" i="2"/>
  <c r="FO349" i="2"/>
  <c r="FO350" i="2"/>
  <c r="FO351" i="2"/>
  <c r="FO360" i="2"/>
  <c r="FO361" i="2"/>
  <c r="FO362" i="2"/>
  <c r="FO365" i="2"/>
  <c r="FO366" i="2"/>
  <c r="FO367" i="2"/>
  <c r="FO370" i="2"/>
  <c r="FO371" i="2"/>
  <c r="FO372" i="2"/>
  <c r="FO375" i="2"/>
  <c r="FO376" i="2"/>
  <c r="FO377" i="2"/>
  <c r="FO380" i="2"/>
  <c r="FO381" i="2"/>
  <c r="FO382" i="2"/>
  <c r="FO395" i="2"/>
  <c r="FO396" i="2"/>
  <c r="FO397" i="2"/>
  <c r="FO400" i="2"/>
  <c r="FO401" i="2"/>
  <c r="FO402" i="2"/>
  <c r="FO405" i="2"/>
  <c r="FO406" i="2"/>
  <c r="FO407" i="2"/>
  <c r="FO420" i="2"/>
  <c r="FO421" i="2"/>
  <c r="FO422" i="2"/>
  <c r="FO458" i="2"/>
  <c r="FO459" i="2"/>
  <c r="FO460" i="2"/>
  <c r="FO463" i="2"/>
  <c r="FO464" i="2"/>
  <c r="FO465" i="2"/>
  <c r="FO468" i="2"/>
  <c r="FO469" i="2"/>
  <c r="FO470" i="2"/>
  <c r="FO474" i="2"/>
  <c r="FO475" i="2"/>
  <c r="FO476" i="2"/>
  <c r="FO479" i="2"/>
  <c r="FO480" i="2"/>
  <c r="FO481" i="2"/>
  <c r="FO494" i="2"/>
  <c r="FO495" i="2"/>
  <c r="FO496" i="2"/>
  <c r="FO514" i="2"/>
  <c r="FO515" i="2"/>
  <c r="FO516" i="2"/>
  <c r="FO559" i="2"/>
  <c r="FO560" i="2"/>
  <c r="FO561" i="2"/>
  <c r="FO588" i="2"/>
  <c r="FP15" i="2"/>
  <c r="FP16" i="2"/>
  <c r="FP17" i="2"/>
  <c r="FP50" i="2"/>
  <c r="FP51" i="2"/>
  <c r="FP52" i="2"/>
  <c r="FP95" i="2"/>
  <c r="FP96" i="2"/>
  <c r="FP97" i="2"/>
  <c r="FP105" i="2"/>
  <c r="FP106" i="2"/>
  <c r="FP107" i="2"/>
  <c r="FP149" i="2"/>
  <c r="FP150" i="2"/>
  <c r="FP151" i="2"/>
  <c r="FP154" i="2"/>
  <c r="FP155" i="2"/>
  <c r="FP156" i="2"/>
  <c r="FP199" i="2"/>
  <c r="FP200" i="2"/>
  <c r="FP201" i="2"/>
  <c r="FP229" i="2"/>
  <c r="FP230" i="2"/>
  <c r="FP231" i="2"/>
  <c r="FP245" i="2"/>
  <c r="FP246" i="2"/>
  <c r="FP247" i="2"/>
  <c r="FP255" i="2"/>
  <c r="FP256" i="2"/>
  <c r="FP257" i="2"/>
  <c r="FP283" i="2"/>
  <c r="FP284" i="2"/>
  <c r="FP285" i="2"/>
  <c r="FP288" i="2"/>
  <c r="FP289" i="2"/>
  <c r="FP290" i="2"/>
  <c r="FP323" i="2"/>
  <c r="FP324" i="2"/>
  <c r="FP325" i="2"/>
  <c r="FP338" i="2"/>
  <c r="FP339" i="2"/>
  <c r="FP340" i="2"/>
  <c r="FP349" i="2"/>
  <c r="FP350" i="2"/>
  <c r="FP351" i="2"/>
  <c r="FP360" i="2"/>
  <c r="FP361" i="2"/>
  <c r="FP362" i="2"/>
  <c r="FP365" i="2"/>
  <c r="FP366" i="2"/>
  <c r="FP367" i="2"/>
  <c r="FP370" i="2"/>
  <c r="FP371" i="2"/>
  <c r="FP372" i="2"/>
  <c r="FP375" i="2"/>
  <c r="FP376" i="2"/>
  <c r="FP377" i="2"/>
  <c r="FP380" i="2"/>
  <c r="FP381" i="2"/>
  <c r="FP382" i="2"/>
  <c r="FP395" i="2"/>
  <c r="FP396" i="2"/>
  <c r="FP397" i="2"/>
  <c r="FP400" i="2"/>
  <c r="FP401" i="2"/>
  <c r="FP402" i="2"/>
  <c r="FP405" i="2"/>
  <c r="FP406" i="2"/>
  <c r="FP407" i="2"/>
  <c r="FP420" i="2"/>
  <c r="FP421" i="2"/>
  <c r="FP422" i="2"/>
  <c r="FP458" i="2"/>
  <c r="FP459" i="2"/>
  <c r="FP460" i="2"/>
  <c r="FP463" i="2"/>
  <c r="FP464" i="2"/>
  <c r="FP465" i="2"/>
  <c r="FP468" i="2"/>
  <c r="FP469" i="2"/>
  <c r="FP470" i="2"/>
  <c r="FP474" i="2"/>
  <c r="FP475" i="2"/>
  <c r="FP476" i="2"/>
  <c r="FP479" i="2"/>
  <c r="FP480" i="2"/>
  <c r="FP481" i="2"/>
  <c r="FP494" i="2"/>
  <c r="FP495" i="2"/>
  <c r="FP496" i="2"/>
  <c r="FP514" i="2"/>
  <c r="FP515" i="2"/>
  <c r="FP516" i="2"/>
  <c r="FP559" i="2"/>
  <c r="FP560" i="2"/>
  <c r="FP561" i="2"/>
  <c r="FP588" i="2"/>
  <c r="FQ15" i="2"/>
  <c r="FQ16" i="2"/>
  <c r="FQ17" i="2"/>
  <c r="FQ50" i="2"/>
  <c r="FQ51" i="2"/>
  <c r="FQ52" i="2"/>
  <c r="FQ95" i="2"/>
  <c r="FQ96" i="2"/>
  <c r="FQ97" i="2"/>
  <c r="FQ105" i="2"/>
  <c r="FQ106" i="2"/>
  <c r="FQ107" i="2"/>
  <c r="FQ149" i="2"/>
  <c r="FQ150" i="2"/>
  <c r="FQ151" i="2"/>
  <c r="FQ154" i="2"/>
  <c r="FQ155" i="2"/>
  <c r="FQ156" i="2"/>
  <c r="FQ199" i="2"/>
  <c r="FQ200" i="2"/>
  <c r="FQ201" i="2"/>
  <c r="FQ229" i="2"/>
  <c r="FQ230" i="2"/>
  <c r="FQ231" i="2"/>
  <c r="FQ245" i="2"/>
  <c r="FQ246" i="2"/>
  <c r="FQ247" i="2"/>
  <c r="FQ255" i="2"/>
  <c r="FQ256" i="2"/>
  <c r="FQ257" i="2"/>
  <c r="FQ283" i="2"/>
  <c r="FQ284" i="2"/>
  <c r="FQ285" i="2"/>
  <c r="FQ288" i="2"/>
  <c r="FQ289" i="2"/>
  <c r="FQ290" i="2"/>
  <c r="FQ323" i="2"/>
  <c r="FQ324" i="2"/>
  <c r="FQ325" i="2"/>
  <c r="FQ338" i="2"/>
  <c r="FQ339" i="2"/>
  <c r="FQ340" i="2"/>
  <c r="FQ349" i="2"/>
  <c r="FQ350" i="2"/>
  <c r="FQ351" i="2"/>
  <c r="FQ360" i="2"/>
  <c r="FQ361" i="2"/>
  <c r="FQ362" i="2"/>
  <c r="FQ365" i="2"/>
  <c r="FQ366" i="2"/>
  <c r="FQ367" i="2"/>
  <c r="FQ370" i="2"/>
  <c r="FQ371" i="2"/>
  <c r="FQ372" i="2"/>
  <c r="FQ375" i="2"/>
  <c r="FQ376" i="2"/>
  <c r="FQ377" i="2"/>
  <c r="FQ380" i="2"/>
  <c r="FQ381" i="2"/>
  <c r="FQ382" i="2"/>
  <c r="FQ395" i="2"/>
  <c r="FQ396" i="2"/>
  <c r="FQ397" i="2"/>
  <c r="FQ400" i="2"/>
  <c r="FQ401" i="2"/>
  <c r="FQ402" i="2"/>
  <c r="FQ405" i="2"/>
  <c r="FQ406" i="2"/>
  <c r="FQ407" i="2"/>
  <c r="FQ420" i="2"/>
  <c r="FQ421" i="2"/>
  <c r="FQ422" i="2"/>
  <c r="FQ458" i="2"/>
  <c r="FQ459" i="2"/>
  <c r="FQ460" i="2"/>
  <c r="FQ463" i="2"/>
  <c r="FQ464" i="2"/>
  <c r="FQ465" i="2"/>
  <c r="FQ468" i="2"/>
  <c r="FQ469" i="2"/>
  <c r="FQ470" i="2"/>
  <c r="FQ474" i="2"/>
  <c r="FQ475" i="2"/>
  <c r="FQ476" i="2"/>
  <c r="FQ479" i="2"/>
  <c r="FQ480" i="2"/>
  <c r="FQ481" i="2"/>
  <c r="FQ494" i="2"/>
  <c r="FQ495" i="2"/>
  <c r="FQ496" i="2"/>
  <c r="FQ514" i="2"/>
  <c r="FQ515" i="2"/>
  <c r="FQ516" i="2"/>
  <c r="FQ559" i="2"/>
  <c r="FQ560" i="2"/>
  <c r="FQ561" i="2"/>
  <c r="FQ588" i="2"/>
  <c r="FR15" i="2"/>
  <c r="FR16" i="2"/>
  <c r="FR17" i="2"/>
  <c r="FR50" i="2"/>
  <c r="FR51" i="2"/>
  <c r="FR52" i="2"/>
  <c r="FR95" i="2"/>
  <c r="FR96" i="2"/>
  <c r="FR97" i="2"/>
  <c r="FR105" i="2"/>
  <c r="FR106" i="2"/>
  <c r="FR107" i="2"/>
  <c r="FR149" i="2"/>
  <c r="FR150" i="2"/>
  <c r="FR151" i="2"/>
  <c r="FR154" i="2"/>
  <c r="FR155" i="2"/>
  <c r="FR156" i="2"/>
  <c r="FR199" i="2"/>
  <c r="FR200" i="2"/>
  <c r="FR201" i="2"/>
  <c r="FR229" i="2"/>
  <c r="FR230" i="2"/>
  <c r="FR231" i="2"/>
  <c r="FR245" i="2"/>
  <c r="FR246" i="2"/>
  <c r="FR247" i="2"/>
  <c r="FR255" i="2"/>
  <c r="FR256" i="2"/>
  <c r="FR257" i="2"/>
  <c r="FR283" i="2"/>
  <c r="FR284" i="2"/>
  <c r="FR285" i="2"/>
  <c r="FR288" i="2"/>
  <c r="FR289" i="2"/>
  <c r="FR290" i="2"/>
  <c r="FR323" i="2"/>
  <c r="FR324" i="2"/>
  <c r="FR325" i="2"/>
  <c r="FR338" i="2"/>
  <c r="FR339" i="2"/>
  <c r="FR340" i="2"/>
  <c r="FR349" i="2"/>
  <c r="FR350" i="2"/>
  <c r="FR351" i="2"/>
  <c r="FR360" i="2"/>
  <c r="FR361" i="2"/>
  <c r="FR362" i="2"/>
  <c r="FR365" i="2"/>
  <c r="FR366" i="2"/>
  <c r="FR367" i="2"/>
  <c r="FR370" i="2"/>
  <c r="FR371" i="2"/>
  <c r="FR372" i="2"/>
  <c r="FR375" i="2"/>
  <c r="FR376" i="2"/>
  <c r="FR377" i="2"/>
  <c r="FR380" i="2"/>
  <c r="FR381" i="2"/>
  <c r="FR382" i="2"/>
  <c r="FR395" i="2"/>
  <c r="FR396" i="2"/>
  <c r="FR397" i="2"/>
  <c r="FR400" i="2"/>
  <c r="FR401" i="2"/>
  <c r="FR402" i="2"/>
  <c r="FR405" i="2"/>
  <c r="FR406" i="2"/>
  <c r="FR407" i="2"/>
  <c r="FR420" i="2"/>
  <c r="FR421" i="2"/>
  <c r="FR422" i="2"/>
  <c r="FR458" i="2"/>
  <c r="FR459" i="2"/>
  <c r="FR460" i="2"/>
  <c r="FR463" i="2"/>
  <c r="FR464" i="2"/>
  <c r="FR465" i="2"/>
  <c r="FR468" i="2"/>
  <c r="FR469" i="2"/>
  <c r="FR470" i="2"/>
  <c r="FR474" i="2"/>
  <c r="FR475" i="2"/>
  <c r="FR476" i="2"/>
  <c r="FR479" i="2"/>
  <c r="FR480" i="2"/>
  <c r="FR481" i="2"/>
  <c r="FR494" i="2"/>
  <c r="FR495" i="2"/>
  <c r="FR496" i="2"/>
  <c r="FR514" i="2"/>
  <c r="FR515" i="2"/>
  <c r="FR516" i="2"/>
  <c r="FR559" i="2"/>
  <c r="FR560" i="2"/>
  <c r="FR561" i="2"/>
  <c r="FR588" i="2"/>
  <c r="FS15" i="2"/>
  <c r="FS16" i="2"/>
  <c r="FS17" i="2"/>
  <c r="FS50" i="2"/>
  <c r="FS51" i="2"/>
  <c r="FS52" i="2"/>
  <c r="FS95" i="2"/>
  <c r="FS96" i="2"/>
  <c r="FS97" i="2"/>
  <c r="FS105" i="2"/>
  <c r="FS106" i="2"/>
  <c r="FS107" i="2"/>
  <c r="FS149" i="2"/>
  <c r="FS150" i="2"/>
  <c r="FS151" i="2"/>
  <c r="FS154" i="2"/>
  <c r="FS155" i="2"/>
  <c r="FS156" i="2"/>
  <c r="FS199" i="2"/>
  <c r="FS200" i="2"/>
  <c r="FS201" i="2"/>
  <c r="FS229" i="2"/>
  <c r="FS230" i="2"/>
  <c r="FS231" i="2"/>
  <c r="FS245" i="2"/>
  <c r="FS246" i="2"/>
  <c r="FS247" i="2"/>
  <c r="FS255" i="2"/>
  <c r="FS256" i="2"/>
  <c r="FS257" i="2"/>
  <c r="FS283" i="2"/>
  <c r="FS284" i="2"/>
  <c r="FS285" i="2"/>
  <c r="FS288" i="2"/>
  <c r="FS289" i="2"/>
  <c r="FS290" i="2"/>
  <c r="FS323" i="2"/>
  <c r="FS324" i="2"/>
  <c r="FS325" i="2"/>
  <c r="FS338" i="2"/>
  <c r="FS339" i="2"/>
  <c r="FS340" i="2"/>
  <c r="FS349" i="2"/>
  <c r="FS350" i="2"/>
  <c r="FS351" i="2"/>
  <c r="FS360" i="2"/>
  <c r="FS361" i="2"/>
  <c r="FS362" i="2"/>
  <c r="FS365" i="2"/>
  <c r="FS366" i="2"/>
  <c r="FS367" i="2"/>
  <c r="FS370" i="2"/>
  <c r="FS371" i="2"/>
  <c r="FS372" i="2"/>
  <c r="FS375" i="2"/>
  <c r="FS376" i="2"/>
  <c r="FS377" i="2"/>
  <c r="FS380" i="2"/>
  <c r="FS381" i="2"/>
  <c r="FS382" i="2"/>
  <c r="FS395" i="2"/>
  <c r="FS396" i="2"/>
  <c r="FS397" i="2"/>
  <c r="FS400" i="2"/>
  <c r="FS401" i="2"/>
  <c r="FS402" i="2"/>
  <c r="FS405" i="2"/>
  <c r="FS406" i="2"/>
  <c r="FS407" i="2"/>
  <c r="FS420" i="2"/>
  <c r="FS421" i="2"/>
  <c r="FS422" i="2"/>
  <c r="FS458" i="2"/>
  <c r="FS459" i="2"/>
  <c r="FS460" i="2"/>
  <c r="FS463" i="2"/>
  <c r="FS464" i="2"/>
  <c r="FS465" i="2"/>
  <c r="FS468" i="2"/>
  <c r="FS469" i="2"/>
  <c r="FS470" i="2"/>
  <c r="FS474" i="2"/>
  <c r="FS475" i="2"/>
  <c r="FS476" i="2"/>
  <c r="FS479" i="2"/>
  <c r="FS480" i="2"/>
  <c r="FS481" i="2"/>
  <c r="FS494" i="2"/>
  <c r="FS495" i="2"/>
  <c r="FS496" i="2"/>
  <c r="FS514" i="2"/>
  <c r="FS515" i="2"/>
  <c r="FS516" i="2"/>
  <c r="FS559" i="2"/>
  <c r="FS560" i="2"/>
  <c r="FS561" i="2"/>
  <c r="FS588" i="2"/>
  <c r="FT15" i="2"/>
  <c r="FT16" i="2"/>
  <c r="FT17" i="2"/>
  <c r="FT50" i="2"/>
  <c r="FT51" i="2"/>
  <c r="FT52" i="2"/>
  <c r="FT95" i="2"/>
  <c r="FT96" i="2"/>
  <c r="FT97" i="2"/>
  <c r="FT105" i="2"/>
  <c r="FT106" i="2"/>
  <c r="FT107" i="2"/>
  <c r="FT149" i="2"/>
  <c r="FT150" i="2"/>
  <c r="FT151" i="2"/>
  <c r="FT154" i="2"/>
  <c r="FT155" i="2"/>
  <c r="FT156" i="2"/>
  <c r="FT199" i="2"/>
  <c r="FT200" i="2"/>
  <c r="FT201" i="2"/>
  <c r="FT229" i="2"/>
  <c r="FT230" i="2"/>
  <c r="FT231" i="2"/>
  <c r="FT245" i="2"/>
  <c r="FT246" i="2"/>
  <c r="FT247" i="2"/>
  <c r="FT255" i="2"/>
  <c r="FT256" i="2"/>
  <c r="FT257" i="2"/>
  <c r="FT283" i="2"/>
  <c r="FT284" i="2"/>
  <c r="FT285" i="2"/>
  <c r="FT288" i="2"/>
  <c r="FT289" i="2"/>
  <c r="FT290" i="2"/>
  <c r="FT323" i="2"/>
  <c r="FT324" i="2"/>
  <c r="FT325" i="2"/>
  <c r="FT338" i="2"/>
  <c r="FT339" i="2"/>
  <c r="FT340" i="2"/>
  <c r="FT349" i="2"/>
  <c r="FT350" i="2"/>
  <c r="FT351" i="2"/>
  <c r="FT360" i="2"/>
  <c r="FT361" i="2"/>
  <c r="FT362" i="2"/>
  <c r="FT365" i="2"/>
  <c r="FT366" i="2"/>
  <c r="FT367" i="2"/>
  <c r="FT370" i="2"/>
  <c r="FT371" i="2"/>
  <c r="FT372" i="2"/>
  <c r="FT375" i="2"/>
  <c r="FT376" i="2"/>
  <c r="FT377" i="2"/>
  <c r="FT380" i="2"/>
  <c r="FT381" i="2"/>
  <c r="FT382" i="2"/>
  <c r="FT395" i="2"/>
  <c r="FT396" i="2"/>
  <c r="FT397" i="2"/>
  <c r="FT400" i="2"/>
  <c r="FT401" i="2"/>
  <c r="FT402" i="2"/>
  <c r="FT405" i="2"/>
  <c r="FT406" i="2"/>
  <c r="FT407" i="2"/>
  <c r="FT420" i="2"/>
  <c r="FT421" i="2"/>
  <c r="FT422" i="2"/>
  <c r="FT458" i="2"/>
  <c r="FT459" i="2"/>
  <c r="FT460" i="2"/>
  <c r="FT463" i="2"/>
  <c r="FT464" i="2"/>
  <c r="FT465" i="2"/>
  <c r="FT468" i="2"/>
  <c r="FT469" i="2"/>
  <c r="FT470" i="2"/>
  <c r="FT474" i="2"/>
  <c r="FT475" i="2"/>
  <c r="FT476" i="2"/>
  <c r="FT479" i="2"/>
  <c r="FT480" i="2"/>
  <c r="FT481" i="2"/>
  <c r="FT494" i="2"/>
  <c r="FT495" i="2"/>
  <c r="FT496" i="2"/>
  <c r="FT514" i="2"/>
  <c r="FT515" i="2"/>
  <c r="FT516" i="2"/>
  <c r="FT559" i="2"/>
  <c r="FT560" i="2"/>
  <c r="FT561" i="2"/>
  <c r="FT588" i="2"/>
  <c r="FU15" i="2"/>
  <c r="FU16" i="2"/>
  <c r="FU17" i="2"/>
  <c r="FU50" i="2"/>
  <c r="FU51" i="2"/>
  <c r="FU52" i="2"/>
  <c r="FU95" i="2"/>
  <c r="FU96" i="2"/>
  <c r="FU97" i="2"/>
  <c r="FU105" i="2"/>
  <c r="FU106" i="2"/>
  <c r="FU107" i="2"/>
  <c r="FU149" i="2"/>
  <c r="FU150" i="2"/>
  <c r="FU151" i="2"/>
  <c r="FU154" i="2"/>
  <c r="FU155" i="2"/>
  <c r="FU156" i="2"/>
  <c r="FU199" i="2"/>
  <c r="FU200" i="2"/>
  <c r="FU201" i="2"/>
  <c r="FU229" i="2"/>
  <c r="FU230" i="2"/>
  <c r="FU231" i="2"/>
  <c r="FU245" i="2"/>
  <c r="FU246" i="2"/>
  <c r="FU247" i="2"/>
  <c r="FU255" i="2"/>
  <c r="FU256" i="2"/>
  <c r="FU257" i="2"/>
  <c r="FU283" i="2"/>
  <c r="FU284" i="2"/>
  <c r="FU285" i="2"/>
  <c r="FU288" i="2"/>
  <c r="FU289" i="2"/>
  <c r="FU290" i="2"/>
  <c r="FU323" i="2"/>
  <c r="FU324" i="2"/>
  <c r="FU325" i="2"/>
  <c r="FU338" i="2"/>
  <c r="FU339" i="2"/>
  <c r="FU340" i="2"/>
  <c r="FU349" i="2"/>
  <c r="FU350" i="2"/>
  <c r="FU351" i="2"/>
  <c r="FU360" i="2"/>
  <c r="FU361" i="2"/>
  <c r="FU362" i="2"/>
  <c r="FU365" i="2"/>
  <c r="FU366" i="2"/>
  <c r="FU367" i="2"/>
  <c r="FU370" i="2"/>
  <c r="FU371" i="2"/>
  <c r="FU372" i="2"/>
  <c r="FU375" i="2"/>
  <c r="FU376" i="2"/>
  <c r="FU377" i="2"/>
  <c r="FU380" i="2"/>
  <c r="FU381" i="2"/>
  <c r="FU382" i="2"/>
  <c r="FU395" i="2"/>
  <c r="FU396" i="2"/>
  <c r="FU397" i="2"/>
  <c r="FU400" i="2"/>
  <c r="FU401" i="2"/>
  <c r="FU402" i="2"/>
  <c r="FU405" i="2"/>
  <c r="FU406" i="2"/>
  <c r="FU407" i="2"/>
  <c r="FU420" i="2"/>
  <c r="FU421" i="2"/>
  <c r="FU422" i="2"/>
  <c r="FU458" i="2"/>
  <c r="FU459" i="2"/>
  <c r="FU460" i="2"/>
  <c r="FU463" i="2"/>
  <c r="FU464" i="2"/>
  <c r="FU465" i="2"/>
  <c r="FU468" i="2"/>
  <c r="FU469" i="2"/>
  <c r="FU470" i="2"/>
  <c r="FU474" i="2"/>
  <c r="FU475" i="2"/>
  <c r="FU476" i="2"/>
  <c r="FU479" i="2"/>
  <c r="FU480" i="2"/>
  <c r="FU481" i="2"/>
  <c r="FU494" i="2"/>
  <c r="FU495" i="2"/>
  <c r="FU496" i="2"/>
  <c r="FU514" i="2"/>
  <c r="FU515" i="2"/>
  <c r="FU516" i="2"/>
  <c r="FU559" i="2"/>
  <c r="FU560" i="2"/>
  <c r="FU561" i="2"/>
  <c r="FU588" i="2"/>
  <c r="FV15" i="2"/>
  <c r="FV16" i="2"/>
  <c r="FV17" i="2"/>
  <c r="FV50" i="2"/>
  <c r="FV51" i="2"/>
  <c r="FV52" i="2"/>
  <c r="FV95" i="2"/>
  <c r="FV96" i="2"/>
  <c r="FV97" i="2"/>
  <c r="FV105" i="2"/>
  <c r="FV106" i="2"/>
  <c r="FV107" i="2"/>
  <c r="FV149" i="2"/>
  <c r="FV150" i="2"/>
  <c r="FV151" i="2"/>
  <c r="FV154" i="2"/>
  <c r="FV155" i="2"/>
  <c r="FV156" i="2"/>
  <c r="FV199" i="2"/>
  <c r="FV200" i="2"/>
  <c r="FV201" i="2"/>
  <c r="FV229" i="2"/>
  <c r="FV230" i="2"/>
  <c r="FV231" i="2"/>
  <c r="FV245" i="2"/>
  <c r="FV246" i="2"/>
  <c r="FV247" i="2"/>
  <c r="FV255" i="2"/>
  <c r="FV256" i="2"/>
  <c r="FV257" i="2"/>
  <c r="FV283" i="2"/>
  <c r="FV284" i="2"/>
  <c r="FV285" i="2"/>
  <c r="FV288" i="2"/>
  <c r="FV289" i="2"/>
  <c r="FV290" i="2"/>
  <c r="FV323" i="2"/>
  <c r="FV324" i="2"/>
  <c r="FV325" i="2"/>
  <c r="FV338" i="2"/>
  <c r="FV339" i="2"/>
  <c r="FV340" i="2"/>
  <c r="FV349" i="2"/>
  <c r="FV350" i="2"/>
  <c r="FV351" i="2"/>
  <c r="FV360" i="2"/>
  <c r="FV361" i="2"/>
  <c r="FV362" i="2"/>
  <c r="FV365" i="2"/>
  <c r="FV366" i="2"/>
  <c r="FV367" i="2"/>
  <c r="FV370" i="2"/>
  <c r="FV371" i="2"/>
  <c r="FV372" i="2"/>
  <c r="FV375" i="2"/>
  <c r="FV376" i="2"/>
  <c r="FV377" i="2"/>
  <c r="FV380" i="2"/>
  <c r="FV381" i="2"/>
  <c r="FV382" i="2"/>
  <c r="FV395" i="2"/>
  <c r="FV396" i="2"/>
  <c r="FV397" i="2"/>
  <c r="FV400" i="2"/>
  <c r="FV401" i="2"/>
  <c r="FV402" i="2"/>
  <c r="FV405" i="2"/>
  <c r="FV406" i="2"/>
  <c r="FV407" i="2"/>
  <c r="FV420" i="2"/>
  <c r="FV421" i="2"/>
  <c r="FV422" i="2"/>
  <c r="FV458" i="2"/>
  <c r="FV459" i="2"/>
  <c r="FV460" i="2"/>
  <c r="FV463" i="2"/>
  <c r="FV464" i="2"/>
  <c r="FV465" i="2"/>
  <c r="FV468" i="2"/>
  <c r="FV469" i="2"/>
  <c r="FV470" i="2"/>
  <c r="FV474" i="2"/>
  <c r="FV475" i="2"/>
  <c r="FV476" i="2"/>
  <c r="FV479" i="2"/>
  <c r="FV480" i="2"/>
  <c r="FV481" i="2"/>
  <c r="FV494" i="2"/>
  <c r="FV495" i="2"/>
  <c r="FV496" i="2"/>
  <c r="FV514" i="2"/>
  <c r="FV515" i="2"/>
  <c r="FV516" i="2"/>
  <c r="FV559" i="2"/>
  <c r="FV560" i="2"/>
  <c r="FV561" i="2"/>
  <c r="FV588" i="2"/>
  <c r="FZ588" i="2"/>
  <c r="GV588" i="2"/>
  <c r="BG589" i="2"/>
  <c r="BH194" i="2"/>
  <c r="BH195" i="2"/>
  <c r="BH196" i="2"/>
  <c r="BH589" i="2"/>
  <c r="BI194" i="2"/>
  <c r="BI195" i="2"/>
  <c r="BI196" i="2"/>
  <c r="BI589" i="2"/>
  <c r="BJ194" i="2"/>
  <c r="BJ195" i="2"/>
  <c r="BJ196" i="2"/>
  <c r="BJ589" i="2"/>
  <c r="BK194" i="2"/>
  <c r="BK195" i="2"/>
  <c r="BK196" i="2"/>
  <c r="BK589" i="2"/>
  <c r="BL194" i="2"/>
  <c r="BL195" i="2"/>
  <c r="BL196" i="2"/>
  <c r="BL589" i="2"/>
  <c r="BM194" i="2"/>
  <c r="BM195" i="2"/>
  <c r="BM196" i="2"/>
  <c r="BM589" i="2"/>
  <c r="BN194" i="2"/>
  <c r="BN195" i="2"/>
  <c r="BN196" i="2"/>
  <c r="BN589" i="2"/>
  <c r="BO194" i="2"/>
  <c r="BO195" i="2"/>
  <c r="BO196" i="2"/>
  <c r="BO589" i="2"/>
  <c r="BP194" i="2"/>
  <c r="BP195" i="2"/>
  <c r="BP196" i="2"/>
  <c r="BP589" i="2"/>
  <c r="BQ194" i="2"/>
  <c r="BQ195" i="2"/>
  <c r="BQ196" i="2"/>
  <c r="BQ589" i="2"/>
  <c r="BR194" i="2"/>
  <c r="BR195" i="2"/>
  <c r="BR196" i="2"/>
  <c r="BR589" i="2"/>
  <c r="BS194" i="2"/>
  <c r="BS195" i="2"/>
  <c r="BS196" i="2"/>
  <c r="BS589" i="2"/>
  <c r="BT194" i="2"/>
  <c r="BT195" i="2"/>
  <c r="BT196" i="2"/>
  <c r="BT589" i="2"/>
  <c r="BU194" i="2"/>
  <c r="BU195" i="2"/>
  <c r="BU196" i="2"/>
  <c r="BU390" i="2"/>
  <c r="BU391" i="2"/>
  <c r="BU392" i="2"/>
  <c r="BU589" i="2"/>
  <c r="BV194" i="2"/>
  <c r="BV195" i="2"/>
  <c r="BV196" i="2"/>
  <c r="BV390" i="2"/>
  <c r="BV391" i="2"/>
  <c r="BV392" i="2"/>
  <c r="BV589" i="2"/>
  <c r="BW194" i="2"/>
  <c r="BW195" i="2"/>
  <c r="BW196" i="2"/>
  <c r="BW390" i="2"/>
  <c r="BW391" i="2"/>
  <c r="BW392" i="2"/>
  <c r="BW589" i="2"/>
  <c r="BX194" i="2"/>
  <c r="BX195" i="2"/>
  <c r="BX196" i="2"/>
  <c r="BX390" i="2"/>
  <c r="BX391" i="2"/>
  <c r="BX392" i="2"/>
  <c r="BX589" i="2"/>
  <c r="BY194" i="2"/>
  <c r="BY195" i="2"/>
  <c r="BY196" i="2"/>
  <c r="BY390" i="2"/>
  <c r="BY391" i="2"/>
  <c r="BY392" i="2"/>
  <c r="BY589" i="2"/>
  <c r="BZ194" i="2"/>
  <c r="BZ195" i="2"/>
  <c r="BZ196" i="2"/>
  <c r="BZ390" i="2"/>
  <c r="BZ391" i="2"/>
  <c r="BZ392" i="2"/>
  <c r="BZ589" i="2"/>
  <c r="CA194" i="2"/>
  <c r="CA195" i="2"/>
  <c r="CA196" i="2"/>
  <c r="CA390" i="2"/>
  <c r="CA391" i="2"/>
  <c r="CA392" i="2"/>
  <c r="CA589" i="2"/>
  <c r="CB194" i="2"/>
  <c r="CB195" i="2"/>
  <c r="CB196" i="2"/>
  <c r="CB390" i="2"/>
  <c r="CB391" i="2"/>
  <c r="CB392" i="2"/>
  <c r="CB589" i="2"/>
  <c r="CC194" i="2"/>
  <c r="CC195" i="2"/>
  <c r="CC196" i="2"/>
  <c r="CC390" i="2"/>
  <c r="CC391" i="2"/>
  <c r="CC392" i="2"/>
  <c r="CC589" i="2"/>
  <c r="CD194" i="2"/>
  <c r="CD195" i="2"/>
  <c r="CD196" i="2"/>
  <c r="CD390" i="2"/>
  <c r="CD391" i="2"/>
  <c r="CD392" i="2"/>
  <c r="CD589" i="2"/>
  <c r="CE194" i="2"/>
  <c r="CE195" i="2"/>
  <c r="CE196" i="2"/>
  <c r="CE390" i="2"/>
  <c r="CE391" i="2"/>
  <c r="CE392" i="2"/>
  <c r="CE589" i="2"/>
  <c r="CF194" i="2"/>
  <c r="CF195" i="2"/>
  <c r="CF196" i="2"/>
  <c r="CF390" i="2"/>
  <c r="CF391" i="2"/>
  <c r="CF392" i="2"/>
  <c r="CF589" i="2"/>
  <c r="CG194" i="2"/>
  <c r="CG195" i="2"/>
  <c r="CG196" i="2"/>
  <c r="CG390" i="2"/>
  <c r="CG391" i="2"/>
  <c r="CG392" i="2"/>
  <c r="CG589" i="2"/>
  <c r="CH194" i="2"/>
  <c r="CH195" i="2"/>
  <c r="CH196" i="2"/>
  <c r="CH390" i="2"/>
  <c r="CH391" i="2"/>
  <c r="CH392" i="2"/>
  <c r="CH589" i="2"/>
  <c r="CI92" i="2"/>
  <c r="CI194" i="2"/>
  <c r="CI195" i="2"/>
  <c r="CI196" i="2"/>
  <c r="CI390" i="2"/>
  <c r="CI391" i="2"/>
  <c r="CI392" i="2"/>
  <c r="CI589" i="2"/>
  <c r="CJ90" i="2"/>
  <c r="CJ92" i="2"/>
  <c r="CJ194" i="2"/>
  <c r="CJ195" i="2"/>
  <c r="CJ196" i="2"/>
  <c r="CJ390" i="2"/>
  <c r="CJ391" i="2"/>
  <c r="CJ392" i="2"/>
  <c r="CJ589" i="2"/>
  <c r="CK90" i="2"/>
  <c r="CK92" i="2"/>
  <c r="CK194" i="2"/>
  <c r="CK195" i="2"/>
  <c r="CK196" i="2"/>
  <c r="CK390" i="2"/>
  <c r="CK391" i="2"/>
  <c r="CK392" i="2"/>
  <c r="CK589" i="2"/>
  <c r="CL90" i="2"/>
  <c r="CL92" i="2"/>
  <c r="CL194" i="2"/>
  <c r="CL195" i="2"/>
  <c r="CL196" i="2"/>
  <c r="CL390" i="2"/>
  <c r="CL391" i="2"/>
  <c r="CL392" i="2"/>
  <c r="CL589" i="2"/>
  <c r="CM90" i="2"/>
  <c r="CM92" i="2"/>
  <c r="CM194" i="2"/>
  <c r="CM195" i="2"/>
  <c r="CM196" i="2"/>
  <c r="CM390" i="2"/>
  <c r="CM391" i="2"/>
  <c r="CM392" i="2"/>
  <c r="CM589" i="2"/>
  <c r="CN90" i="2"/>
  <c r="CN92" i="2"/>
  <c r="CN194" i="2"/>
  <c r="CN195" i="2"/>
  <c r="CN196" i="2"/>
  <c r="CN390" i="2"/>
  <c r="CN391" i="2"/>
  <c r="CN392" i="2"/>
  <c r="CN589" i="2"/>
  <c r="CO90" i="2"/>
  <c r="CO92" i="2"/>
  <c r="CO194" i="2"/>
  <c r="CO195" i="2"/>
  <c r="CO196" i="2"/>
  <c r="CO390" i="2"/>
  <c r="CO391" i="2"/>
  <c r="CO392" i="2"/>
  <c r="CO589" i="2"/>
  <c r="CP90" i="2"/>
  <c r="CP92" i="2"/>
  <c r="CP194" i="2"/>
  <c r="CP195" i="2"/>
  <c r="CP196" i="2"/>
  <c r="CP390" i="2"/>
  <c r="CP391" i="2"/>
  <c r="CP392" i="2"/>
  <c r="CP589" i="2"/>
  <c r="CQ90" i="2"/>
  <c r="CQ92" i="2"/>
  <c r="CQ194" i="2"/>
  <c r="CQ195" i="2"/>
  <c r="CQ196" i="2"/>
  <c r="CQ390" i="2"/>
  <c r="CQ391" i="2"/>
  <c r="CQ392" i="2"/>
  <c r="CQ589" i="2"/>
  <c r="CR90" i="2"/>
  <c r="CR92" i="2"/>
  <c r="CR194" i="2"/>
  <c r="CR195" i="2"/>
  <c r="CR196" i="2"/>
  <c r="CR390" i="2"/>
  <c r="CR391" i="2"/>
  <c r="CR392" i="2"/>
  <c r="CR589" i="2"/>
  <c r="CS90" i="2"/>
  <c r="CS92" i="2"/>
  <c r="CS138" i="2"/>
  <c r="CS194" i="2"/>
  <c r="CS195" i="2"/>
  <c r="CS196" i="2"/>
  <c r="CS390" i="2"/>
  <c r="CS391" i="2"/>
  <c r="CS392" i="2"/>
  <c r="CS589" i="2"/>
  <c r="CT90" i="2"/>
  <c r="CT92" i="2"/>
  <c r="CT136" i="2"/>
  <c r="CT137" i="2"/>
  <c r="CT138" i="2"/>
  <c r="CT194" i="2"/>
  <c r="CT195" i="2"/>
  <c r="CT196" i="2"/>
  <c r="CT390" i="2"/>
  <c r="CT391" i="2"/>
  <c r="CT392" i="2"/>
  <c r="CT589" i="2"/>
  <c r="CU90" i="2"/>
  <c r="CU92" i="2"/>
  <c r="CU136" i="2"/>
  <c r="CU137" i="2"/>
  <c r="CU138" i="2"/>
  <c r="CU194" i="2"/>
  <c r="CU195" i="2"/>
  <c r="CU196" i="2"/>
  <c r="CU390" i="2"/>
  <c r="CU391" i="2"/>
  <c r="CU392" i="2"/>
  <c r="CU589" i="2"/>
  <c r="CV90" i="2"/>
  <c r="CV92" i="2"/>
  <c r="CV136" i="2"/>
  <c r="CV137" i="2"/>
  <c r="CV138" i="2"/>
  <c r="CV194" i="2"/>
  <c r="CV195" i="2"/>
  <c r="CV196" i="2"/>
  <c r="CV390" i="2"/>
  <c r="CV391" i="2"/>
  <c r="CV392" i="2"/>
  <c r="CV589" i="2"/>
  <c r="CW90" i="2"/>
  <c r="CW92" i="2"/>
  <c r="CW136" i="2"/>
  <c r="CW137" i="2"/>
  <c r="CW138" i="2"/>
  <c r="CW194" i="2"/>
  <c r="CW195" i="2"/>
  <c r="CW196" i="2"/>
  <c r="CW390" i="2"/>
  <c r="CW391" i="2"/>
  <c r="CW392" i="2"/>
  <c r="CW589" i="2"/>
  <c r="CX90" i="2"/>
  <c r="CX92" i="2"/>
  <c r="CX136" i="2"/>
  <c r="CX137" i="2"/>
  <c r="CX138" i="2"/>
  <c r="CX194" i="2"/>
  <c r="CX195" i="2"/>
  <c r="CX196" i="2"/>
  <c r="CX390" i="2"/>
  <c r="CX391" i="2"/>
  <c r="CX392" i="2"/>
  <c r="CX589" i="2"/>
  <c r="CY90" i="2"/>
  <c r="CY92" i="2"/>
  <c r="CY136" i="2"/>
  <c r="CY137" i="2"/>
  <c r="CY138" i="2"/>
  <c r="CY194" i="2"/>
  <c r="CY195" i="2"/>
  <c r="CY196" i="2"/>
  <c r="CY390" i="2"/>
  <c r="CY391" i="2"/>
  <c r="CY392" i="2"/>
  <c r="CY589" i="2"/>
  <c r="CZ90" i="2"/>
  <c r="CZ92" i="2"/>
  <c r="CZ136" i="2"/>
  <c r="CZ137" i="2"/>
  <c r="CZ138" i="2"/>
  <c r="CZ194" i="2"/>
  <c r="CZ195" i="2"/>
  <c r="CZ196" i="2"/>
  <c r="CZ390" i="2"/>
  <c r="CZ391" i="2"/>
  <c r="CZ392" i="2"/>
  <c r="CZ589" i="2"/>
  <c r="DA90" i="2"/>
  <c r="DA91" i="2"/>
  <c r="DA92" i="2"/>
  <c r="DA136" i="2"/>
  <c r="DA137" i="2"/>
  <c r="DA138" i="2"/>
  <c r="DA194" i="2"/>
  <c r="DA195" i="2"/>
  <c r="DA196" i="2"/>
  <c r="DA390" i="2"/>
  <c r="DA391" i="2"/>
  <c r="DA392" i="2"/>
  <c r="DA589" i="2"/>
  <c r="DB90" i="2"/>
  <c r="DB91" i="2"/>
  <c r="DB92" i="2"/>
  <c r="DB136" i="2"/>
  <c r="DB137" i="2"/>
  <c r="DB138" i="2"/>
  <c r="DB194" i="2"/>
  <c r="DB195" i="2"/>
  <c r="DB196" i="2"/>
  <c r="DB390" i="2"/>
  <c r="DB391" i="2"/>
  <c r="DB392" i="2"/>
  <c r="DB589" i="2"/>
  <c r="DC90" i="2"/>
  <c r="DC91" i="2"/>
  <c r="DC92" i="2"/>
  <c r="DC136" i="2"/>
  <c r="DC137" i="2"/>
  <c r="DC138" i="2"/>
  <c r="DC194" i="2"/>
  <c r="DC195" i="2"/>
  <c r="DC196" i="2"/>
  <c r="DC390" i="2"/>
  <c r="DC391" i="2"/>
  <c r="DC392" i="2"/>
  <c r="DC589" i="2"/>
  <c r="DD90" i="2"/>
  <c r="DD91" i="2"/>
  <c r="DD92" i="2"/>
  <c r="DD136" i="2"/>
  <c r="DD137" i="2"/>
  <c r="DD138" i="2"/>
  <c r="DD194" i="2"/>
  <c r="DD195" i="2"/>
  <c r="DD196" i="2"/>
  <c r="DD390" i="2"/>
  <c r="DD391" i="2"/>
  <c r="DD392" i="2"/>
  <c r="DD589" i="2"/>
  <c r="DE90" i="2"/>
  <c r="DE91" i="2"/>
  <c r="DE92" i="2"/>
  <c r="DE136" i="2"/>
  <c r="DE137" i="2"/>
  <c r="DE138" i="2"/>
  <c r="DE194" i="2"/>
  <c r="DE195" i="2"/>
  <c r="DE196" i="2"/>
  <c r="DE390" i="2"/>
  <c r="DE391" i="2"/>
  <c r="DE392" i="2"/>
  <c r="DE589" i="2"/>
  <c r="DF90" i="2"/>
  <c r="DF91" i="2"/>
  <c r="DF92" i="2"/>
  <c r="DF136" i="2"/>
  <c r="DF137" i="2"/>
  <c r="DF138" i="2"/>
  <c r="DF194" i="2"/>
  <c r="DF195" i="2"/>
  <c r="DF196" i="2"/>
  <c r="DF390" i="2"/>
  <c r="DF391" i="2"/>
  <c r="DF392" i="2"/>
  <c r="DF589" i="2"/>
  <c r="DG90" i="2"/>
  <c r="DG91" i="2"/>
  <c r="DG92" i="2"/>
  <c r="DG136" i="2"/>
  <c r="DG137" i="2"/>
  <c r="DG138" i="2"/>
  <c r="DG194" i="2"/>
  <c r="DG195" i="2"/>
  <c r="DG196" i="2"/>
  <c r="DG390" i="2"/>
  <c r="DG391" i="2"/>
  <c r="DG392" i="2"/>
  <c r="DG589" i="2"/>
  <c r="DH90" i="2"/>
  <c r="DH91" i="2"/>
  <c r="DH92" i="2"/>
  <c r="DH136" i="2"/>
  <c r="DH137" i="2"/>
  <c r="DH138" i="2"/>
  <c r="DH194" i="2"/>
  <c r="DH195" i="2"/>
  <c r="DH196" i="2"/>
  <c r="DH390" i="2"/>
  <c r="DH391" i="2"/>
  <c r="DH392" i="2"/>
  <c r="DH589" i="2"/>
  <c r="DI90" i="2"/>
  <c r="DI91" i="2"/>
  <c r="DI92" i="2"/>
  <c r="DI136" i="2"/>
  <c r="DI137" i="2"/>
  <c r="DI138" i="2"/>
  <c r="DI194" i="2"/>
  <c r="DI195" i="2"/>
  <c r="DI196" i="2"/>
  <c r="DI390" i="2"/>
  <c r="DI391" i="2"/>
  <c r="DI392" i="2"/>
  <c r="DI589" i="2"/>
  <c r="DJ90" i="2"/>
  <c r="DJ91" i="2"/>
  <c r="DJ92" i="2"/>
  <c r="DJ136" i="2"/>
  <c r="DJ137" i="2"/>
  <c r="DJ138" i="2"/>
  <c r="DJ194" i="2"/>
  <c r="DJ195" i="2"/>
  <c r="DJ196" i="2"/>
  <c r="DJ390" i="2"/>
  <c r="DJ391" i="2"/>
  <c r="DJ392" i="2"/>
  <c r="DJ589" i="2"/>
  <c r="DK90" i="2"/>
  <c r="DK91" i="2"/>
  <c r="DK92" i="2"/>
  <c r="DK136" i="2"/>
  <c r="DK137" i="2"/>
  <c r="DK138" i="2"/>
  <c r="DK194" i="2"/>
  <c r="DK195" i="2"/>
  <c r="DK196" i="2"/>
  <c r="DK390" i="2"/>
  <c r="DK391" i="2"/>
  <c r="DK392" i="2"/>
  <c r="DK589" i="2"/>
  <c r="DL90" i="2"/>
  <c r="DL91" i="2"/>
  <c r="DL92" i="2"/>
  <c r="DL136" i="2"/>
  <c r="DL137" i="2"/>
  <c r="DL138" i="2"/>
  <c r="DL194" i="2"/>
  <c r="DL195" i="2"/>
  <c r="DL196" i="2"/>
  <c r="DL390" i="2"/>
  <c r="DL391" i="2"/>
  <c r="DL392" i="2"/>
  <c r="DL589" i="2"/>
  <c r="DM90" i="2"/>
  <c r="DM91" i="2"/>
  <c r="DM92" i="2"/>
  <c r="DM136" i="2"/>
  <c r="DM137" i="2"/>
  <c r="DM138" i="2"/>
  <c r="DM194" i="2"/>
  <c r="DM195" i="2"/>
  <c r="DM196" i="2"/>
  <c r="DM390" i="2"/>
  <c r="DM391" i="2"/>
  <c r="DM392" i="2"/>
  <c r="DM589" i="2"/>
  <c r="DN90" i="2"/>
  <c r="DN91" i="2"/>
  <c r="DN92" i="2"/>
  <c r="DN136" i="2"/>
  <c r="DN137" i="2"/>
  <c r="DN138" i="2"/>
  <c r="DN194" i="2"/>
  <c r="DN195" i="2"/>
  <c r="DN196" i="2"/>
  <c r="DN390" i="2"/>
  <c r="DN391" i="2"/>
  <c r="DN392" i="2"/>
  <c r="DN589" i="2"/>
  <c r="DO90" i="2"/>
  <c r="DO91" i="2"/>
  <c r="DO92" i="2"/>
  <c r="DO136" i="2"/>
  <c r="DO137" i="2"/>
  <c r="DO138" i="2"/>
  <c r="DO194" i="2"/>
  <c r="DO195" i="2"/>
  <c r="DO196" i="2"/>
  <c r="DO390" i="2"/>
  <c r="DO391" i="2"/>
  <c r="DO392" i="2"/>
  <c r="DO589" i="2"/>
  <c r="DP90" i="2"/>
  <c r="DP91" i="2"/>
  <c r="DP92" i="2"/>
  <c r="DP136" i="2"/>
  <c r="DP137" i="2"/>
  <c r="DP138" i="2"/>
  <c r="DP194" i="2"/>
  <c r="DP195" i="2"/>
  <c r="DP196" i="2"/>
  <c r="DP390" i="2"/>
  <c r="DP391" i="2"/>
  <c r="DP392" i="2"/>
  <c r="DP589" i="2"/>
  <c r="DQ90" i="2"/>
  <c r="DQ91" i="2"/>
  <c r="DQ92" i="2"/>
  <c r="DQ136" i="2"/>
  <c r="DQ137" i="2"/>
  <c r="DQ138" i="2"/>
  <c r="DQ194" i="2"/>
  <c r="DQ195" i="2"/>
  <c r="DQ196" i="2"/>
  <c r="DQ390" i="2"/>
  <c r="DQ391" i="2"/>
  <c r="DQ392" i="2"/>
  <c r="DQ589" i="2"/>
  <c r="DR90" i="2"/>
  <c r="DR91" i="2"/>
  <c r="DR92" i="2"/>
  <c r="DR136" i="2"/>
  <c r="DR137" i="2"/>
  <c r="DR138" i="2"/>
  <c r="DR194" i="2"/>
  <c r="DR195" i="2"/>
  <c r="DR196" i="2"/>
  <c r="DR303" i="2"/>
  <c r="DR304" i="2"/>
  <c r="DR305" i="2"/>
  <c r="DR390" i="2"/>
  <c r="DR391" i="2"/>
  <c r="DR392" i="2"/>
  <c r="DR589" i="2"/>
  <c r="DS90" i="2"/>
  <c r="DS91" i="2"/>
  <c r="DS92" i="2"/>
  <c r="DS136" i="2"/>
  <c r="DS137" i="2"/>
  <c r="DS138" i="2"/>
  <c r="DS194" i="2"/>
  <c r="DS195" i="2"/>
  <c r="DS196" i="2"/>
  <c r="DS303" i="2"/>
  <c r="DS304" i="2"/>
  <c r="DS305" i="2"/>
  <c r="DS390" i="2"/>
  <c r="DS391" i="2"/>
  <c r="DS392" i="2"/>
  <c r="DS589" i="2"/>
  <c r="DT90" i="2"/>
  <c r="DT91" i="2"/>
  <c r="DT92" i="2"/>
  <c r="DT136" i="2"/>
  <c r="DT137" i="2"/>
  <c r="DT138" i="2"/>
  <c r="DT194" i="2"/>
  <c r="DT195" i="2"/>
  <c r="DT196" i="2"/>
  <c r="DT303" i="2"/>
  <c r="DT304" i="2"/>
  <c r="DT305" i="2"/>
  <c r="DT390" i="2"/>
  <c r="DT391" i="2"/>
  <c r="DT392" i="2"/>
  <c r="DT589" i="2"/>
  <c r="DU90" i="2"/>
  <c r="DU91" i="2"/>
  <c r="DU92" i="2"/>
  <c r="DU136" i="2"/>
  <c r="DU137" i="2"/>
  <c r="DU138" i="2"/>
  <c r="DU194" i="2"/>
  <c r="DU195" i="2"/>
  <c r="DU196" i="2"/>
  <c r="DU303" i="2"/>
  <c r="DU304" i="2"/>
  <c r="DU305" i="2"/>
  <c r="DU390" i="2"/>
  <c r="DU391" i="2"/>
  <c r="DU392" i="2"/>
  <c r="DU589" i="2"/>
  <c r="DV90" i="2"/>
  <c r="DV91" i="2"/>
  <c r="DV92" i="2"/>
  <c r="DV136" i="2"/>
  <c r="DV137" i="2"/>
  <c r="DV138" i="2"/>
  <c r="DV194" i="2"/>
  <c r="DV195" i="2"/>
  <c r="DV196" i="2"/>
  <c r="DV303" i="2"/>
  <c r="DV304" i="2"/>
  <c r="DV305" i="2"/>
  <c r="DV390" i="2"/>
  <c r="DV391" i="2"/>
  <c r="DV392" i="2"/>
  <c r="DV589" i="2"/>
  <c r="DW90" i="2"/>
  <c r="DW91" i="2"/>
  <c r="DW92" i="2"/>
  <c r="DW136" i="2"/>
  <c r="DW137" i="2"/>
  <c r="DW138" i="2"/>
  <c r="DW194" i="2"/>
  <c r="DW195" i="2"/>
  <c r="DW196" i="2"/>
  <c r="DW303" i="2"/>
  <c r="DW304" i="2"/>
  <c r="DW305" i="2"/>
  <c r="DW390" i="2"/>
  <c r="DW391" i="2"/>
  <c r="DW392" i="2"/>
  <c r="DW589" i="2"/>
  <c r="DX90" i="2"/>
  <c r="DX91" i="2"/>
  <c r="DX92" i="2"/>
  <c r="DX136" i="2"/>
  <c r="DX137" i="2"/>
  <c r="DX138" i="2"/>
  <c r="DX194" i="2"/>
  <c r="DX195" i="2"/>
  <c r="DX196" i="2"/>
  <c r="DX303" i="2"/>
  <c r="DX304" i="2"/>
  <c r="DX305" i="2"/>
  <c r="DX390" i="2"/>
  <c r="DX391" i="2"/>
  <c r="DX392" i="2"/>
  <c r="DX589" i="2"/>
  <c r="DY90" i="2"/>
  <c r="DY91" i="2"/>
  <c r="DY92" i="2"/>
  <c r="DY136" i="2"/>
  <c r="DY137" i="2"/>
  <c r="DY138" i="2"/>
  <c r="DY194" i="2"/>
  <c r="DY195" i="2"/>
  <c r="DY196" i="2"/>
  <c r="DY303" i="2"/>
  <c r="DY304" i="2"/>
  <c r="DY305" i="2"/>
  <c r="DY390" i="2"/>
  <c r="DY391" i="2"/>
  <c r="DY392" i="2"/>
  <c r="DY589" i="2"/>
  <c r="DZ90" i="2"/>
  <c r="DZ91" i="2"/>
  <c r="DZ92" i="2"/>
  <c r="DZ136" i="2"/>
  <c r="DZ137" i="2"/>
  <c r="DZ138" i="2"/>
  <c r="DZ194" i="2"/>
  <c r="DZ195" i="2"/>
  <c r="DZ196" i="2"/>
  <c r="DZ303" i="2"/>
  <c r="DZ304" i="2"/>
  <c r="DZ305" i="2"/>
  <c r="DZ390" i="2"/>
  <c r="DZ391" i="2"/>
  <c r="DZ392" i="2"/>
  <c r="DZ589" i="2"/>
  <c r="EA90" i="2"/>
  <c r="EA91" i="2"/>
  <c r="EA92" i="2"/>
  <c r="EA136" i="2"/>
  <c r="EA137" i="2"/>
  <c r="EA138" i="2"/>
  <c r="EA194" i="2"/>
  <c r="EA195" i="2"/>
  <c r="EA196" i="2"/>
  <c r="EA303" i="2"/>
  <c r="EA304" i="2"/>
  <c r="EA305" i="2"/>
  <c r="EA390" i="2"/>
  <c r="EA391" i="2"/>
  <c r="EA392" i="2"/>
  <c r="EA589" i="2"/>
  <c r="EB90" i="2"/>
  <c r="EB91" i="2"/>
  <c r="EB92" i="2"/>
  <c r="EB136" i="2"/>
  <c r="EB137" i="2"/>
  <c r="EB138" i="2"/>
  <c r="EB194" i="2"/>
  <c r="EB195" i="2"/>
  <c r="EB196" i="2"/>
  <c r="EB303" i="2"/>
  <c r="EB304" i="2"/>
  <c r="EB305" i="2"/>
  <c r="EB390" i="2"/>
  <c r="EB391" i="2"/>
  <c r="EB392" i="2"/>
  <c r="EB589" i="2"/>
  <c r="EC90" i="2"/>
  <c r="EC91" i="2"/>
  <c r="EC92" i="2"/>
  <c r="EC136" i="2"/>
  <c r="EC137" i="2"/>
  <c r="EC138" i="2"/>
  <c r="EC194" i="2"/>
  <c r="EC195" i="2"/>
  <c r="EC196" i="2"/>
  <c r="EC303" i="2"/>
  <c r="EC304" i="2"/>
  <c r="EC305" i="2"/>
  <c r="EC390" i="2"/>
  <c r="EC391" i="2"/>
  <c r="EC392" i="2"/>
  <c r="EC589" i="2"/>
  <c r="ED90" i="2"/>
  <c r="ED91" i="2"/>
  <c r="ED92" i="2"/>
  <c r="ED136" i="2"/>
  <c r="ED137" i="2"/>
  <c r="ED138" i="2"/>
  <c r="ED194" i="2"/>
  <c r="ED195" i="2"/>
  <c r="ED196" i="2"/>
  <c r="ED303" i="2"/>
  <c r="ED304" i="2"/>
  <c r="ED305" i="2"/>
  <c r="ED390" i="2"/>
  <c r="ED391" i="2"/>
  <c r="ED392" i="2"/>
  <c r="ED589" i="2"/>
  <c r="EE90" i="2"/>
  <c r="EE91" i="2"/>
  <c r="EE92" i="2"/>
  <c r="EE136" i="2"/>
  <c r="EE137" i="2"/>
  <c r="EE138" i="2"/>
  <c r="EE194" i="2"/>
  <c r="EE195" i="2"/>
  <c r="EE196" i="2"/>
  <c r="EE303" i="2"/>
  <c r="EE304" i="2"/>
  <c r="EE305" i="2"/>
  <c r="EE390" i="2"/>
  <c r="EE391" i="2"/>
  <c r="EE392" i="2"/>
  <c r="EE589" i="2"/>
  <c r="EF90" i="2"/>
  <c r="EF91" i="2"/>
  <c r="EF92" i="2"/>
  <c r="EF136" i="2"/>
  <c r="EF137" i="2"/>
  <c r="EF138" i="2"/>
  <c r="EF194" i="2"/>
  <c r="EF195" i="2"/>
  <c r="EF196" i="2"/>
  <c r="EF303" i="2"/>
  <c r="EF304" i="2"/>
  <c r="EF305" i="2"/>
  <c r="EF390" i="2"/>
  <c r="EF391" i="2"/>
  <c r="EF392" i="2"/>
  <c r="EF589" i="2"/>
  <c r="EG90" i="2"/>
  <c r="EG91" i="2"/>
  <c r="EG92" i="2"/>
  <c r="EG136" i="2"/>
  <c r="EG137" i="2"/>
  <c r="EG138" i="2"/>
  <c r="EG194" i="2"/>
  <c r="EG195" i="2"/>
  <c r="EG196" i="2"/>
  <c r="EG303" i="2"/>
  <c r="EG304" i="2"/>
  <c r="EG305" i="2"/>
  <c r="EG390" i="2"/>
  <c r="EG391" i="2"/>
  <c r="EG392" i="2"/>
  <c r="EG589" i="2"/>
  <c r="EH90" i="2"/>
  <c r="EH91" i="2"/>
  <c r="EH92" i="2"/>
  <c r="EH136" i="2"/>
  <c r="EH137" i="2"/>
  <c r="EH138" i="2"/>
  <c r="EH194" i="2"/>
  <c r="EH195" i="2"/>
  <c r="EH196" i="2"/>
  <c r="EH303" i="2"/>
  <c r="EH304" i="2"/>
  <c r="EH305" i="2"/>
  <c r="EH390" i="2"/>
  <c r="EH391" i="2"/>
  <c r="EH392" i="2"/>
  <c r="EH589" i="2"/>
  <c r="EI90" i="2"/>
  <c r="EI91" i="2"/>
  <c r="EI92" i="2"/>
  <c r="EI136" i="2"/>
  <c r="EI137" i="2"/>
  <c r="EI138" i="2"/>
  <c r="EI194" i="2"/>
  <c r="EI195" i="2"/>
  <c r="EI196" i="2"/>
  <c r="EI303" i="2"/>
  <c r="EI304" i="2"/>
  <c r="EI305" i="2"/>
  <c r="EI390" i="2"/>
  <c r="EI391" i="2"/>
  <c r="EI392" i="2"/>
  <c r="EI589" i="2"/>
  <c r="EJ90" i="2"/>
  <c r="EJ91" i="2"/>
  <c r="EJ92" i="2"/>
  <c r="EJ136" i="2"/>
  <c r="EJ137" i="2"/>
  <c r="EJ138" i="2"/>
  <c r="EJ194" i="2"/>
  <c r="EJ195" i="2"/>
  <c r="EJ196" i="2"/>
  <c r="EJ303" i="2"/>
  <c r="EJ304" i="2"/>
  <c r="EJ305" i="2"/>
  <c r="EJ390" i="2"/>
  <c r="EJ391" i="2"/>
  <c r="EJ392" i="2"/>
  <c r="EJ589" i="2"/>
  <c r="EK90" i="2"/>
  <c r="EK91" i="2"/>
  <c r="EK92" i="2"/>
  <c r="EK136" i="2"/>
  <c r="EK137" i="2"/>
  <c r="EK138" i="2"/>
  <c r="EK194" i="2"/>
  <c r="EK195" i="2"/>
  <c r="EK196" i="2"/>
  <c r="EK303" i="2"/>
  <c r="EK304" i="2"/>
  <c r="EK305" i="2"/>
  <c r="EK390" i="2"/>
  <c r="EK391" i="2"/>
  <c r="EK392" i="2"/>
  <c r="EK589" i="2"/>
  <c r="EL90" i="2"/>
  <c r="EL91" i="2"/>
  <c r="EL92" i="2"/>
  <c r="EL136" i="2"/>
  <c r="EL137" i="2"/>
  <c r="EL138" i="2"/>
  <c r="EL194" i="2"/>
  <c r="EL195" i="2"/>
  <c r="EL196" i="2"/>
  <c r="EL303" i="2"/>
  <c r="EL304" i="2"/>
  <c r="EL305" i="2"/>
  <c r="EL390" i="2"/>
  <c r="EL391" i="2"/>
  <c r="EL392" i="2"/>
  <c r="EL589" i="2"/>
  <c r="EM90" i="2"/>
  <c r="EM91" i="2"/>
  <c r="EM92" i="2"/>
  <c r="EM136" i="2"/>
  <c r="EM137" i="2"/>
  <c r="EM138" i="2"/>
  <c r="EM194" i="2"/>
  <c r="EM195" i="2"/>
  <c r="EM196" i="2"/>
  <c r="EM303" i="2"/>
  <c r="EM304" i="2"/>
  <c r="EM305" i="2"/>
  <c r="EM390" i="2"/>
  <c r="EM391" i="2"/>
  <c r="EM392" i="2"/>
  <c r="EM589" i="2"/>
  <c r="EN90" i="2"/>
  <c r="EN91" i="2"/>
  <c r="EN92" i="2"/>
  <c r="EN136" i="2"/>
  <c r="EN137" i="2"/>
  <c r="EN138" i="2"/>
  <c r="EN194" i="2"/>
  <c r="EN195" i="2"/>
  <c r="EN196" i="2"/>
  <c r="EN303" i="2"/>
  <c r="EN304" i="2"/>
  <c r="EN305" i="2"/>
  <c r="EN390" i="2"/>
  <c r="EN391" i="2"/>
  <c r="EN392" i="2"/>
  <c r="EN589" i="2"/>
  <c r="EO90" i="2"/>
  <c r="EO91" i="2"/>
  <c r="EO92" i="2"/>
  <c r="EO136" i="2"/>
  <c r="EO137" i="2"/>
  <c r="EO138" i="2"/>
  <c r="EO194" i="2"/>
  <c r="EO195" i="2"/>
  <c r="EO196" i="2"/>
  <c r="EO303" i="2"/>
  <c r="EO304" i="2"/>
  <c r="EO305" i="2"/>
  <c r="EO390" i="2"/>
  <c r="EO391" i="2"/>
  <c r="EO392" i="2"/>
  <c r="EO589" i="2"/>
  <c r="EP90" i="2"/>
  <c r="EP91" i="2"/>
  <c r="EP92" i="2"/>
  <c r="EP136" i="2"/>
  <c r="EP137" i="2"/>
  <c r="EP138" i="2"/>
  <c r="EP194" i="2"/>
  <c r="EP195" i="2"/>
  <c r="EP196" i="2"/>
  <c r="EP303" i="2"/>
  <c r="EP304" i="2"/>
  <c r="EP305" i="2"/>
  <c r="EP390" i="2"/>
  <c r="EP391" i="2"/>
  <c r="EP392" i="2"/>
  <c r="EP589" i="2"/>
  <c r="EQ90" i="2"/>
  <c r="EQ91" i="2"/>
  <c r="EQ92" i="2"/>
  <c r="EQ136" i="2"/>
  <c r="EQ137" i="2"/>
  <c r="EQ138" i="2"/>
  <c r="EQ194" i="2"/>
  <c r="EQ195" i="2"/>
  <c r="EQ196" i="2"/>
  <c r="EQ303" i="2"/>
  <c r="EQ304" i="2"/>
  <c r="EQ305" i="2"/>
  <c r="EQ390" i="2"/>
  <c r="EQ391" i="2"/>
  <c r="EQ392" i="2"/>
  <c r="EQ589" i="2"/>
  <c r="ER90" i="2"/>
  <c r="ER91" i="2"/>
  <c r="ER92" i="2"/>
  <c r="ER136" i="2"/>
  <c r="ER137" i="2"/>
  <c r="ER138" i="2"/>
  <c r="ER194" i="2"/>
  <c r="ER195" i="2"/>
  <c r="ER196" i="2"/>
  <c r="ER303" i="2"/>
  <c r="ER304" i="2"/>
  <c r="ER305" i="2"/>
  <c r="ER390" i="2"/>
  <c r="ER391" i="2"/>
  <c r="ER392" i="2"/>
  <c r="ER589" i="2"/>
  <c r="ES90" i="2"/>
  <c r="ES91" i="2"/>
  <c r="ES92" i="2"/>
  <c r="ES136" i="2"/>
  <c r="ES137" i="2"/>
  <c r="ES138" i="2"/>
  <c r="ES194" i="2"/>
  <c r="ES195" i="2"/>
  <c r="ES196" i="2"/>
  <c r="ES303" i="2"/>
  <c r="ES304" i="2"/>
  <c r="ES305" i="2"/>
  <c r="ES390" i="2"/>
  <c r="ES391" i="2"/>
  <c r="ES392" i="2"/>
  <c r="ES589" i="2"/>
  <c r="ET90" i="2"/>
  <c r="ET91" i="2"/>
  <c r="ET92" i="2"/>
  <c r="ET136" i="2"/>
  <c r="ET137" i="2"/>
  <c r="ET138" i="2"/>
  <c r="ET194" i="2"/>
  <c r="ET195" i="2"/>
  <c r="ET196" i="2"/>
  <c r="ET303" i="2"/>
  <c r="ET304" i="2"/>
  <c r="ET305" i="2"/>
  <c r="ET390" i="2"/>
  <c r="ET391" i="2"/>
  <c r="ET392" i="2"/>
  <c r="ET589" i="2"/>
  <c r="EU90" i="2"/>
  <c r="EU91" i="2"/>
  <c r="EU92" i="2"/>
  <c r="EU136" i="2"/>
  <c r="EU137" i="2"/>
  <c r="EU138" i="2"/>
  <c r="EU194" i="2"/>
  <c r="EU195" i="2"/>
  <c r="EU196" i="2"/>
  <c r="EU303" i="2"/>
  <c r="EU304" i="2"/>
  <c r="EU305" i="2"/>
  <c r="EU390" i="2"/>
  <c r="EU391" i="2"/>
  <c r="EU392" i="2"/>
  <c r="EU589" i="2"/>
  <c r="EV90" i="2"/>
  <c r="EV91" i="2"/>
  <c r="EV92" i="2"/>
  <c r="EV136" i="2"/>
  <c r="EV137" i="2"/>
  <c r="EV138" i="2"/>
  <c r="EV196" i="2"/>
  <c r="EV235" i="2"/>
  <c r="EV236" i="2"/>
  <c r="EV237" i="2"/>
  <c r="EV303" i="2"/>
  <c r="EV304" i="2"/>
  <c r="EV305" i="2"/>
  <c r="EV390" i="2"/>
  <c r="EV391" i="2"/>
  <c r="EV392" i="2"/>
  <c r="EV435" i="2"/>
  <c r="EV436" i="2"/>
  <c r="EV437" i="2"/>
  <c r="EV524" i="2"/>
  <c r="EV525" i="2"/>
  <c r="EV526" i="2"/>
  <c r="EV589" i="2"/>
  <c r="EW90" i="2"/>
  <c r="EW91" i="2"/>
  <c r="EW92" i="2"/>
  <c r="EW131" i="2"/>
  <c r="EW132" i="2"/>
  <c r="EW133" i="2"/>
  <c r="EW235" i="2"/>
  <c r="EW236" i="2"/>
  <c r="EW237" i="2"/>
  <c r="EW303" i="2"/>
  <c r="EW304" i="2"/>
  <c r="EW305" i="2"/>
  <c r="EW390" i="2"/>
  <c r="EW391" i="2"/>
  <c r="EW392" i="2"/>
  <c r="EW435" i="2"/>
  <c r="EW436" i="2"/>
  <c r="EW437" i="2"/>
  <c r="EW524" i="2"/>
  <c r="EW525" i="2"/>
  <c r="EW526" i="2"/>
  <c r="EW589" i="2"/>
  <c r="EX90" i="2"/>
  <c r="EX91" i="2"/>
  <c r="EX92" i="2"/>
  <c r="EX131" i="2"/>
  <c r="EX132" i="2"/>
  <c r="EX133" i="2"/>
  <c r="EX235" i="2"/>
  <c r="EX236" i="2"/>
  <c r="EX237" i="2"/>
  <c r="EX303" i="2"/>
  <c r="EX304" i="2"/>
  <c r="EX305" i="2"/>
  <c r="EX390" i="2"/>
  <c r="EX391" i="2"/>
  <c r="EX392" i="2"/>
  <c r="EX435" i="2"/>
  <c r="EX436" i="2"/>
  <c r="EX437" i="2"/>
  <c r="EX524" i="2"/>
  <c r="EX525" i="2"/>
  <c r="EX526" i="2"/>
  <c r="EX589" i="2"/>
  <c r="EY90" i="2"/>
  <c r="EY91" i="2"/>
  <c r="EY92" i="2"/>
  <c r="EY131" i="2"/>
  <c r="EY132" i="2"/>
  <c r="EY133" i="2"/>
  <c r="EY235" i="2"/>
  <c r="EY236" i="2"/>
  <c r="EY237" i="2"/>
  <c r="EY303" i="2"/>
  <c r="EY304" i="2"/>
  <c r="EY305" i="2"/>
  <c r="EY390" i="2"/>
  <c r="EY391" i="2"/>
  <c r="EY392" i="2"/>
  <c r="EY435" i="2"/>
  <c r="EY436" i="2"/>
  <c r="EY437" i="2"/>
  <c r="EY524" i="2"/>
  <c r="EY525" i="2"/>
  <c r="EY526" i="2"/>
  <c r="EY589" i="2"/>
  <c r="EZ90" i="2"/>
  <c r="EZ91" i="2"/>
  <c r="EZ92" i="2"/>
  <c r="EZ131" i="2"/>
  <c r="EZ132" i="2"/>
  <c r="EZ133" i="2"/>
  <c r="EZ235" i="2"/>
  <c r="EZ236" i="2"/>
  <c r="EZ237" i="2"/>
  <c r="EZ303" i="2"/>
  <c r="EZ304" i="2"/>
  <c r="EZ305" i="2"/>
  <c r="EZ390" i="2"/>
  <c r="EZ391" i="2"/>
  <c r="EZ392" i="2"/>
  <c r="EZ435" i="2"/>
  <c r="EZ436" i="2"/>
  <c r="EZ437" i="2"/>
  <c r="EZ524" i="2"/>
  <c r="EZ525" i="2"/>
  <c r="EZ526" i="2"/>
  <c r="EZ589" i="2"/>
  <c r="FA90" i="2"/>
  <c r="FA91" i="2"/>
  <c r="FA92" i="2"/>
  <c r="FA131" i="2"/>
  <c r="FA132" i="2"/>
  <c r="FA133" i="2"/>
  <c r="FA235" i="2"/>
  <c r="FA236" i="2"/>
  <c r="FA237" i="2"/>
  <c r="FA303" i="2"/>
  <c r="FA304" i="2"/>
  <c r="FA305" i="2"/>
  <c r="FA390" i="2"/>
  <c r="FA391" i="2"/>
  <c r="FA392" i="2"/>
  <c r="FA435" i="2"/>
  <c r="FA436" i="2"/>
  <c r="FA437" i="2"/>
  <c r="FA524" i="2"/>
  <c r="FA525" i="2"/>
  <c r="FA526" i="2"/>
  <c r="FA589" i="2"/>
  <c r="FB90" i="2"/>
  <c r="FB91" i="2"/>
  <c r="FB92" i="2"/>
  <c r="FB131" i="2"/>
  <c r="FB132" i="2"/>
  <c r="FB133" i="2"/>
  <c r="FB235" i="2"/>
  <c r="FB236" i="2"/>
  <c r="FB237" i="2"/>
  <c r="FB303" i="2"/>
  <c r="FB304" i="2"/>
  <c r="FB305" i="2"/>
  <c r="FB390" i="2"/>
  <c r="FB391" i="2"/>
  <c r="FB392" i="2"/>
  <c r="FB435" i="2"/>
  <c r="FB436" i="2"/>
  <c r="FB437" i="2"/>
  <c r="FB524" i="2"/>
  <c r="FB525" i="2"/>
  <c r="FB526" i="2"/>
  <c r="FB589" i="2"/>
  <c r="FC90" i="2"/>
  <c r="FC91" i="2"/>
  <c r="FC92" i="2"/>
  <c r="FC131" i="2"/>
  <c r="FC132" i="2"/>
  <c r="FC133" i="2"/>
  <c r="FC235" i="2"/>
  <c r="FC236" i="2"/>
  <c r="FC237" i="2"/>
  <c r="FC303" i="2"/>
  <c r="FC304" i="2"/>
  <c r="FC305" i="2"/>
  <c r="FC390" i="2"/>
  <c r="FC391" i="2"/>
  <c r="FC392" i="2"/>
  <c r="FC435" i="2"/>
  <c r="FC436" i="2"/>
  <c r="FC437" i="2"/>
  <c r="FC524" i="2"/>
  <c r="FC525" i="2"/>
  <c r="FC526" i="2"/>
  <c r="FC589" i="2"/>
  <c r="FD90" i="2"/>
  <c r="FD91" i="2"/>
  <c r="FD92" i="2"/>
  <c r="FD131" i="2"/>
  <c r="FD132" i="2"/>
  <c r="FD133" i="2"/>
  <c r="FD235" i="2"/>
  <c r="FD236" i="2"/>
  <c r="FD237" i="2"/>
  <c r="FD303" i="2"/>
  <c r="FD304" i="2"/>
  <c r="FD305" i="2"/>
  <c r="FD390" i="2"/>
  <c r="FD391" i="2"/>
  <c r="FD392" i="2"/>
  <c r="FD435" i="2"/>
  <c r="FD436" i="2"/>
  <c r="FD437" i="2"/>
  <c r="FD524" i="2"/>
  <c r="FD525" i="2"/>
  <c r="FD526" i="2"/>
  <c r="FD589" i="2"/>
  <c r="FE90" i="2"/>
  <c r="FE91" i="2"/>
  <c r="FE92" i="2"/>
  <c r="FE131" i="2"/>
  <c r="FE132" i="2"/>
  <c r="FE133" i="2"/>
  <c r="FE235" i="2"/>
  <c r="FE236" i="2"/>
  <c r="FE237" i="2"/>
  <c r="FE303" i="2"/>
  <c r="FE304" i="2"/>
  <c r="FE305" i="2"/>
  <c r="FE390" i="2"/>
  <c r="FE391" i="2"/>
  <c r="FE392" i="2"/>
  <c r="FE435" i="2"/>
  <c r="FE436" i="2"/>
  <c r="FE437" i="2"/>
  <c r="FE524" i="2"/>
  <c r="FE525" i="2"/>
  <c r="FE526" i="2"/>
  <c r="FE589" i="2"/>
  <c r="FF90" i="2"/>
  <c r="FF91" i="2"/>
  <c r="FF92" i="2"/>
  <c r="FF131" i="2"/>
  <c r="FF132" i="2"/>
  <c r="FF133" i="2"/>
  <c r="FF235" i="2"/>
  <c r="FF236" i="2"/>
  <c r="FF237" i="2"/>
  <c r="FF303" i="2"/>
  <c r="FF304" i="2"/>
  <c r="FF305" i="2"/>
  <c r="FF390" i="2"/>
  <c r="FF391" i="2"/>
  <c r="FF392" i="2"/>
  <c r="FF435" i="2"/>
  <c r="FF436" i="2"/>
  <c r="FF437" i="2"/>
  <c r="FF524" i="2"/>
  <c r="FF525" i="2"/>
  <c r="FF526" i="2"/>
  <c r="FF589" i="2"/>
  <c r="FG90" i="2"/>
  <c r="FG91" i="2"/>
  <c r="FG92" i="2"/>
  <c r="FG131" i="2"/>
  <c r="FG132" i="2"/>
  <c r="FG133" i="2"/>
  <c r="FG235" i="2"/>
  <c r="FG236" i="2"/>
  <c r="FG237" i="2"/>
  <c r="FG303" i="2"/>
  <c r="FG304" i="2"/>
  <c r="FG305" i="2"/>
  <c r="FG390" i="2"/>
  <c r="FG391" i="2"/>
  <c r="FG392" i="2"/>
  <c r="FG435" i="2"/>
  <c r="FG436" i="2"/>
  <c r="FG437" i="2"/>
  <c r="FG524" i="2"/>
  <c r="FG525" i="2"/>
  <c r="FG526" i="2"/>
  <c r="FG589" i="2"/>
  <c r="FH90" i="2"/>
  <c r="FH91" i="2"/>
  <c r="FH92" i="2"/>
  <c r="FH131" i="2"/>
  <c r="FH132" i="2"/>
  <c r="FH133" i="2"/>
  <c r="FH235" i="2"/>
  <c r="FH236" i="2"/>
  <c r="FH237" i="2"/>
  <c r="FH303" i="2"/>
  <c r="FH304" i="2"/>
  <c r="FH305" i="2"/>
  <c r="FH390" i="2"/>
  <c r="FH391" i="2"/>
  <c r="FH392" i="2"/>
  <c r="FH435" i="2"/>
  <c r="FH436" i="2"/>
  <c r="FH437" i="2"/>
  <c r="FH524" i="2"/>
  <c r="FH525" i="2"/>
  <c r="FH526" i="2"/>
  <c r="FH589" i="2"/>
  <c r="FI90" i="2"/>
  <c r="FI91" i="2"/>
  <c r="FI92" i="2"/>
  <c r="FI131" i="2"/>
  <c r="FI132" i="2"/>
  <c r="FI133" i="2"/>
  <c r="FI235" i="2"/>
  <c r="FI236" i="2"/>
  <c r="FI237" i="2"/>
  <c r="FI303" i="2"/>
  <c r="FI304" i="2"/>
  <c r="FI305" i="2"/>
  <c r="FI390" i="2"/>
  <c r="FI391" i="2"/>
  <c r="FI392" i="2"/>
  <c r="FI435" i="2"/>
  <c r="FI436" i="2"/>
  <c r="FI437" i="2"/>
  <c r="FI524" i="2"/>
  <c r="FI525" i="2"/>
  <c r="FI526" i="2"/>
  <c r="FI589" i="2"/>
  <c r="FJ90" i="2"/>
  <c r="FJ91" i="2"/>
  <c r="FJ92" i="2"/>
  <c r="FJ131" i="2"/>
  <c r="FJ132" i="2"/>
  <c r="FJ133" i="2"/>
  <c r="FJ235" i="2"/>
  <c r="FJ236" i="2"/>
  <c r="FJ237" i="2"/>
  <c r="FJ303" i="2"/>
  <c r="FJ304" i="2"/>
  <c r="FJ305" i="2"/>
  <c r="FJ390" i="2"/>
  <c r="FJ391" i="2"/>
  <c r="FJ392" i="2"/>
  <c r="FJ435" i="2"/>
  <c r="FJ436" i="2"/>
  <c r="FJ437" i="2"/>
  <c r="FJ524" i="2"/>
  <c r="FJ525" i="2"/>
  <c r="FJ526" i="2"/>
  <c r="FJ589" i="2"/>
  <c r="FK90" i="2"/>
  <c r="FK91" i="2"/>
  <c r="FK92" i="2"/>
  <c r="FK131" i="2"/>
  <c r="FK132" i="2"/>
  <c r="FK133" i="2"/>
  <c r="FK235" i="2"/>
  <c r="FK236" i="2"/>
  <c r="FK237" i="2"/>
  <c r="FK303" i="2"/>
  <c r="FK304" i="2"/>
  <c r="FK305" i="2"/>
  <c r="FK390" i="2"/>
  <c r="FK391" i="2"/>
  <c r="FK392" i="2"/>
  <c r="FK435" i="2"/>
  <c r="FK436" i="2"/>
  <c r="FK437" i="2"/>
  <c r="FK524" i="2"/>
  <c r="FK525" i="2"/>
  <c r="FK526" i="2"/>
  <c r="FK589" i="2"/>
  <c r="FL90" i="2"/>
  <c r="FL91" i="2"/>
  <c r="FL92" i="2"/>
  <c r="FL131" i="2"/>
  <c r="FL132" i="2"/>
  <c r="FL133" i="2"/>
  <c r="FL235" i="2"/>
  <c r="FL236" i="2"/>
  <c r="FL237" i="2"/>
  <c r="FL303" i="2"/>
  <c r="FL304" i="2"/>
  <c r="FL305" i="2"/>
  <c r="FL390" i="2"/>
  <c r="FL391" i="2"/>
  <c r="FL392" i="2"/>
  <c r="FL435" i="2"/>
  <c r="FL436" i="2"/>
  <c r="FL437" i="2"/>
  <c r="FL524" i="2"/>
  <c r="FL525" i="2"/>
  <c r="FL526" i="2"/>
  <c r="FL589" i="2"/>
  <c r="FM90" i="2"/>
  <c r="FM91" i="2"/>
  <c r="FM92" i="2"/>
  <c r="FM131" i="2"/>
  <c r="FM132" i="2"/>
  <c r="FM133" i="2"/>
  <c r="FM235" i="2"/>
  <c r="FM236" i="2"/>
  <c r="FM237" i="2"/>
  <c r="FM303" i="2"/>
  <c r="FM304" i="2"/>
  <c r="FM305" i="2"/>
  <c r="FM390" i="2"/>
  <c r="FM391" i="2"/>
  <c r="FM392" i="2"/>
  <c r="FM435" i="2"/>
  <c r="FM436" i="2"/>
  <c r="FM437" i="2"/>
  <c r="FM524" i="2"/>
  <c r="FM525" i="2"/>
  <c r="FM526" i="2"/>
  <c r="FM589" i="2"/>
  <c r="FN90" i="2"/>
  <c r="FN91" i="2"/>
  <c r="FN92" i="2"/>
  <c r="FN131" i="2"/>
  <c r="FN132" i="2"/>
  <c r="FN133" i="2"/>
  <c r="FN235" i="2"/>
  <c r="FN236" i="2"/>
  <c r="FN237" i="2"/>
  <c r="FN303" i="2"/>
  <c r="FN304" i="2"/>
  <c r="FN305" i="2"/>
  <c r="FN390" i="2"/>
  <c r="FN391" i="2"/>
  <c r="FN392" i="2"/>
  <c r="FN435" i="2"/>
  <c r="FN436" i="2"/>
  <c r="FN437" i="2"/>
  <c r="FN524" i="2"/>
  <c r="FN525" i="2"/>
  <c r="FN526" i="2"/>
  <c r="FN589" i="2"/>
  <c r="FO90" i="2"/>
  <c r="FO91" i="2"/>
  <c r="FO92" i="2"/>
  <c r="FO131" i="2"/>
  <c r="FO132" i="2"/>
  <c r="FO133" i="2"/>
  <c r="FO235" i="2"/>
  <c r="FO236" i="2"/>
  <c r="FO237" i="2"/>
  <c r="FO303" i="2"/>
  <c r="FO304" i="2"/>
  <c r="FO305" i="2"/>
  <c r="FO390" i="2"/>
  <c r="FO391" i="2"/>
  <c r="FO392" i="2"/>
  <c r="FO435" i="2"/>
  <c r="FO436" i="2"/>
  <c r="FO437" i="2"/>
  <c r="FO524" i="2"/>
  <c r="FO525" i="2"/>
  <c r="FO526" i="2"/>
  <c r="FO589" i="2"/>
  <c r="FP90" i="2"/>
  <c r="FP91" i="2"/>
  <c r="FP92" i="2"/>
  <c r="FP131" i="2"/>
  <c r="FP132" i="2"/>
  <c r="FP133" i="2"/>
  <c r="FP235" i="2"/>
  <c r="FP236" i="2"/>
  <c r="FP237" i="2"/>
  <c r="FP303" i="2"/>
  <c r="FP304" i="2"/>
  <c r="FP305" i="2"/>
  <c r="FP390" i="2"/>
  <c r="FP391" i="2"/>
  <c r="FP392" i="2"/>
  <c r="FP435" i="2"/>
  <c r="FP436" i="2"/>
  <c r="FP437" i="2"/>
  <c r="FP524" i="2"/>
  <c r="FP525" i="2"/>
  <c r="FP526" i="2"/>
  <c r="FP589" i="2"/>
  <c r="FQ90" i="2"/>
  <c r="FQ91" i="2"/>
  <c r="FQ92" i="2"/>
  <c r="FQ131" i="2"/>
  <c r="FQ132" i="2"/>
  <c r="FQ133" i="2"/>
  <c r="FQ235" i="2"/>
  <c r="FQ236" i="2"/>
  <c r="FQ237" i="2"/>
  <c r="FQ303" i="2"/>
  <c r="FQ304" i="2"/>
  <c r="FQ305" i="2"/>
  <c r="FQ390" i="2"/>
  <c r="FQ391" i="2"/>
  <c r="FQ392" i="2"/>
  <c r="FQ435" i="2"/>
  <c r="FQ436" i="2"/>
  <c r="FQ437" i="2"/>
  <c r="FQ524" i="2"/>
  <c r="FQ525" i="2"/>
  <c r="FQ526" i="2"/>
  <c r="FQ589" i="2"/>
  <c r="FR90" i="2"/>
  <c r="FR91" i="2"/>
  <c r="FR92" i="2"/>
  <c r="FR131" i="2"/>
  <c r="FR132" i="2"/>
  <c r="FR133" i="2"/>
  <c r="FR235" i="2"/>
  <c r="FR236" i="2"/>
  <c r="FR237" i="2"/>
  <c r="FR303" i="2"/>
  <c r="FR304" i="2"/>
  <c r="FR305" i="2"/>
  <c r="FR390" i="2"/>
  <c r="FR391" i="2"/>
  <c r="FR392" i="2"/>
  <c r="FR435" i="2"/>
  <c r="FR436" i="2"/>
  <c r="FR437" i="2"/>
  <c r="FR524" i="2"/>
  <c r="FR525" i="2"/>
  <c r="FR526" i="2"/>
  <c r="FR589" i="2"/>
  <c r="FS90" i="2"/>
  <c r="FS91" i="2"/>
  <c r="FS92" i="2"/>
  <c r="FS131" i="2"/>
  <c r="FS132" i="2"/>
  <c r="FS133" i="2"/>
  <c r="FS235" i="2"/>
  <c r="FS236" i="2"/>
  <c r="FS237" i="2"/>
  <c r="FS303" i="2"/>
  <c r="FS304" i="2"/>
  <c r="FS305" i="2"/>
  <c r="FS390" i="2"/>
  <c r="FS391" i="2"/>
  <c r="FS392" i="2"/>
  <c r="FS435" i="2"/>
  <c r="FS436" i="2"/>
  <c r="FS437" i="2"/>
  <c r="FS524" i="2"/>
  <c r="FS525" i="2"/>
  <c r="FS526" i="2"/>
  <c r="FS589" i="2"/>
  <c r="FT90" i="2"/>
  <c r="FT91" i="2"/>
  <c r="FT92" i="2"/>
  <c r="FT131" i="2"/>
  <c r="FT132" i="2"/>
  <c r="FT133" i="2"/>
  <c r="FT235" i="2"/>
  <c r="FT236" i="2"/>
  <c r="FT237" i="2"/>
  <c r="FT303" i="2"/>
  <c r="FT304" i="2"/>
  <c r="FT305" i="2"/>
  <c r="FT390" i="2"/>
  <c r="FT391" i="2"/>
  <c r="FT392" i="2"/>
  <c r="FT435" i="2"/>
  <c r="FT436" i="2"/>
  <c r="FT437" i="2"/>
  <c r="FT524" i="2"/>
  <c r="FT525" i="2"/>
  <c r="FT526" i="2"/>
  <c r="FT589" i="2"/>
  <c r="FU90" i="2"/>
  <c r="FU91" i="2"/>
  <c r="FU92" i="2"/>
  <c r="FU131" i="2"/>
  <c r="FU132" i="2"/>
  <c r="FU133" i="2"/>
  <c r="FU235" i="2"/>
  <c r="FU236" i="2"/>
  <c r="FU237" i="2"/>
  <c r="FU303" i="2"/>
  <c r="FU304" i="2"/>
  <c r="FU305" i="2"/>
  <c r="FU390" i="2"/>
  <c r="FU391" i="2"/>
  <c r="FU392" i="2"/>
  <c r="FU435" i="2"/>
  <c r="FU436" i="2"/>
  <c r="FU437" i="2"/>
  <c r="FU524" i="2"/>
  <c r="FU525" i="2"/>
  <c r="FU526" i="2"/>
  <c r="FU589" i="2"/>
  <c r="FV90" i="2"/>
  <c r="FV91" i="2"/>
  <c r="FV92" i="2"/>
  <c r="FV131" i="2"/>
  <c r="FV132" i="2"/>
  <c r="FV133" i="2"/>
  <c r="FV235" i="2"/>
  <c r="FV236" i="2"/>
  <c r="FV237" i="2"/>
  <c r="FV303" i="2"/>
  <c r="FV304" i="2"/>
  <c r="FV305" i="2"/>
  <c r="FV390" i="2"/>
  <c r="FV391" i="2"/>
  <c r="FV392" i="2"/>
  <c r="FV435" i="2"/>
  <c r="FV436" i="2"/>
  <c r="FV437" i="2"/>
  <c r="FV524" i="2"/>
  <c r="FV525" i="2"/>
  <c r="FV526" i="2"/>
  <c r="FV589" i="2"/>
  <c r="FZ589" i="2"/>
  <c r="GV589" i="2"/>
  <c r="GW432" i="2"/>
  <c r="GY432" i="2"/>
  <c r="GW427" i="2"/>
  <c r="GY427" i="2"/>
  <c r="GW422" i="2"/>
  <c r="GY422" i="2"/>
  <c r="GW417" i="2"/>
  <c r="GY417" i="2"/>
  <c r="GW412" i="2"/>
  <c r="GY412" i="2"/>
  <c r="GW407" i="2"/>
  <c r="GY407" i="2"/>
  <c r="GY402" i="2"/>
  <c r="GW397" i="2"/>
  <c r="GY397" i="2"/>
  <c r="GW392" i="2"/>
  <c r="GY392" i="2"/>
  <c r="GW387" i="2"/>
  <c r="GY387" i="2"/>
  <c r="GW382" i="2"/>
  <c r="GY382" i="2"/>
  <c r="GW377" i="2"/>
  <c r="GY377" i="2"/>
  <c r="GW372" i="2"/>
  <c r="GY372" i="2"/>
  <c r="GW367" i="2"/>
  <c r="GY367" i="2"/>
  <c r="GW362" i="2"/>
  <c r="GY362" i="2"/>
  <c r="GW357" i="2"/>
  <c r="GY357" i="2"/>
  <c r="GW351" i="2"/>
  <c r="GY351" i="2"/>
  <c r="GW345" i="2"/>
  <c r="GY345" i="2"/>
  <c r="GW340" i="2"/>
  <c r="GY340" i="2"/>
  <c r="GW335" i="2"/>
  <c r="GY335" i="2"/>
  <c r="GW330" i="2"/>
  <c r="GY330" i="2"/>
  <c r="GW325" i="2"/>
  <c r="GY325" i="2"/>
  <c r="GW320" i="2"/>
  <c r="GY320" i="2"/>
  <c r="GW315" i="2"/>
  <c r="GY315" i="2"/>
  <c r="GW310" i="2"/>
  <c r="GY310" i="2"/>
  <c r="GW305" i="2"/>
  <c r="GY305" i="2"/>
  <c r="GW300" i="2"/>
  <c r="GY300" i="2"/>
  <c r="GW295" i="2"/>
  <c r="GY295" i="2"/>
  <c r="GW290" i="2"/>
  <c r="GY290" i="2"/>
  <c r="GW285" i="2"/>
  <c r="GY285" i="2"/>
  <c r="GW277" i="2"/>
  <c r="GY277" i="2"/>
  <c r="GW272" i="2"/>
  <c r="GY272" i="2"/>
  <c r="GW267" i="2"/>
  <c r="GY267" i="2"/>
  <c r="GW262" i="2"/>
  <c r="GY262" i="2"/>
  <c r="GW257" i="2"/>
  <c r="GY257" i="2"/>
  <c r="GW252" i="2"/>
  <c r="GY252" i="2"/>
  <c r="GW247" i="2"/>
  <c r="GY247" i="2"/>
  <c r="GW242" i="2"/>
  <c r="GY242" i="2"/>
  <c r="GW237" i="2"/>
  <c r="GY237" i="2"/>
  <c r="GW231" i="2"/>
  <c r="GY231" i="2"/>
  <c r="GW226" i="2"/>
  <c r="GY226" i="2"/>
  <c r="GW221" i="2"/>
  <c r="GY221" i="2"/>
  <c r="GW216" i="2"/>
  <c r="GY216" i="2"/>
  <c r="GW211" i="2"/>
  <c r="GY211" i="2"/>
  <c r="GW206" i="2"/>
  <c r="GY206" i="2"/>
  <c r="GW201" i="2"/>
  <c r="GY201" i="2"/>
  <c r="GW196" i="2"/>
  <c r="GY196" i="2"/>
  <c r="GW191" i="2"/>
  <c r="GY191" i="2"/>
  <c r="GW186" i="2"/>
  <c r="GY186" i="2"/>
  <c r="GW181" i="2"/>
  <c r="GY181" i="2"/>
  <c r="GW176" i="2"/>
  <c r="GY176" i="2"/>
  <c r="GW171" i="2"/>
  <c r="GY171" i="2"/>
  <c r="GW166" i="2"/>
  <c r="GY166" i="2"/>
  <c r="GW161" i="2"/>
  <c r="GY161" i="2"/>
  <c r="GW156" i="2"/>
  <c r="GY156" i="2"/>
  <c r="GW151" i="2"/>
  <c r="GY151" i="2"/>
  <c r="GW146" i="2"/>
  <c r="GY146" i="2"/>
  <c r="GW138" i="2"/>
  <c r="GY138" i="2"/>
  <c r="GW133" i="2"/>
  <c r="GY133" i="2"/>
  <c r="GW128" i="2"/>
  <c r="GY128" i="2"/>
  <c r="GW123" i="2"/>
  <c r="GY123" i="2"/>
  <c r="GW118" i="2"/>
  <c r="GY118" i="2"/>
  <c r="GW112" i="2"/>
  <c r="GY112" i="2"/>
  <c r="GW107" i="2"/>
  <c r="GY107" i="2"/>
  <c r="GW102" i="2"/>
  <c r="GY102" i="2"/>
  <c r="GW97" i="2"/>
  <c r="GY97" i="2"/>
  <c r="GW92" i="2"/>
  <c r="GY92" i="2"/>
  <c r="GW87" i="2"/>
  <c r="GY87" i="2"/>
  <c r="GW82" i="2"/>
  <c r="GY82" i="2"/>
  <c r="GW77" i="2"/>
  <c r="GY77" i="2"/>
  <c r="GW72" i="2"/>
  <c r="GY72" i="2"/>
  <c r="GW67" i="2"/>
  <c r="GY67" i="2"/>
  <c r="GW62" i="2"/>
  <c r="GY62" i="2"/>
  <c r="GW57" i="2"/>
  <c r="GY57" i="2"/>
  <c r="GW52" i="2"/>
  <c r="GY52" i="2"/>
  <c r="GW47" i="2"/>
  <c r="GY47" i="2"/>
  <c r="GW42" i="2"/>
  <c r="GY42" i="2"/>
  <c r="GW37" i="2"/>
  <c r="GY37" i="2"/>
  <c r="GW32" i="2"/>
  <c r="GY32" i="2"/>
  <c r="GW27" i="2"/>
  <c r="GY27" i="2"/>
  <c r="GY22" i="2"/>
  <c r="GW17" i="2"/>
  <c r="GY17" i="2"/>
  <c r="FM622" i="2"/>
  <c r="FN622" i="2"/>
  <c r="FO622" i="2"/>
  <c r="FP622" i="2"/>
  <c r="FQ622" i="2"/>
  <c r="FR622" i="2"/>
  <c r="FS622" i="2"/>
  <c r="FT622" i="2"/>
  <c r="FU622" i="2"/>
  <c r="GO622" i="2"/>
  <c r="GS622" i="2"/>
  <c r="GR622" i="2"/>
  <c r="FZ620" i="2"/>
  <c r="FV622" i="2"/>
  <c r="FZ622" i="2"/>
  <c r="GE620" i="2"/>
  <c r="FZ621" i="2"/>
  <c r="GE621" i="2"/>
  <c r="GE622" i="2"/>
  <c r="GO621" i="2"/>
  <c r="GO620" i="2"/>
  <c r="C619" i="2"/>
  <c r="FZ614" i="2"/>
  <c r="FZ615" i="2"/>
  <c r="FZ616" i="2"/>
  <c r="FZ617" i="2"/>
  <c r="FZ607" i="2"/>
  <c r="FZ608" i="2" s="1"/>
  <c r="FZ609" i="2" s="1"/>
  <c r="FZ610" i="2" s="1"/>
  <c r="FZ611" i="2" s="1"/>
  <c r="N570" i="2"/>
  <c r="N571" i="2"/>
  <c r="N573" i="2"/>
  <c r="O570" i="2"/>
  <c r="O571" i="2"/>
  <c r="O573" i="2"/>
  <c r="P570" i="2"/>
  <c r="P571" i="2"/>
  <c r="P573" i="2"/>
  <c r="Q570" i="2"/>
  <c r="Q571" i="2"/>
  <c r="Q573" i="2"/>
  <c r="R570" i="2"/>
  <c r="R571" i="2"/>
  <c r="R573" i="2"/>
  <c r="S570" i="2"/>
  <c r="S571" i="2"/>
  <c r="S573" i="2"/>
  <c r="T570" i="2"/>
  <c r="T571" i="2"/>
  <c r="T573" i="2"/>
  <c r="U570" i="2"/>
  <c r="U571" i="2"/>
  <c r="U573" i="2"/>
  <c r="V570" i="2"/>
  <c r="V571" i="2"/>
  <c r="V573" i="2"/>
  <c r="W570" i="2"/>
  <c r="W571" i="2"/>
  <c r="W573" i="2"/>
  <c r="X570" i="2"/>
  <c r="X571" i="2"/>
  <c r="X573" i="2"/>
  <c r="Y570" i="2"/>
  <c r="Y571" i="2"/>
  <c r="Y573" i="2"/>
  <c r="Z570" i="2"/>
  <c r="Z571" i="2"/>
  <c r="Z573" i="2"/>
  <c r="AA570" i="2"/>
  <c r="AA571" i="2"/>
  <c r="AA573" i="2"/>
  <c r="AB570" i="2"/>
  <c r="AB571" i="2"/>
  <c r="AB573" i="2"/>
  <c r="AC570" i="2"/>
  <c r="AC571" i="2"/>
  <c r="AC573" i="2"/>
  <c r="AD570" i="2"/>
  <c r="AD571" i="2"/>
  <c r="AD573" i="2"/>
  <c r="AE570" i="2"/>
  <c r="AE571" i="2"/>
  <c r="AE573" i="2"/>
  <c r="AF570" i="2"/>
  <c r="AF571" i="2"/>
  <c r="AF573" i="2"/>
  <c r="AG570" i="2"/>
  <c r="AG571" i="2"/>
  <c r="AG573" i="2"/>
  <c r="AH570" i="2"/>
  <c r="AH571" i="2"/>
  <c r="AH573" i="2"/>
  <c r="AI570" i="2"/>
  <c r="AI571" i="2"/>
  <c r="AI573" i="2"/>
  <c r="AJ570" i="2"/>
  <c r="AJ571" i="2"/>
  <c r="AJ573" i="2"/>
  <c r="AK570" i="2"/>
  <c r="AK571" i="2"/>
  <c r="AK573" i="2"/>
  <c r="AL570" i="2"/>
  <c r="AL571" i="2"/>
  <c r="AL573" i="2"/>
  <c r="AM570" i="2"/>
  <c r="AM571" i="2"/>
  <c r="AM573" i="2"/>
  <c r="AN570" i="2"/>
  <c r="AN571" i="2"/>
  <c r="AN573" i="2"/>
  <c r="AO570" i="2"/>
  <c r="AO571" i="2"/>
  <c r="AO573" i="2"/>
  <c r="AP570" i="2"/>
  <c r="AP571" i="2"/>
  <c r="AP573" i="2"/>
  <c r="AQ570" i="2"/>
  <c r="AQ571" i="2"/>
  <c r="AQ573" i="2"/>
  <c r="AR570" i="2"/>
  <c r="AR571" i="2"/>
  <c r="AR573" i="2"/>
  <c r="AS570" i="2"/>
  <c r="AS571" i="2"/>
  <c r="AS573" i="2"/>
  <c r="AT570" i="2"/>
  <c r="AT571" i="2"/>
  <c r="AT573" i="2"/>
  <c r="AU570" i="2"/>
  <c r="AU571" i="2"/>
  <c r="AU573" i="2"/>
  <c r="AV570" i="2"/>
  <c r="AV571" i="2"/>
  <c r="AV573" i="2"/>
  <c r="AW570" i="2"/>
  <c r="AW571" i="2"/>
  <c r="AW573" i="2"/>
  <c r="AX570" i="2"/>
  <c r="AX571" i="2"/>
  <c r="AX573" i="2"/>
  <c r="AY570" i="2"/>
  <c r="AY571" i="2"/>
  <c r="AY573" i="2"/>
  <c r="AZ570" i="2"/>
  <c r="AZ571" i="2"/>
  <c r="AZ573" i="2"/>
  <c r="BA570" i="2"/>
  <c r="BA571" i="2"/>
  <c r="BA573" i="2"/>
  <c r="BB570" i="2"/>
  <c r="BB571" i="2"/>
  <c r="BB573" i="2"/>
  <c r="BC570" i="2"/>
  <c r="BC571" i="2"/>
  <c r="BC573" i="2"/>
  <c r="BD570" i="2"/>
  <c r="BD571" i="2"/>
  <c r="BD573" i="2"/>
  <c r="BE570" i="2"/>
  <c r="BE571" i="2"/>
  <c r="BE573" i="2"/>
  <c r="BF570" i="2"/>
  <c r="BF571" i="2"/>
  <c r="BF573" i="2"/>
  <c r="BG570" i="2"/>
  <c r="BG571" i="2"/>
  <c r="BG573" i="2"/>
  <c r="BH570" i="2"/>
  <c r="BH571" i="2"/>
  <c r="BH573" i="2"/>
  <c r="BI570" i="2"/>
  <c r="BI571" i="2"/>
  <c r="BI573" i="2"/>
  <c r="BJ570" i="2"/>
  <c r="BJ571" i="2"/>
  <c r="BJ573" i="2"/>
  <c r="BK570" i="2"/>
  <c r="BK571" i="2"/>
  <c r="BK573" i="2"/>
  <c r="BL570" i="2"/>
  <c r="BL571" i="2"/>
  <c r="BL573" i="2"/>
  <c r="BM570" i="2"/>
  <c r="BM571" i="2"/>
  <c r="BM573" i="2"/>
  <c r="BN570" i="2"/>
  <c r="BN571" i="2"/>
  <c r="BN573" i="2"/>
  <c r="BO570" i="2"/>
  <c r="BO571" i="2"/>
  <c r="BO573" i="2"/>
  <c r="BP570" i="2"/>
  <c r="BP571" i="2"/>
  <c r="BP573" i="2"/>
  <c r="BQ570" i="2"/>
  <c r="BQ571" i="2"/>
  <c r="BQ573" i="2"/>
  <c r="BR570" i="2"/>
  <c r="BR571" i="2"/>
  <c r="BR573" i="2"/>
  <c r="BS570" i="2"/>
  <c r="BS571" i="2"/>
  <c r="BS573" i="2"/>
  <c r="BT570" i="2"/>
  <c r="BT571" i="2"/>
  <c r="BT573" i="2"/>
  <c r="BU570" i="2"/>
  <c r="BU571" i="2"/>
  <c r="BU573" i="2"/>
  <c r="BV570" i="2"/>
  <c r="BV571" i="2"/>
  <c r="BV573" i="2"/>
  <c r="BW570" i="2"/>
  <c r="BW571" i="2"/>
  <c r="BW573" i="2"/>
  <c r="BX570" i="2"/>
  <c r="BX571" i="2"/>
  <c r="BX573" i="2"/>
  <c r="BY570" i="2"/>
  <c r="BY571" i="2"/>
  <c r="BY573" i="2"/>
  <c r="BZ570" i="2"/>
  <c r="BZ571" i="2"/>
  <c r="BZ573" i="2"/>
  <c r="CA570" i="2"/>
  <c r="CA571" i="2"/>
  <c r="CA573" i="2"/>
  <c r="CB570" i="2"/>
  <c r="CB571" i="2"/>
  <c r="CB573" i="2"/>
  <c r="CC570" i="2"/>
  <c r="CC571" i="2"/>
  <c r="CC573" i="2"/>
  <c r="CD570" i="2"/>
  <c r="CD571" i="2"/>
  <c r="CD573" i="2"/>
  <c r="CE570" i="2"/>
  <c r="CE571" i="2"/>
  <c r="CE573" i="2"/>
  <c r="CF570" i="2"/>
  <c r="CF571" i="2"/>
  <c r="CF573" i="2"/>
  <c r="CG570" i="2"/>
  <c r="CG571" i="2"/>
  <c r="CG573" i="2"/>
  <c r="CH570" i="2"/>
  <c r="CH571" i="2"/>
  <c r="CH573" i="2"/>
  <c r="CI570" i="2"/>
  <c r="CI571" i="2"/>
  <c r="CI573" i="2"/>
  <c r="CJ570" i="2"/>
  <c r="CJ571" i="2"/>
  <c r="CJ573" i="2"/>
  <c r="CK570" i="2"/>
  <c r="CK571" i="2"/>
  <c r="CK573" i="2"/>
  <c r="CL570" i="2"/>
  <c r="CL571" i="2"/>
  <c r="CL573" i="2"/>
  <c r="CM570" i="2"/>
  <c r="CM571" i="2"/>
  <c r="CM573" i="2"/>
  <c r="CN570" i="2"/>
  <c r="CN571" i="2"/>
  <c r="CN573" i="2"/>
  <c r="CO570" i="2"/>
  <c r="CO571" i="2"/>
  <c r="CO573" i="2"/>
  <c r="CP570" i="2"/>
  <c r="CP571" i="2"/>
  <c r="CP573" i="2"/>
  <c r="CQ570" i="2"/>
  <c r="CQ571" i="2"/>
  <c r="CQ573" i="2"/>
  <c r="CR570" i="2"/>
  <c r="CR571" i="2"/>
  <c r="CR573" i="2"/>
  <c r="CS570" i="2"/>
  <c r="CS571" i="2"/>
  <c r="CS573" i="2"/>
  <c r="CT570" i="2"/>
  <c r="CT571" i="2"/>
  <c r="CT573" i="2"/>
  <c r="CU570" i="2"/>
  <c r="CU571" i="2"/>
  <c r="CU573" i="2"/>
  <c r="CV570" i="2"/>
  <c r="CV571" i="2"/>
  <c r="CV573" i="2"/>
  <c r="CW570" i="2"/>
  <c r="CW571" i="2"/>
  <c r="CW573" i="2"/>
  <c r="CX570" i="2"/>
  <c r="CX571" i="2"/>
  <c r="CX573" i="2"/>
  <c r="CY570" i="2"/>
  <c r="CY571" i="2"/>
  <c r="CY573" i="2"/>
  <c r="CZ570" i="2"/>
  <c r="CZ571" i="2"/>
  <c r="CZ573" i="2"/>
  <c r="DA570" i="2"/>
  <c r="DA571" i="2"/>
  <c r="DA573" i="2"/>
  <c r="DB570" i="2"/>
  <c r="DB571" i="2"/>
  <c r="DB573" i="2"/>
  <c r="DC570" i="2"/>
  <c r="DC571" i="2"/>
  <c r="DC573" i="2"/>
  <c r="DD570" i="2"/>
  <c r="DD571" i="2"/>
  <c r="DD573" i="2"/>
  <c r="DE570" i="2"/>
  <c r="DE571" i="2"/>
  <c r="DE573" i="2"/>
  <c r="DF570" i="2"/>
  <c r="DF571" i="2"/>
  <c r="DF573" i="2"/>
  <c r="DG570" i="2"/>
  <c r="DG571" i="2"/>
  <c r="DG573" i="2"/>
  <c r="DH570" i="2"/>
  <c r="DH571" i="2"/>
  <c r="DH573" i="2"/>
  <c r="DI570" i="2"/>
  <c r="DI571" i="2"/>
  <c r="DI573" i="2"/>
  <c r="DJ570" i="2"/>
  <c r="DJ571" i="2"/>
  <c r="DJ573" i="2"/>
  <c r="DK570" i="2"/>
  <c r="DK571" i="2"/>
  <c r="DK573" i="2"/>
  <c r="DL570" i="2"/>
  <c r="DL571" i="2"/>
  <c r="DL573" i="2"/>
  <c r="DM570" i="2"/>
  <c r="DM571" i="2"/>
  <c r="DM573" i="2"/>
  <c r="DN570" i="2"/>
  <c r="DN571" i="2"/>
  <c r="DN573" i="2"/>
  <c r="DO570" i="2"/>
  <c r="DO571" i="2"/>
  <c r="DO573" i="2"/>
  <c r="DP570" i="2"/>
  <c r="DP571" i="2"/>
  <c r="DP573" i="2"/>
  <c r="DQ570" i="2"/>
  <c r="DQ571" i="2"/>
  <c r="DQ573" i="2"/>
  <c r="DR570" i="2"/>
  <c r="DR571" i="2"/>
  <c r="DR573" i="2"/>
  <c r="DS570" i="2"/>
  <c r="DS571" i="2"/>
  <c r="DS573" i="2"/>
  <c r="DT570" i="2"/>
  <c r="DT571" i="2"/>
  <c r="DT573" i="2"/>
  <c r="DU570" i="2"/>
  <c r="DU571" i="2"/>
  <c r="DU573" i="2"/>
  <c r="DV570" i="2"/>
  <c r="DV571" i="2"/>
  <c r="DV573" i="2"/>
  <c r="DW570" i="2"/>
  <c r="DW571" i="2"/>
  <c r="DW573" i="2"/>
  <c r="DX570" i="2"/>
  <c r="DX571" i="2"/>
  <c r="DX573" i="2"/>
  <c r="DY570" i="2"/>
  <c r="DY571" i="2"/>
  <c r="DY573" i="2"/>
  <c r="DZ570" i="2"/>
  <c r="DZ571" i="2"/>
  <c r="DZ573" i="2"/>
  <c r="EA570" i="2"/>
  <c r="EA571" i="2"/>
  <c r="EA573" i="2"/>
  <c r="EB570" i="2"/>
  <c r="EB571" i="2"/>
  <c r="EB573" i="2"/>
  <c r="EC570" i="2"/>
  <c r="EC571" i="2"/>
  <c r="EC573" i="2"/>
  <c r="ED570" i="2"/>
  <c r="ED571" i="2"/>
  <c r="ED573" i="2"/>
  <c r="EE570" i="2"/>
  <c r="EE571" i="2"/>
  <c r="EE573" i="2"/>
  <c r="EF570" i="2"/>
  <c r="EF571" i="2"/>
  <c r="EF573" i="2"/>
  <c r="EG570" i="2"/>
  <c r="EG571" i="2"/>
  <c r="EG573" i="2"/>
  <c r="EH570" i="2"/>
  <c r="EH571" i="2"/>
  <c r="EH573" i="2"/>
  <c r="EI570" i="2"/>
  <c r="EI571" i="2"/>
  <c r="EI573" i="2"/>
  <c r="EJ570" i="2"/>
  <c r="EJ571" i="2"/>
  <c r="EJ573" i="2"/>
  <c r="EK570" i="2"/>
  <c r="EK571" i="2"/>
  <c r="EK573" i="2"/>
  <c r="EL570" i="2"/>
  <c r="EL571" i="2"/>
  <c r="EL573" i="2"/>
  <c r="EM570" i="2"/>
  <c r="EM571" i="2"/>
  <c r="EM573" i="2"/>
  <c r="EN570" i="2"/>
  <c r="EN571" i="2"/>
  <c r="EN573" i="2"/>
  <c r="EO570" i="2"/>
  <c r="EO571" i="2"/>
  <c r="EO573" i="2"/>
  <c r="EP570" i="2"/>
  <c r="EP571" i="2"/>
  <c r="EP573" i="2"/>
  <c r="EQ570" i="2"/>
  <c r="EQ571" i="2"/>
  <c r="EQ573" i="2"/>
  <c r="ER570" i="2"/>
  <c r="ER571" i="2"/>
  <c r="ER573" i="2"/>
  <c r="ES570" i="2"/>
  <c r="ES571" i="2"/>
  <c r="ES573" i="2"/>
  <c r="ET570" i="2"/>
  <c r="ET571" i="2"/>
  <c r="ET573" i="2"/>
  <c r="EU570" i="2"/>
  <c r="EU571" i="2"/>
  <c r="EU573" i="2"/>
  <c r="EV570" i="2"/>
  <c r="EV571" i="2"/>
  <c r="EV573" i="2"/>
  <c r="EW570" i="2"/>
  <c r="EW571" i="2"/>
  <c r="EW573" i="2"/>
  <c r="EX570" i="2"/>
  <c r="EX571" i="2"/>
  <c r="EX573" i="2"/>
  <c r="EY570" i="2"/>
  <c r="EY571" i="2"/>
  <c r="EY573" i="2"/>
  <c r="EZ570" i="2"/>
  <c r="EZ571" i="2"/>
  <c r="EZ573" i="2"/>
  <c r="FA570" i="2"/>
  <c r="FA571" i="2"/>
  <c r="FA573" i="2"/>
  <c r="FB570" i="2"/>
  <c r="FB571" i="2"/>
  <c r="FB573" i="2"/>
  <c r="FC570" i="2"/>
  <c r="FC571" i="2"/>
  <c r="FC573" i="2"/>
  <c r="FD570" i="2"/>
  <c r="FD571" i="2"/>
  <c r="FD573" i="2"/>
  <c r="FE570" i="2"/>
  <c r="FE571" i="2"/>
  <c r="FE573" i="2"/>
  <c r="FF570" i="2"/>
  <c r="FF571" i="2"/>
  <c r="FF573" i="2"/>
  <c r="FG570" i="2"/>
  <c r="FG571" i="2"/>
  <c r="FG573" i="2"/>
  <c r="FH570" i="2"/>
  <c r="FH571" i="2"/>
  <c r="FH573" i="2"/>
  <c r="FI570" i="2"/>
  <c r="FI571" i="2"/>
  <c r="FI573" i="2"/>
  <c r="FJ570" i="2"/>
  <c r="FJ571" i="2"/>
  <c r="FJ573" i="2"/>
  <c r="FK570" i="2"/>
  <c r="FK571" i="2"/>
  <c r="FK573" i="2"/>
  <c r="FL570" i="2"/>
  <c r="FL571" i="2"/>
  <c r="FL573" i="2"/>
  <c r="FM570" i="2"/>
  <c r="FM571" i="2"/>
  <c r="FM573" i="2"/>
  <c r="FN570" i="2"/>
  <c r="FN571" i="2"/>
  <c r="FN573" i="2"/>
  <c r="FO570" i="2"/>
  <c r="FO571" i="2"/>
  <c r="FO573" i="2"/>
  <c r="FP570" i="2"/>
  <c r="FP571" i="2"/>
  <c r="FP573" i="2"/>
  <c r="FQ570" i="2"/>
  <c r="FQ571" i="2"/>
  <c r="FQ573" i="2"/>
  <c r="FR570" i="2"/>
  <c r="FR571" i="2"/>
  <c r="FR573" i="2"/>
  <c r="FS570" i="2"/>
  <c r="FS571" i="2"/>
  <c r="FS573" i="2"/>
  <c r="FT570" i="2"/>
  <c r="FT571" i="2"/>
  <c r="FT573" i="2"/>
  <c r="FU570" i="2"/>
  <c r="FU571" i="2"/>
  <c r="FU573" i="2"/>
  <c r="FV570" i="2"/>
  <c r="FV571" i="2"/>
  <c r="FV573" i="2"/>
  <c r="FZ573" i="2"/>
  <c r="GK604" i="2"/>
  <c r="FR600" i="2"/>
  <c r="FR603" i="2"/>
  <c r="FO600" i="2"/>
  <c r="FO601" i="2" s="1"/>
  <c r="FN600" i="2"/>
  <c r="FN603" i="2" s="1"/>
  <c r="FZ15" i="2"/>
  <c r="FZ20" i="2"/>
  <c r="FZ25" i="2"/>
  <c r="FZ30" i="2"/>
  <c r="FZ35" i="2"/>
  <c r="FZ40" i="2"/>
  <c r="FZ45" i="2"/>
  <c r="FZ50" i="2"/>
  <c r="FZ55" i="2"/>
  <c r="FZ60" i="2"/>
  <c r="FZ65" i="2"/>
  <c r="FZ70" i="2"/>
  <c r="FZ75" i="2"/>
  <c r="FZ80" i="2"/>
  <c r="FZ85" i="2"/>
  <c r="FZ90" i="2"/>
  <c r="FZ95" i="2"/>
  <c r="FZ100" i="2"/>
  <c r="FZ105" i="2"/>
  <c r="FZ110" i="2"/>
  <c r="FZ116" i="2"/>
  <c r="FZ121" i="2"/>
  <c r="FZ126" i="2"/>
  <c r="FZ131" i="2"/>
  <c r="FZ136" i="2"/>
  <c r="FZ144" i="2"/>
  <c r="FZ149" i="2"/>
  <c r="FZ154" i="2"/>
  <c r="FZ159" i="2"/>
  <c r="FZ164" i="2"/>
  <c r="FZ169" i="2"/>
  <c r="FZ174" i="2"/>
  <c r="FZ179" i="2"/>
  <c r="FZ184" i="2"/>
  <c r="FZ189" i="2"/>
  <c r="FZ194" i="2"/>
  <c r="FZ199" i="2"/>
  <c r="FZ204" i="2"/>
  <c r="FZ209" i="2"/>
  <c r="FZ214" i="2"/>
  <c r="FZ219" i="2"/>
  <c r="FZ224" i="2"/>
  <c r="FZ229" i="2"/>
  <c r="FZ235" i="2"/>
  <c r="FZ240" i="2"/>
  <c r="FZ245" i="2"/>
  <c r="FZ250" i="2"/>
  <c r="FZ255" i="2"/>
  <c r="FZ260" i="2"/>
  <c r="FZ265" i="2"/>
  <c r="FZ270" i="2"/>
  <c r="FZ275" i="2"/>
  <c r="FZ283" i="2"/>
  <c r="FZ288" i="2"/>
  <c r="FZ293" i="2"/>
  <c r="FZ298" i="2"/>
  <c r="FZ303" i="2"/>
  <c r="FZ308" i="2"/>
  <c r="FZ313" i="2"/>
  <c r="FZ318" i="2"/>
  <c r="FZ323" i="2"/>
  <c r="FZ328" i="2"/>
  <c r="FZ333" i="2"/>
  <c r="FZ338" i="2"/>
  <c r="FZ343" i="2"/>
  <c r="FZ349" i="2"/>
  <c r="FZ355" i="2"/>
  <c r="FZ360" i="2"/>
  <c r="FZ365" i="2"/>
  <c r="FZ370" i="2"/>
  <c r="FZ375" i="2"/>
  <c r="FZ380" i="2"/>
  <c r="FZ385" i="2"/>
  <c r="FZ390" i="2"/>
  <c r="FZ395" i="2"/>
  <c r="FZ400" i="2"/>
  <c r="FZ405" i="2"/>
  <c r="FZ410" i="2"/>
  <c r="FZ415" i="2"/>
  <c r="FZ420" i="2"/>
  <c r="FZ425" i="2"/>
  <c r="FZ430" i="2"/>
  <c r="FZ435" i="2"/>
  <c r="FZ443" i="2"/>
  <c r="FZ448" i="2"/>
  <c r="FZ453" i="2"/>
  <c r="FZ458" i="2"/>
  <c r="FZ463" i="2"/>
  <c r="FZ468" i="2"/>
  <c r="FZ474" i="2"/>
  <c r="FZ479" i="2"/>
  <c r="FZ484" i="2"/>
  <c r="FZ489" i="2"/>
  <c r="FZ494" i="2"/>
  <c r="FZ499" i="2"/>
  <c r="FZ504" i="2"/>
  <c r="FZ509" i="2"/>
  <c r="FZ514" i="2"/>
  <c r="FZ519" i="2"/>
  <c r="FZ524" i="2"/>
  <c r="FZ529" i="2"/>
  <c r="FZ534" i="2"/>
  <c r="FZ539" i="2"/>
  <c r="FZ544" i="2"/>
  <c r="FZ549" i="2"/>
  <c r="FZ554" i="2"/>
  <c r="FZ559" i="2"/>
  <c r="FZ564" i="2"/>
  <c r="FZ570" i="2"/>
  <c r="GK601" i="2"/>
  <c r="DU599" i="2"/>
  <c r="DV599" i="2"/>
  <c r="DW599" i="2"/>
  <c r="DX599" i="2"/>
  <c r="DY599" i="2"/>
  <c r="DZ599" i="2"/>
  <c r="EA599" i="2"/>
  <c r="EB599" i="2"/>
  <c r="EC599" i="2"/>
  <c r="ED599" i="2"/>
  <c r="EE599" i="2"/>
  <c r="EF599" i="2"/>
  <c r="EG599" i="2"/>
  <c r="EH599" i="2"/>
  <c r="EI599" i="2"/>
  <c r="EJ599" i="2"/>
  <c r="EK599" i="2"/>
  <c r="EL599" i="2"/>
  <c r="EM599" i="2"/>
  <c r="EN599" i="2"/>
  <c r="EO599" i="2"/>
  <c r="EP599" i="2"/>
  <c r="EQ599" i="2"/>
  <c r="ER599" i="2"/>
  <c r="ES599" i="2"/>
  <c r="ET599" i="2"/>
  <c r="EU599" i="2"/>
  <c r="EV599" i="2"/>
  <c r="EW599" i="2"/>
  <c r="EX599" i="2"/>
  <c r="EY599" i="2"/>
  <c r="EZ599" i="2"/>
  <c r="FA599" i="2"/>
  <c r="FB599" i="2"/>
  <c r="FC599" i="2"/>
  <c r="FD599" i="2"/>
  <c r="FE599" i="2"/>
  <c r="FF599" i="2"/>
  <c r="FG599" i="2"/>
  <c r="FH599" i="2"/>
  <c r="FI599" i="2"/>
  <c r="FJ599" i="2"/>
  <c r="FK599" i="2"/>
  <c r="FL599" i="2"/>
  <c r="FM599" i="2"/>
  <c r="FN599" i="2"/>
  <c r="FO599" i="2"/>
  <c r="FP599" i="2"/>
  <c r="FQ599" i="2"/>
  <c r="FR599" i="2"/>
  <c r="FS599" i="2"/>
  <c r="FT599" i="2"/>
  <c r="FU599" i="2"/>
  <c r="FV599" i="2"/>
  <c r="FZ599" i="2"/>
  <c r="DV600" i="2"/>
  <c r="DZ600" i="2"/>
  <c r="DZ601" i="2" s="1"/>
  <c r="EA600" i="2"/>
  <c r="EA601" i="2" s="1"/>
  <c r="EB600" i="2"/>
  <c r="EB601" i="2" s="1"/>
  <c r="ED600" i="2"/>
  <c r="EI600" i="2"/>
  <c r="EI601" i="2" s="1"/>
  <c r="EL600" i="2"/>
  <c r="EL601" i="2" s="1"/>
  <c r="ET600" i="2"/>
  <c r="EX600" i="2"/>
  <c r="EX601" i="2" s="1"/>
  <c r="EY600" i="2"/>
  <c r="EY601" i="2" s="1"/>
  <c r="EZ600" i="2"/>
  <c r="EZ601" i="2" s="1"/>
  <c r="FB600" i="2"/>
  <c r="FG600" i="2"/>
  <c r="FG601" i="2" s="1"/>
  <c r="FJ600" i="2"/>
  <c r="FJ601" i="2" s="1"/>
  <c r="FV600" i="2"/>
  <c r="FV601" i="2" s="1"/>
  <c r="FR601" i="2"/>
  <c r="FN601" i="2"/>
  <c r="FB601" i="2"/>
  <c r="ET601" i="2"/>
  <c r="ED601" i="2"/>
  <c r="DV601" i="2"/>
  <c r="GP594" i="2"/>
  <c r="GP595" i="2"/>
  <c r="GP596" i="2"/>
  <c r="GP597"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P590" i="2"/>
  <c r="AQ590" i="2"/>
  <c r="AR590" i="2"/>
  <c r="AS590" i="2"/>
  <c r="AT590" i="2"/>
  <c r="AU590" i="2"/>
  <c r="AV590" i="2"/>
  <c r="AW590" i="2"/>
  <c r="AX590" i="2"/>
  <c r="AY590" i="2"/>
  <c r="AZ590" i="2"/>
  <c r="BA590" i="2"/>
  <c r="BB590" i="2"/>
  <c r="BC590" i="2"/>
  <c r="BD590" i="2"/>
  <c r="BE590" i="2"/>
  <c r="BF590" i="2"/>
  <c r="BG590" i="2"/>
  <c r="BH590" i="2"/>
  <c r="BI590" i="2"/>
  <c r="BJ590" i="2"/>
  <c r="BK590" i="2"/>
  <c r="BL590" i="2"/>
  <c r="BM590" i="2"/>
  <c r="BN590" i="2"/>
  <c r="BO590" i="2"/>
  <c r="BP590" i="2"/>
  <c r="BQ590" i="2"/>
  <c r="BR590" i="2"/>
  <c r="BS590" i="2"/>
  <c r="BT590" i="2"/>
  <c r="BU590" i="2"/>
  <c r="BV590" i="2"/>
  <c r="BW590" i="2"/>
  <c r="BX590" i="2"/>
  <c r="BY590" i="2"/>
  <c r="BZ590" i="2"/>
  <c r="CA590" i="2"/>
  <c r="CB590" i="2"/>
  <c r="CC590" i="2"/>
  <c r="CD590" i="2"/>
  <c r="CE590" i="2"/>
  <c r="CF590" i="2"/>
  <c r="CG590" i="2"/>
  <c r="CH590" i="2"/>
  <c r="CI590" i="2"/>
  <c r="CJ590" i="2"/>
  <c r="CK590" i="2"/>
  <c r="CL590" i="2"/>
  <c r="CM590" i="2"/>
  <c r="CN590" i="2"/>
  <c r="CO590" i="2"/>
  <c r="CP590" i="2"/>
  <c r="CQ590" i="2"/>
  <c r="CR590" i="2"/>
  <c r="CS590" i="2"/>
  <c r="CT590" i="2"/>
  <c r="CU590" i="2"/>
  <c r="CV590" i="2"/>
  <c r="CW590" i="2"/>
  <c r="CX590" i="2"/>
  <c r="CY590" i="2"/>
  <c r="CZ590" i="2"/>
  <c r="DA590" i="2"/>
  <c r="DB590" i="2"/>
  <c r="DC590" i="2"/>
  <c r="DD590" i="2"/>
  <c r="DE590" i="2"/>
  <c r="DF590" i="2"/>
  <c r="DG590" i="2"/>
  <c r="DH590" i="2"/>
  <c r="DI590" i="2"/>
  <c r="DJ590" i="2"/>
  <c r="DK590" i="2"/>
  <c r="DL590" i="2"/>
  <c r="DM590" i="2"/>
  <c r="DN590" i="2"/>
  <c r="DO590" i="2"/>
  <c r="DP590" i="2"/>
  <c r="DQ590" i="2"/>
  <c r="DR590" i="2"/>
  <c r="DS590" i="2"/>
  <c r="DT590" i="2"/>
  <c r="DU590" i="2"/>
  <c r="DV590" i="2"/>
  <c r="DW590" i="2"/>
  <c r="DX590" i="2"/>
  <c r="DY590" i="2"/>
  <c r="DZ590" i="2"/>
  <c r="EA590" i="2"/>
  <c r="EB590" i="2"/>
  <c r="EC590" i="2"/>
  <c r="ED590" i="2"/>
  <c r="EE590" i="2"/>
  <c r="EF590" i="2"/>
  <c r="EG590" i="2"/>
  <c r="EH590" i="2"/>
  <c r="EI590" i="2"/>
  <c r="EJ590" i="2"/>
  <c r="EK590" i="2"/>
  <c r="EL590" i="2"/>
  <c r="EM590" i="2"/>
  <c r="EN590" i="2"/>
  <c r="EO590" i="2"/>
  <c r="EP590" i="2"/>
  <c r="EQ590" i="2"/>
  <c r="ER590" i="2"/>
  <c r="ES590" i="2"/>
  <c r="ET590" i="2"/>
  <c r="EU590" i="2"/>
  <c r="EV590" i="2"/>
  <c r="EW590" i="2"/>
  <c r="EX590" i="2"/>
  <c r="EY590" i="2"/>
  <c r="EZ590" i="2"/>
  <c r="FA590" i="2"/>
  <c r="FB590" i="2"/>
  <c r="FC590" i="2"/>
  <c r="FD590" i="2"/>
  <c r="FE590" i="2"/>
  <c r="FF590" i="2"/>
  <c r="FG590" i="2"/>
  <c r="FH590" i="2"/>
  <c r="FI590" i="2"/>
  <c r="FJ590" i="2"/>
  <c r="FK590" i="2"/>
  <c r="FL590" i="2"/>
  <c r="FM590" i="2"/>
  <c r="FN590" i="2"/>
  <c r="FO590" i="2"/>
  <c r="FP590" i="2"/>
  <c r="FQ590" i="2"/>
  <c r="FR590" i="2"/>
  <c r="FS590" i="2"/>
  <c r="FT590" i="2"/>
  <c r="FU590" i="2"/>
  <c r="FV590" i="2"/>
  <c r="FZ590" i="2"/>
  <c r="FZ593" i="2"/>
  <c r="FZ594" i="2"/>
  <c r="FZ595" i="2"/>
  <c r="FZ596" i="2"/>
  <c r="GK596" i="2"/>
  <c r="FV593" i="2"/>
  <c r="FV594" i="2"/>
  <c r="FV595" i="2"/>
  <c r="FV596" i="2"/>
  <c r="FU593" i="2"/>
  <c r="FU594" i="2"/>
  <c r="FU595" i="2"/>
  <c r="FU596" i="2"/>
  <c r="FT593" i="2"/>
  <c r="FT594" i="2"/>
  <c r="FT595" i="2"/>
  <c r="FT596" i="2"/>
  <c r="FS593" i="2"/>
  <c r="FS594" i="2"/>
  <c r="FS595" i="2"/>
  <c r="FS596" i="2"/>
  <c r="FR593" i="2"/>
  <c r="FR594" i="2"/>
  <c r="FR595" i="2"/>
  <c r="FR596" i="2"/>
  <c r="FQ593" i="2"/>
  <c r="FQ594" i="2"/>
  <c r="FQ595" i="2"/>
  <c r="FQ596" i="2"/>
  <c r="FP593" i="2"/>
  <c r="FP594" i="2"/>
  <c r="FP595" i="2"/>
  <c r="FP596" i="2"/>
  <c r="FO593" i="2"/>
  <c r="FO594" i="2"/>
  <c r="FO595" i="2"/>
  <c r="FO596" i="2"/>
  <c r="FN593" i="2"/>
  <c r="FN594" i="2"/>
  <c r="FN595" i="2"/>
  <c r="FN596" i="2"/>
  <c r="FM593" i="2"/>
  <c r="FM594" i="2"/>
  <c r="FM595" i="2"/>
  <c r="FM596" i="2"/>
  <c r="FL593" i="2"/>
  <c r="FL594" i="2"/>
  <c r="FL595" i="2"/>
  <c r="FL596" i="2"/>
  <c r="FK593" i="2"/>
  <c r="FK594" i="2"/>
  <c r="FK595" i="2"/>
  <c r="FK596" i="2"/>
  <c r="FJ593" i="2"/>
  <c r="FJ594" i="2"/>
  <c r="FJ595" i="2"/>
  <c r="FJ596" i="2"/>
  <c r="FI593" i="2"/>
  <c r="FI594" i="2"/>
  <c r="FI595" i="2"/>
  <c r="FI596" i="2"/>
  <c r="FH593" i="2"/>
  <c r="FH594" i="2"/>
  <c r="FH595" i="2"/>
  <c r="FH596" i="2"/>
  <c r="FG593" i="2"/>
  <c r="FG594" i="2"/>
  <c r="FG595" i="2"/>
  <c r="FG596" i="2"/>
  <c r="FF593" i="2"/>
  <c r="FF594" i="2"/>
  <c r="FF595" i="2"/>
  <c r="FF596" i="2"/>
  <c r="FE593" i="2"/>
  <c r="FE594" i="2"/>
  <c r="FE595" i="2"/>
  <c r="FE596" i="2"/>
  <c r="FD593" i="2"/>
  <c r="FD594" i="2"/>
  <c r="FD595" i="2"/>
  <c r="FD596" i="2"/>
  <c r="FC593" i="2"/>
  <c r="FC594" i="2"/>
  <c r="FC595" i="2"/>
  <c r="FC596" i="2"/>
  <c r="FB593" i="2"/>
  <c r="FB594" i="2"/>
  <c r="FB595" i="2"/>
  <c r="FB596" i="2"/>
  <c r="FA593" i="2"/>
  <c r="FA594" i="2"/>
  <c r="FA595" i="2"/>
  <c r="FA596" i="2"/>
  <c r="EZ593" i="2"/>
  <c r="EZ594" i="2"/>
  <c r="EZ595" i="2"/>
  <c r="EZ596" i="2"/>
  <c r="EY593" i="2"/>
  <c r="EY594" i="2"/>
  <c r="EY595" i="2"/>
  <c r="EY596" i="2"/>
  <c r="EX593" i="2"/>
  <c r="EX594" i="2"/>
  <c r="EX595" i="2"/>
  <c r="EX596" i="2"/>
  <c r="EW593" i="2"/>
  <c r="EW594" i="2"/>
  <c r="EW595" i="2"/>
  <c r="EW596" i="2"/>
  <c r="EV593" i="2"/>
  <c r="EV594" i="2"/>
  <c r="EV595" i="2"/>
  <c r="EV596" i="2"/>
  <c r="EU593" i="2"/>
  <c r="EU594" i="2"/>
  <c r="EU595" i="2"/>
  <c r="EU596" i="2"/>
  <c r="ET593" i="2"/>
  <c r="ET594" i="2"/>
  <c r="ET595" i="2"/>
  <c r="ET596" i="2"/>
  <c r="ES593" i="2"/>
  <c r="ES594" i="2"/>
  <c r="ES595" i="2"/>
  <c r="ES596" i="2"/>
  <c r="ER593" i="2"/>
  <c r="ER594" i="2"/>
  <c r="ER595" i="2"/>
  <c r="ER596" i="2"/>
  <c r="EQ593" i="2"/>
  <c r="EQ594" i="2"/>
  <c r="EQ595" i="2"/>
  <c r="EQ596" i="2"/>
  <c r="EP593" i="2"/>
  <c r="EP594" i="2"/>
  <c r="EP595" i="2"/>
  <c r="EP596" i="2"/>
  <c r="EO593" i="2"/>
  <c r="EO594" i="2"/>
  <c r="EO595" i="2"/>
  <c r="EO596" i="2"/>
  <c r="EN593" i="2"/>
  <c r="EN594" i="2"/>
  <c r="EN595" i="2"/>
  <c r="EN596" i="2"/>
  <c r="EM593" i="2"/>
  <c r="EM594" i="2"/>
  <c r="EM595" i="2"/>
  <c r="EM596" i="2"/>
  <c r="EL593" i="2"/>
  <c r="EL594" i="2"/>
  <c r="EL595" i="2"/>
  <c r="EL596" i="2"/>
  <c r="EK593" i="2"/>
  <c r="EK594" i="2"/>
  <c r="EK595" i="2"/>
  <c r="EK596" i="2"/>
  <c r="EJ593" i="2"/>
  <c r="EJ594" i="2"/>
  <c r="EJ595" i="2"/>
  <c r="EJ596" i="2"/>
  <c r="EI593" i="2"/>
  <c r="EI594" i="2"/>
  <c r="EI595" i="2"/>
  <c r="EI596" i="2"/>
  <c r="EH593" i="2"/>
  <c r="EH594" i="2"/>
  <c r="EH595" i="2"/>
  <c r="EH596" i="2"/>
  <c r="EG593" i="2"/>
  <c r="EG594" i="2"/>
  <c r="EG595" i="2"/>
  <c r="EG596" i="2"/>
  <c r="EF593" i="2"/>
  <c r="EF594" i="2"/>
  <c r="EF595" i="2"/>
  <c r="EF596" i="2"/>
  <c r="EE593" i="2"/>
  <c r="EE594" i="2"/>
  <c r="EE595" i="2"/>
  <c r="EE596" i="2"/>
  <c r="ED593" i="2"/>
  <c r="ED594" i="2"/>
  <c r="ED595" i="2"/>
  <c r="ED596" i="2"/>
  <c r="EC593" i="2"/>
  <c r="EC594" i="2"/>
  <c r="EC595" i="2"/>
  <c r="EC596" i="2"/>
  <c r="EB593" i="2"/>
  <c r="EB594" i="2"/>
  <c r="EB595" i="2"/>
  <c r="EB596" i="2"/>
  <c r="EA593" i="2"/>
  <c r="EA594" i="2"/>
  <c r="EA595" i="2"/>
  <c r="EA596" i="2"/>
  <c r="DZ593" i="2"/>
  <c r="DZ594" i="2"/>
  <c r="DZ595" i="2"/>
  <c r="DZ596" i="2"/>
  <c r="DY593" i="2"/>
  <c r="DY594" i="2"/>
  <c r="DY595" i="2"/>
  <c r="DY596" i="2"/>
  <c r="DX593" i="2"/>
  <c r="DX594" i="2"/>
  <c r="DX595" i="2"/>
  <c r="DX596" i="2"/>
  <c r="DW593" i="2"/>
  <c r="DW594" i="2"/>
  <c r="DW595" i="2"/>
  <c r="DW596" i="2"/>
  <c r="DV593" i="2"/>
  <c r="DV594" i="2"/>
  <c r="DV595" i="2"/>
  <c r="DV596" i="2"/>
  <c r="DU593" i="2"/>
  <c r="DU594" i="2"/>
  <c r="DU595" i="2"/>
  <c r="DU596" i="2"/>
  <c r="DT593" i="2"/>
  <c r="DT594" i="2"/>
  <c r="DT595" i="2"/>
  <c r="DT596" i="2"/>
  <c r="DS593" i="2"/>
  <c r="DS594" i="2"/>
  <c r="DS595" i="2"/>
  <c r="DS596" i="2"/>
  <c r="DR593" i="2"/>
  <c r="DR594" i="2"/>
  <c r="DR595" i="2"/>
  <c r="DR596" i="2"/>
  <c r="DQ593" i="2"/>
  <c r="DQ594" i="2"/>
  <c r="DQ595" i="2"/>
  <c r="DQ596" i="2"/>
  <c r="DP593" i="2"/>
  <c r="DP594" i="2"/>
  <c r="DP595" i="2"/>
  <c r="DP596" i="2"/>
  <c r="DO593" i="2"/>
  <c r="DO594" i="2"/>
  <c r="DO595" i="2"/>
  <c r="DO596" i="2"/>
  <c r="DN593" i="2"/>
  <c r="DN594" i="2"/>
  <c r="DN595" i="2"/>
  <c r="DN596" i="2"/>
  <c r="DM593" i="2"/>
  <c r="DM594" i="2"/>
  <c r="DM595" i="2"/>
  <c r="DM596" i="2"/>
  <c r="DL593" i="2"/>
  <c r="DL594" i="2"/>
  <c r="DL595" i="2"/>
  <c r="DL596" i="2"/>
  <c r="DK593" i="2"/>
  <c r="DK594" i="2"/>
  <c r="DK595" i="2"/>
  <c r="DK596" i="2"/>
  <c r="DJ593" i="2"/>
  <c r="DJ594" i="2"/>
  <c r="DJ595" i="2"/>
  <c r="DJ596" i="2"/>
  <c r="DI593" i="2"/>
  <c r="DI594" i="2"/>
  <c r="DI595" i="2"/>
  <c r="DI596" i="2"/>
  <c r="DH593" i="2"/>
  <c r="DH594" i="2"/>
  <c r="DH595" i="2"/>
  <c r="DH596" i="2"/>
  <c r="DG593" i="2"/>
  <c r="DG594" i="2"/>
  <c r="DG595" i="2"/>
  <c r="DG596" i="2"/>
  <c r="DF593" i="2"/>
  <c r="DF594" i="2"/>
  <c r="DF595" i="2"/>
  <c r="DF596" i="2"/>
  <c r="DE593" i="2"/>
  <c r="DE594" i="2"/>
  <c r="DE595" i="2"/>
  <c r="DE596" i="2"/>
  <c r="DD593" i="2"/>
  <c r="DD594" i="2"/>
  <c r="DD595" i="2"/>
  <c r="DD596" i="2"/>
  <c r="DC593" i="2"/>
  <c r="DC594" i="2"/>
  <c r="DC595" i="2"/>
  <c r="DC596" i="2"/>
  <c r="DB593" i="2"/>
  <c r="DB594" i="2"/>
  <c r="DB595" i="2"/>
  <c r="DB596" i="2"/>
  <c r="DA593" i="2"/>
  <c r="DA594" i="2"/>
  <c r="DA595" i="2"/>
  <c r="DA596" i="2"/>
  <c r="CZ593" i="2"/>
  <c r="CZ594" i="2"/>
  <c r="CZ595" i="2"/>
  <c r="CZ596" i="2"/>
  <c r="CY593" i="2"/>
  <c r="CY594" i="2"/>
  <c r="CY595" i="2"/>
  <c r="CY596" i="2"/>
  <c r="CX593" i="2"/>
  <c r="CX594" i="2"/>
  <c r="CX595" i="2"/>
  <c r="CX596" i="2"/>
  <c r="CW593" i="2"/>
  <c r="CW594" i="2"/>
  <c r="CW595" i="2"/>
  <c r="CW596" i="2"/>
  <c r="CV593" i="2"/>
  <c r="CV594" i="2"/>
  <c r="CV595" i="2"/>
  <c r="CV596" i="2"/>
  <c r="CU593" i="2"/>
  <c r="CU594" i="2"/>
  <c r="CU595" i="2"/>
  <c r="CU596" i="2"/>
  <c r="CT593" i="2"/>
  <c r="CT594" i="2"/>
  <c r="CT595" i="2"/>
  <c r="CT596" i="2"/>
  <c r="CS593" i="2"/>
  <c r="CS594" i="2"/>
  <c r="CS595" i="2"/>
  <c r="CS596" i="2"/>
  <c r="CR593" i="2"/>
  <c r="CR594" i="2"/>
  <c r="CR595" i="2"/>
  <c r="CR596" i="2"/>
  <c r="CQ593" i="2"/>
  <c r="CQ594" i="2"/>
  <c r="CQ595" i="2"/>
  <c r="CQ596" i="2"/>
  <c r="CP593" i="2"/>
  <c r="CP594" i="2"/>
  <c r="CP595" i="2"/>
  <c r="CP596" i="2"/>
  <c r="CO593" i="2"/>
  <c r="CO594" i="2"/>
  <c r="CO595" i="2"/>
  <c r="CO596" i="2"/>
  <c r="CN593" i="2"/>
  <c r="CN594" i="2"/>
  <c r="CN595" i="2"/>
  <c r="CN596" i="2"/>
  <c r="CM593" i="2"/>
  <c r="CM594" i="2"/>
  <c r="CM595" i="2"/>
  <c r="CM596" i="2"/>
  <c r="CL593" i="2"/>
  <c r="CL594" i="2"/>
  <c r="CL595" i="2"/>
  <c r="CL596" i="2"/>
  <c r="CK593" i="2"/>
  <c r="CK594" i="2"/>
  <c r="CK595" i="2"/>
  <c r="CK596" i="2"/>
  <c r="CJ593" i="2"/>
  <c r="CJ594" i="2"/>
  <c r="CJ595" i="2"/>
  <c r="CJ596" i="2"/>
  <c r="CI593" i="2"/>
  <c r="CI594" i="2"/>
  <c r="CI595" i="2"/>
  <c r="CI596" i="2"/>
  <c r="CH593" i="2"/>
  <c r="CH594" i="2"/>
  <c r="CH595" i="2"/>
  <c r="CH596" i="2"/>
  <c r="CG593" i="2"/>
  <c r="CG594" i="2"/>
  <c r="CG595" i="2"/>
  <c r="CG596" i="2"/>
  <c r="CF593" i="2"/>
  <c r="CF594" i="2"/>
  <c r="CF595" i="2"/>
  <c r="CF596" i="2"/>
  <c r="CE593" i="2"/>
  <c r="CE594" i="2"/>
  <c r="CE595" i="2"/>
  <c r="CE596" i="2"/>
  <c r="CD593" i="2"/>
  <c r="CD594" i="2"/>
  <c r="CD595" i="2"/>
  <c r="CD596" i="2"/>
  <c r="CC593" i="2"/>
  <c r="CC594" i="2"/>
  <c r="CC595" i="2"/>
  <c r="CC596" i="2"/>
  <c r="CB593" i="2"/>
  <c r="CB594" i="2"/>
  <c r="CB595" i="2"/>
  <c r="CB596" i="2"/>
  <c r="CA593" i="2"/>
  <c r="CA594" i="2"/>
  <c r="CA595" i="2"/>
  <c r="CA596" i="2"/>
  <c r="BZ593" i="2"/>
  <c r="BZ594" i="2"/>
  <c r="BZ595" i="2"/>
  <c r="BZ596" i="2"/>
  <c r="BY593" i="2"/>
  <c r="BY594" i="2"/>
  <c r="BY595" i="2"/>
  <c r="BY596" i="2"/>
  <c r="BX593" i="2"/>
  <c r="BX594" i="2"/>
  <c r="BX595" i="2"/>
  <c r="BX596" i="2"/>
  <c r="BW593" i="2"/>
  <c r="BW594" i="2"/>
  <c r="BW595" i="2"/>
  <c r="BW596" i="2"/>
  <c r="BV593" i="2"/>
  <c r="BV594" i="2"/>
  <c r="BV595" i="2"/>
  <c r="BV596" i="2"/>
  <c r="BU593" i="2"/>
  <c r="BU594" i="2"/>
  <c r="BU595" i="2"/>
  <c r="BU596" i="2"/>
  <c r="BT593" i="2"/>
  <c r="BT594" i="2"/>
  <c r="BT595" i="2"/>
  <c r="BT596" i="2"/>
  <c r="BS593" i="2"/>
  <c r="BS594" i="2"/>
  <c r="BS595" i="2"/>
  <c r="BS596" i="2"/>
  <c r="BR593" i="2"/>
  <c r="BR594" i="2"/>
  <c r="BR595" i="2"/>
  <c r="BR596" i="2"/>
  <c r="BQ593" i="2"/>
  <c r="BQ594" i="2"/>
  <c r="BQ595" i="2"/>
  <c r="BQ596" i="2"/>
  <c r="BP593" i="2"/>
  <c r="BP594" i="2"/>
  <c r="BP595" i="2"/>
  <c r="BP596" i="2"/>
  <c r="BO593" i="2"/>
  <c r="BO594" i="2"/>
  <c r="BO595" i="2"/>
  <c r="BO596" i="2"/>
  <c r="BN593" i="2"/>
  <c r="BN594" i="2"/>
  <c r="BN595" i="2"/>
  <c r="BN596" i="2"/>
  <c r="BM593" i="2"/>
  <c r="BM594" i="2"/>
  <c r="BM595" i="2"/>
  <c r="BM596" i="2"/>
  <c r="BL593" i="2"/>
  <c r="BL594" i="2"/>
  <c r="BL595" i="2"/>
  <c r="BL596" i="2"/>
  <c r="BK593" i="2"/>
  <c r="BK594" i="2"/>
  <c r="BK595" i="2"/>
  <c r="BK596" i="2"/>
  <c r="BJ593" i="2"/>
  <c r="BJ594" i="2"/>
  <c r="BJ595" i="2"/>
  <c r="BJ596" i="2"/>
  <c r="BI593" i="2"/>
  <c r="BI594" i="2"/>
  <c r="BI595" i="2"/>
  <c r="BI596" i="2"/>
  <c r="BH593" i="2"/>
  <c r="BH594" i="2"/>
  <c r="BH595" i="2"/>
  <c r="BH596" i="2"/>
  <c r="BG593" i="2"/>
  <c r="BG594" i="2"/>
  <c r="BG595" i="2"/>
  <c r="BG596" i="2"/>
  <c r="BF593" i="2"/>
  <c r="BF594" i="2"/>
  <c r="BF595" i="2"/>
  <c r="BF596" i="2"/>
  <c r="BE593" i="2"/>
  <c r="BE594" i="2"/>
  <c r="BE595" i="2"/>
  <c r="BE596" i="2"/>
  <c r="BD593" i="2"/>
  <c r="BD594" i="2"/>
  <c r="BD595" i="2"/>
  <c r="BD596" i="2"/>
  <c r="BC593" i="2"/>
  <c r="BC594" i="2"/>
  <c r="BC595" i="2"/>
  <c r="BC596" i="2"/>
  <c r="BB593" i="2"/>
  <c r="BB594" i="2"/>
  <c r="BB595" i="2"/>
  <c r="BB596" i="2"/>
  <c r="BA593" i="2"/>
  <c r="BA594" i="2"/>
  <c r="BA595" i="2"/>
  <c r="BA596" i="2"/>
  <c r="AZ593" i="2"/>
  <c r="AZ594" i="2"/>
  <c r="AZ595" i="2"/>
  <c r="AZ596" i="2"/>
  <c r="AY593" i="2"/>
  <c r="AY594" i="2"/>
  <c r="AY595" i="2"/>
  <c r="AY596" i="2"/>
  <c r="AX593" i="2"/>
  <c r="AX594" i="2"/>
  <c r="AX595" i="2"/>
  <c r="AX596" i="2"/>
  <c r="AW593" i="2"/>
  <c r="AW594" i="2"/>
  <c r="AW595" i="2"/>
  <c r="AW596" i="2"/>
  <c r="AV593" i="2"/>
  <c r="AV594" i="2"/>
  <c r="AV595" i="2"/>
  <c r="AV596" i="2"/>
  <c r="AU593" i="2"/>
  <c r="AU594" i="2"/>
  <c r="AU595" i="2"/>
  <c r="AU596" i="2"/>
  <c r="AT593" i="2"/>
  <c r="AT594" i="2"/>
  <c r="AT595" i="2"/>
  <c r="AT596" i="2"/>
  <c r="AS593" i="2"/>
  <c r="AS594" i="2"/>
  <c r="AS595" i="2"/>
  <c r="AS596" i="2"/>
  <c r="AR593" i="2"/>
  <c r="AR594" i="2"/>
  <c r="AR595" i="2"/>
  <c r="AR596" i="2"/>
  <c r="AQ593" i="2"/>
  <c r="AQ594" i="2"/>
  <c r="AQ595" i="2"/>
  <c r="AQ596" i="2"/>
  <c r="AP593" i="2"/>
  <c r="AP594" i="2"/>
  <c r="AP595" i="2"/>
  <c r="AP596" i="2"/>
  <c r="AO593" i="2"/>
  <c r="AO594" i="2"/>
  <c r="AO595" i="2"/>
  <c r="AO596" i="2"/>
  <c r="AN593" i="2"/>
  <c r="AN594" i="2"/>
  <c r="AN595" i="2"/>
  <c r="AN596" i="2"/>
  <c r="AM593" i="2"/>
  <c r="AM594" i="2"/>
  <c r="AM595" i="2"/>
  <c r="AM596" i="2"/>
  <c r="AL593" i="2"/>
  <c r="AL594" i="2"/>
  <c r="AL595" i="2"/>
  <c r="AL596" i="2"/>
  <c r="AK593" i="2"/>
  <c r="AK594" i="2"/>
  <c r="AK595" i="2"/>
  <c r="AK596" i="2"/>
  <c r="AJ593" i="2"/>
  <c r="AJ594" i="2"/>
  <c r="AJ595" i="2"/>
  <c r="AJ596" i="2"/>
  <c r="AI593" i="2"/>
  <c r="AI594" i="2"/>
  <c r="AI595" i="2"/>
  <c r="AI596" i="2"/>
  <c r="AH593" i="2"/>
  <c r="AH594" i="2"/>
  <c r="AH595" i="2"/>
  <c r="AH596" i="2"/>
  <c r="AG593" i="2"/>
  <c r="AG594" i="2"/>
  <c r="AG595" i="2"/>
  <c r="AG596" i="2"/>
  <c r="AF593" i="2"/>
  <c r="AF594" i="2"/>
  <c r="AF595" i="2"/>
  <c r="AF596" i="2"/>
  <c r="AE593" i="2"/>
  <c r="AE594" i="2"/>
  <c r="AE595" i="2"/>
  <c r="AE596" i="2"/>
  <c r="AD593" i="2"/>
  <c r="AD594" i="2"/>
  <c r="AD595" i="2"/>
  <c r="AD596" i="2"/>
  <c r="AC593" i="2"/>
  <c r="AC594" i="2"/>
  <c r="AC595" i="2"/>
  <c r="AC596" i="2"/>
  <c r="AB593" i="2"/>
  <c r="AB594" i="2"/>
  <c r="AB595" i="2"/>
  <c r="AB596" i="2"/>
  <c r="AA593" i="2"/>
  <c r="AA594" i="2"/>
  <c r="AA595" i="2"/>
  <c r="AA596" i="2"/>
  <c r="Z593" i="2"/>
  <c r="Z594" i="2"/>
  <c r="Z595" i="2"/>
  <c r="Z596" i="2"/>
  <c r="Y593" i="2"/>
  <c r="Y594" i="2"/>
  <c r="Y595" i="2"/>
  <c r="Y596" i="2"/>
  <c r="X593" i="2"/>
  <c r="X594" i="2"/>
  <c r="X595" i="2"/>
  <c r="X596" i="2"/>
  <c r="W593" i="2"/>
  <c r="W594" i="2"/>
  <c r="W595" i="2"/>
  <c r="W596" i="2"/>
  <c r="V593" i="2"/>
  <c r="V594" i="2"/>
  <c r="V595" i="2"/>
  <c r="V596" i="2"/>
  <c r="U593" i="2"/>
  <c r="U594" i="2"/>
  <c r="U595" i="2"/>
  <c r="U596" i="2"/>
  <c r="T593" i="2"/>
  <c r="T594" i="2"/>
  <c r="T595" i="2"/>
  <c r="T596" i="2"/>
  <c r="S593" i="2"/>
  <c r="S594" i="2"/>
  <c r="S595" i="2"/>
  <c r="S596" i="2"/>
  <c r="R593" i="2"/>
  <c r="R594" i="2"/>
  <c r="R595" i="2"/>
  <c r="R596" i="2"/>
  <c r="Q593" i="2"/>
  <c r="Q594" i="2"/>
  <c r="Q595" i="2"/>
  <c r="Q596" i="2"/>
  <c r="P593" i="2"/>
  <c r="P594" i="2"/>
  <c r="P595" i="2"/>
  <c r="P596" i="2"/>
  <c r="O593" i="2"/>
  <c r="O594" i="2"/>
  <c r="O595" i="2"/>
  <c r="O596" i="2"/>
  <c r="N593" i="2"/>
  <c r="N594" i="2"/>
  <c r="N595" i="2"/>
  <c r="N596" i="2"/>
  <c r="HE595" i="2"/>
  <c r="GV590" i="2"/>
  <c r="GK595" i="2"/>
  <c r="GK594" i="2"/>
  <c r="HE593" i="2"/>
  <c r="GK593" i="2"/>
  <c r="HE590" i="2"/>
  <c r="GZ590" i="2"/>
  <c r="GM590" i="2"/>
  <c r="GK590" i="2"/>
  <c r="HE589" i="2"/>
  <c r="GZ589" i="2"/>
  <c r="GM589" i="2"/>
  <c r="GK589" i="2"/>
  <c r="GF589" i="2"/>
  <c r="HE588" i="2"/>
  <c r="GZ588" i="2"/>
  <c r="GM588" i="2"/>
  <c r="GK588" i="2"/>
  <c r="GF588" i="2"/>
  <c r="HE587" i="2"/>
  <c r="GZ587" i="2"/>
  <c r="GM587" i="2"/>
  <c r="GK587" i="2"/>
  <c r="GF587" i="2"/>
  <c r="GK573" i="2"/>
  <c r="FR582" i="2"/>
  <c r="FO582" i="2"/>
  <c r="FN582" i="2"/>
  <c r="FJ582" i="2"/>
  <c r="FG582" i="2"/>
  <c r="FB582" i="2"/>
  <c r="ET582" i="2"/>
  <c r="EQ582" i="2"/>
  <c r="EP582" i="2"/>
  <c r="EL582" i="2"/>
  <c r="EI582" i="2"/>
  <c r="ED582" i="2"/>
  <c r="DV582" i="2"/>
  <c r="DS582" i="2"/>
  <c r="DR582" i="2"/>
  <c r="DN582" i="2"/>
  <c r="DK582" i="2"/>
  <c r="DF582" i="2"/>
  <c r="CX582" i="2"/>
  <c r="CU582" i="2"/>
  <c r="CT582" i="2"/>
  <c r="CP582" i="2"/>
  <c r="CM582" i="2"/>
  <c r="CH582" i="2"/>
  <c r="BZ582" i="2"/>
  <c r="BW582" i="2"/>
  <c r="BV582" i="2"/>
  <c r="BR582" i="2"/>
  <c r="BO582" i="2"/>
  <c r="BJ582" i="2"/>
  <c r="BB582" i="2"/>
  <c r="AY582" i="2"/>
  <c r="AX582" i="2"/>
  <c r="AT582" i="2"/>
  <c r="AQ582" i="2"/>
  <c r="AL582" i="2"/>
  <c r="AD582" i="2"/>
  <c r="AA582" i="2"/>
  <c r="Z582" i="2"/>
  <c r="V582" i="2"/>
  <c r="S582" i="2"/>
  <c r="L582" i="2"/>
  <c r="GU578" i="2"/>
  <c r="HA578" i="2"/>
  <c r="GW578" i="2"/>
  <c r="FZ578" i="2"/>
  <c r="GE578" i="2"/>
  <c r="GQ578" i="2"/>
  <c r="GO578" i="2"/>
  <c r="GM578" i="2"/>
  <c r="GK578" i="2"/>
  <c r="GR572" i="2"/>
  <c r="GR576" i="2"/>
  <c r="GS576" i="2"/>
  <c r="GM576" i="2"/>
  <c r="FW576" i="2"/>
  <c r="HA575" i="2"/>
  <c r="FZ16" i="2"/>
  <c r="FZ21" i="2"/>
  <c r="FZ26" i="2"/>
  <c r="FZ31" i="2"/>
  <c r="FZ36" i="2"/>
  <c r="FZ41" i="2"/>
  <c r="FZ46" i="2"/>
  <c r="FZ51" i="2"/>
  <c r="FZ56" i="2"/>
  <c r="FZ61" i="2"/>
  <c r="FZ66" i="2"/>
  <c r="FZ71" i="2"/>
  <c r="FZ76" i="2"/>
  <c r="FZ81" i="2"/>
  <c r="FZ86" i="2"/>
  <c r="FZ91" i="2"/>
  <c r="FZ96" i="2"/>
  <c r="FZ101" i="2"/>
  <c r="FZ106" i="2"/>
  <c r="FZ111" i="2"/>
  <c r="FZ117" i="2"/>
  <c r="FZ122" i="2"/>
  <c r="FZ127" i="2"/>
  <c r="FZ132" i="2"/>
  <c r="FZ137" i="2"/>
  <c r="FZ145" i="2"/>
  <c r="FZ150" i="2"/>
  <c r="FZ155" i="2"/>
  <c r="FZ160" i="2"/>
  <c r="FZ165" i="2"/>
  <c r="FZ170" i="2"/>
  <c r="FZ175" i="2"/>
  <c r="FZ180" i="2"/>
  <c r="FZ185" i="2"/>
  <c r="FZ190" i="2"/>
  <c r="FZ195" i="2"/>
  <c r="FZ200" i="2"/>
  <c r="FZ205" i="2"/>
  <c r="FZ210" i="2"/>
  <c r="FZ215" i="2"/>
  <c r="FZ220" i="2"/>
  <c r="FZ225" i="2"/>
  <c r="FZ230" i="2"/>
  <c r="FZ236" i="2"/>
  <c r="FZ241" i="2"/>
  <c r="FZ246" i="2"/>
  <c r="FZ251" i="2"/>
  <c r="FZ256" i="2"/>
  <c r="FZ261" i="2"/>
  <c r="FZ266" i="2"/>
  <c r="FZ271" i="2"/>
  <c r="FZ276" i="2"/>
  <c r="FZ284" i="2"/>
  <c r="FZ289" i="2"/>
  <c r="FZ294" i="2"/>
  <c r="FZ299" i="2"/>
  <c r="FZ304" i="2"/>
  <c r="FZ309" i="2"/>
  <c r="FZ314" i="2"/>
  <c r="FZ319" i="2"/>
  <c r="FZ324" i="2"/>
  <c r="FZ329" i="2"/>
  <c r="FZ334" i="2"/>
  <c r="FZ339" i="2"/>
  <c r="FZ344" i="2"/>
  <c r="FZ350" i="2"/>
  <c r="FZ356" i="2"/>
  <c r="FZ361" i="2"/>
  <c r="FZ366" i="2"/>
  <c r="FZ371" i="2"/>
  <c r="FZ376" i="2"/>
  <c r="FZ381" i="2"/>
  <c r="FZ386" i="2"/>
  <c r="FZ391" i="2"/>
  <c r="FZ396" i="2"/>
  <c r="FZ401" i="2"/>
  <c r="FZ406" i="2"/>
  <c r="FZ411" i="2"/>
  <c r="FZ416" i="2"/>
  <c r="FZ421" i="2"/>
  <c r="FZ426" i="2"/>
  <c r="FZ431" i="2"/>
  <c r="FZ436" i="2"/>
  <c r="FZ444" i="2"/>
  <c r="FZ449" i="2"/>
  <c r="FZ454" i="2"/>
  <c r="FZ459" i="2"/>
  <c r="FZ464" i="2"/>
  <c r="FZ469" i="2"/>
  <c r="FZ475" i="2"/>
  <c r="FZ480" i="2"/>
  <c r="FZ485" i="2"/>
  <c r="FZ490" i="2"/>
  <c r="FZ495" i="2"/>
  <c r="FZ500" i="2"/>
  <c r="FZ505" i="2"/>
  <c r="FZ510" i="2"/>
  <c r="FZ515" i="2"/>
  <c r="FZ520" i="2"/>
  <c r="FZ525" i="2"/>
  <c r="FZ530" i="2"/>
  <c r="FZ535" i="2"/>
  <c r="FZ540" i="2"/>
  <c r="FZ545" i="2"/>
  <c r="FZ550" i="2"/>
  <c r="FZ555" i="2"/>
  <c r="FZ560" i="2"/>
  <c r="FZ565" i="2"/>
  <c r="FZ571" i="2"/>
  <c r="FZ574" i="2"/>
  <c r="GU570" i="2"/>
  <c r="DU572" i="2"/>
  <c r="DV572" i="2"/>
  <c r="DW572" i="2"/>
  <c r="DX572" i="2"/>
  <c r="DY572" i="2"/>
  <c r="DZ572" i="2"/>
  <c r="EA572" i="2"/>
  <c r="EB572" i="2"/>
  <c r="EC572" i="2"/>
  <c r="ED572" i="2"/>
  <c r="EE572" i="2"/>
  <c r="EF572" i="2"/>
  <c r="EG572" i="2"/>
  <c r="EH572" i="2"/>
  <c r="EI572" i="2"/>
  <c r="EJ572" i="2"/>
  <c r="EK572" i="2"/>
  <c r="EL572" i="2"/>
  <c r="EM572" i="2"/>
  <c r="EN572" i="2"/>
  <c r="EO572" i="2"/>
  <c r="EP572" i="2"/>
  <c r="EQ572" i="2"/>
  <c r="ER572" i="2"/>
  <c r="ES572" i="2"/>
  <c r="ET572" i="2"/>
  <c r="EU572" i="2"/>
  <c r="EV572" i="2"/>
  <c r="EW572" i="2"/>
  <c r="EX572" i="2"/>
  <c r="EY572" i="2"/>
  <c r="EZ572" i="2"/>
  <c r="FA572" i="2"/>
  <c r="FB572" i="2"/>
  <c r="FC572" i="2"/>
  <c r="FD572" i="2"/>
  <c r="FE572" i="2"/>
  <c r="FF572" i="2"/>
  <c r="FG572" i="2"/>
  <c r="FH572" i="2"/>
  <c r="FI572" i="2"/>
  <c r="FJ572" i="2"/>
  <c r="FK572" i="2"/>
  <c r="FL572" i="2"/>
  <c r="FM572" i="2"/>
  <c r="FN572" i="2"/>
  <c r="FO572" i="2"/>
  <c r="FP572" i="2"/>
  <c r="FQ572" i="2"/>
  <c r="FR572" i="2"/>
  <c r="FS572" i="2"/>
  <c r="FT572" i="2"/>
  <c r="FU572" i="2"/>
  <c r="GU572" i="2"/>
  <c r="GU573" i="2"/>
  <c r="HA573" i="2"/>
  <c r="GW573" i="2"/>
  <c r="GO570" i="2"/>
  <c r="GO572" i="2"/>
  <c r="GO573" i="2"/>
  <c r="GM573" i="2"/>
  <c r="GE570" i="2"/>
  <c r="GE572" i="2"/>
  <c r="GE573" i="2"/>
  <c r="I573" i="2"/>
  <c r="HA572" i="2"/>
  <c r="FV572" i="2"/>
  <c r="GW572" i="2"/>
  <c r="GS572" i="2"/>
  <c r="G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P572" i="2"/>
  <c r="AQ572" i="2"/>
  <c r="AR572" i="2"/>
  <c r="AS572" i="2"/>
  <c r="AT572" i="2"/>
  <c r="AU572" i="2"/>
  <c r="AV572" i="2"/>
  <c r="AW572" i="2"/>
  <c r="AX572" i="2"/>
  <c r="AY572" i="2"/>
  <c r="AZ572" i="2"/>
  <c r="BA572" i="2"/>
  <c r="BB572" i="2"/>
  <c r="BC572" i="2"/>
  <c r="BD572" i="2"/>
  <c r="BE572" i="2"/>
  <c r="BF572" i="2"/>
  <c r="BG572" i="2"/>
  <c r="BH572" i="2"/>
  <c r="BI572" i="2"/>
  <c r="BJ572" i="2"/>
  <c r="BK572" i="2"/>
  <c r="BL572" i="2"/>
  <c r="BM572" i="2"/>
  <c r="BN572" i="2"/>
  <c r="BO572" i="2"/>
  <c r="BP572" i="2"/>
  <c r="BQ572" i="2"/>
  <c r="BR572" i="2"/>
  <c r="BS572" i="2"/>
  <c r="BT572" i="2"/>
  <c r="BU572" i="2"/>
  <c r="BV572" i="2"/>
  <c r="BW572" i="2"/>
  <c r="BX572" i="2"/>
  <c r="BY572" i="2"/>
  <c r="BZ572" i="2"/>
  <c r="CA572" i="2"/>
  <c r="CB572" i="2"/>
  <c r="CC572" i="2"/>
  <c r="CD572" i="2"/>
  <c r="CE572" i="2"/>
  <c r="CF572" i="2"/>
  <c r="CG572" i="2"/>
  <c r="CH572" i="2"/>
  <c r="CI572" i="2"/>
  <c r="CJ572" i="2"/>
  <c r="CK572" i="2"/>
  <c r="CL572" i="2"/>
  <c r="CM572" i="2"/>
  <c r="CN572" i="2"/>
  <c r="CO572" i="2"/>
  <c r="CP572" i="2"/>
  <c r="CQ572" i="2"/>
  <c r="CR572" i="2"/>
  <c r="CS572" i="2"/>
  <c r="CT572" i="2"/>
  <c r="CU572" i="2"/>
  <c r="CV572" i="2"/>
  <c r="CW572" i="2"/>
  <c r="CX572" i="2"/>
  <c r="CY572" i="2"/>
  <c r="CZ572" i="2"/>
  <c r="DA572" i="2"/>
  <c r="DB572" i="2"/>
  <c r="DC572" i="2"/>
  <c r="DD572" i="2"/>
  <c r="DE572" i="2"/>
  <c r="DF572" i="2"/>
  <c r="DG572" i="2"/>
  <c r="DH572" i="2"/>
  <c r="DI572" i="2"/>
  <c r="DJ572" i="2"/>
  <c r="DK572" i="2"/>
  <c r="DL572" i="2"/>
  <c r="DM572" i="2"/>
  <c r="DN572" i="2"/>
  <c r="DO572" i="2"/>
  <c r="DP572" i="2"/>
  <c r="DQ572" i="2"/>
  <c r="DR572" i="2"/>
  <c r="DS572" i="2"/>
  <c r="DT572" i="2"/>
  <c r="GK572" i="2"/>
  <c r="FZ572" i="2"/>
  <c r="I572" i="2"/>
  <c r="GU571" i="2"/>
  <c r="HA571" i="2"/>
  <c r="GW571" i="2"/>
  <c r="GO571" i="2"/>
  <c r="GM571" i="2"/>
  <c r="GK571" i="2"/>
  <c r="I571" i="2"/>
  <c r="HF570" i="2"/>
  <c r="HD570" i="2"/>
  <c r="HA570" i="2"/>
  <c r="GW570" i="2"/>
  <c r="GM570" i="2"/>
  <c r="GK570" i="2"/>
  <c r="I570" i="2"/>
  <c r="HA17" i="2"/>
  <c r="HA22" i="2"/>
  <c r="HA27" i="2"/>
  <c r="HA32" i="2"/>
  <c r="HA37" i="2"/>
  <c r="HA42" i="2"/>
  <c r="HA47" i="2"/>
  <c r="HA52" i="2"/>
  <c r="HA57" i="2"/>
  <c r="HA62" i="2"/>
  <c r="HA67" i="2"/>
  <c r="HA72" i="2"/>
  <c r="HA77" i="2"/>
  <c r="HA82" i="2"/>
  <c r="HA87" i="2"/>
  <c r="HA92" i="2"/>
  <c r="HA97" i="2"/>
  <c r="HA102" i="2"/>
  <c r="HA107" i="2"/>
  <c r="HA112" i="2"/>
  <c r="HA118" i="2"/>
  <c r="HA123" i="2"/>
  <c r="HA128" i="2"/>
  <c r="HA133" i="2"/>
  <c r="HA138" i="2"/>
  <c r="HA146" i="2"/>
  <c r="HA151" i="2"/>
  <c r="HA156" i="2"/>
  <c r="HA161" i="2"/>
  <c r="HA166" i="2"/>
  <c r="HA171" i="2"/>
  <c r="HA176" i="2"/>
  <c r="HA181" i="2"/>
  <c r="HA186" i="2"/>
  <c r="HA191" i="2"/>
  <c r="HA196" i="2"/>
  <c r="HA201" i="2"/>
  <c r="HA206" i="2"/>
  <c r="HA211" i="2"/>
  <c r="HA216" i="2"/>
  <c r="HA221" i="2"/>
  <c r="HA226" i="2"/>
  <c r="HA231" i="2"/>
  <c r="HA237" i="2"/>
  <c r="HA242" i="2"/>
  <c r="HA247" i="2"/>
  <c r="HA252" i="2"/>
  <c r="HA257" i="2"/>
  <c r="HA262" i="2"/>
  <c r="HA267" i="2"/>
  <c r="HA272" i="2"/>
  <c r="HA277" i="2"/>
  <c r="HA285" i="2"/>
  <c r="HA290" i="2"/>
  <c r="HA295" i="2"/>
  <c r="HA300" i="2"/>
  <c r="HA305" i="2"/>
  <c r="HA310" i="2"/>
  <c r="HA315" i="2"/>
  <c r="HA320" i="2"/>
  <c r="HA325" i="2"/>
  <c r="HA330" i="2"/>
  <c r="HA335" i="2"/>
  <c r="HA340" i="2"/>
  <c r="HA345" i="2"/>
  <c r="HA351" i="2"/>
  <c r="HA357" i="2"/>
  <c r="HA362" i="2"/>
  <c r="HA367" i="2"/>
  <c r="HA372" i="2"/>
  <c r="HA377" i="2"/>
  <c r="HA382" i="2"/>
  <c r="HA387" i="2"/>
  <c r="HA392" i="2"/>
  <c r="HA397" i="2"/>
  <c r="HA402" i="2"/>
  <c r="HA407" i="2"/>
  <c r="HA412" i="2"/>
  <c r="HA417" i="2"/>
  <c r="HA422" i="2"/>
  <c r="HA427" i="2"/>
  <c r="HA432" i="2"/>
  <c r="GW437" i="2"/>
  <c r="HA437" i="2"/>
  <c r="GW445" i="2"/>
  <c r="HA445" i="2"/>
  <c r="GW450" i="2"/>
  <c r="HA450" i="2"/>
  <c r="GW455" i="2"/>
  <c r="HA455" i="2"/>
  <c r="GW460" i="2"/>
  <c r="HA460" i="2"/>
  <c r="GW465" i="2"/>
  <c r="HA465" i="2"/>
  <c r="GW470" i="2"/>
  <c r="HA470" i="2"/>
  <c r="GW476" i="2"/>
  <c r="HA476" i="2"/>
  <c r="GW481" i="2"/>
  <c r="HA481" i="2"/>
  <c r="GW486" i="2"/>
  <c r="HA486" i="2"/>
  <c r="GW491" i="2"/>
  <c r="HA491" i="2"/>
  <c r="GW496" i="2"/>
  <c r="HA496" i="2"/>
  <c r="GW501" i="2"/>
  <c r="HA501" i="2"/>
  <c r="HA506" i="2"/>
  <c r="GW511" i="2"/>
  <c r="HA511" i="2"/>
  <c r="GW516" i="2"/>
  <c r="HA516" i="2"/>
  <c r="GW521" i="2"/>
  <c r="HA521" i="2"/>
  <c r="GW526" i="2"/>
  <c r="HA526" i="2"/>
  <c r="GW531" i="2"/>
  <c r="HA531" i="2"/>
  <c r="GW536" i="2"/>
  <c r="HA536" i="2"/>
  <c r="GW541" i="2"/>
  <c r="HA541" i="2"/>
  <c r="GW546" i="2"/>
  <c r="HA546" i="2"/>
  <c r="GW551" i="2"/>
  <c r="HA551" i="2"/>
  <c r="GW556" i="2"/>
  <c r="HA556" i="2"/>
  <c r="GW561" i="2"/>
  <c r="HA561" i="2"/>
  <c r="GW566" i="2"/>
  <c r="HA566" i="2"/>
  <c r="HA568" i="2"/>
  <c r="FZ567" i="2"/>
  <c r="HF566" i="2"/>
  <c r="HD566" i="2"/>
  <c r="GR566" i="2"/>
  <c r="HC566" i="2"/>
  <c r="GZ566" i="2"/>
  <c r="GU566" i="2"/>
  <c r="GO566" i="2"/>
  <c r="GS566" i="2"/>
  <c r="FZ566" i="2"/>
  <c r="GL566" i="2"/>
  <c r="GM566" i="2"/>
  <c r="GE564" i="2"/>
  <c r="GE565" i="2"/>
  <c r="GE566" i="2"/>
  <c r="GW565" i="2"/>
  <c r="GU565" i="2"/>
  <c r="GO565" i="2"/>
  <c r="GL565" i="2"/>
  <c r="GM565" i="2"/>
  <c r="GW564" i="2"/>
  <c r="GU564" i="2"/>
  <c r="GO564" i="2"/>
  <c r="GL564" i="2"/>
  <c r="GM564" i="2"/>
  <c r="C563" i="2"/>
  <c r="FZ562" i="2"/>
  <c r="HF561" i="2"/>
  <c r="HD561" i="2"/>
  <c r="GR561" i="2"/>
  <c r="HC561" i="2"/>
  <c r="GZ561" i="2"/>
  <c r="GU561" i="2"/>
  <c r="GO561" i="2"/>
  <c r="GS561" i="2"/>
  <c r="FZ561" i="2"/>
  <c r="GE559" i="2"/>
  <c r="GE560" i="2"/>
  <c r="GE561" i="2"/>
  <c r="GW560" i="2"/>
  <c r="GU560" i="2"/>
  <c r="GO560" i="2"/>
  <c r="GW559" i="2"/>
  <c r="GU559" i="2"/>
  <c r="GO559" i="2"/>
  <c r="C558" i="2"/>
  <c r="FZ557" i="2"/>
  <c r="HF556" i="2"/>
  <c r="HD556" i="2"/>
  <c r="GR556" i="2"/>
  <c r="HC556" i="2"/>
  <c r="GZ556" i="2"/>
  <c r="GU556" i="2"/>
  <c r="GO556" i="2"/>
  <c r="GS556" i="2"/>
  <c r="FZ556" i="2"/>
  <c r="GE554" i="2"/>
  <c r="GE555" i="2"/>
  <c r="GE556" i="2"/>
  <c r="GW555" i="2"/>
  <c r="GU555" i="2"/>
  <c r="GO555" i="2"/>
  <c r="GW554" i="2"/>
  <c r="GU554" i="2"/>
  <c r="GO554" i="2"/>
  <c r="C553" i="2"/>
  <c r="FZ552" i="2"/>
  <c r="HF551" i="2"/>
  <c r="HD551" i="2"/>
  <c r="GR551" i="2"/>
  <c r="HC551" i="2"/>
  <c r="GZ551" i="2"/>
  <c r="GU551" i="2"/>
  <c r="GO551" i="2"/>
  <c r="GS551" i="2"/>
  <c r="FZ551" i="2"/>
  <c r="GE549" i="2"/>
  <c r="GE550" i="2"/>
  <c r="GE551" i="2"/>
  <c r="GW550" i="2"/>
  <c r="GU550" i="2"/>
  <c r="GO550" i="2"/>
  <c r="GW549" i="2"/>
  <c r="GU549" i="2"/>
  <c r="GO549" i="2"/>
  <c r="C548" i="2"/>
  <c r="FZ547" i="2"/>
  <c r="HF546" i="2"/>
  <c r="HD546" i="2"/>
  <c r="GR546" i="2"/>
  <c r="HC546" i="2"/>
  <c r="GZ546" i="2"/>
  <c r="FZ546" i="2"/>
  <c r="GE544" i="2"/>
  <c r="GE545" i="2"/>
  <c r="GE546" i="2"/>
  <c r="GW545" i="2"/>
  <c r="GW544" i="2"/>
  <c r="C543" i="2"/>
  <c r="FZ542" i="2"/>
  <c r="HF541" i="2"/>
  <c r="HD541" i="2"/>
  <c r="GR541" i="2"/>
  <c r="HC541" i="2"/>
  <c r="GZ541" i="2"/>
  <c r="GU541" i="2"/>
  <c r="GO541" i="2"/>
  <c r="GS541" i="2"/>
  <c r="FZ541" i="2"/>
  <c r="GL541" i="2"/>
  <c r="GM541" i="2"/>
  <c r="GE539" i="2"/>
  <c r="GE540" i="2"/>
  <c r="GE541" i="2"/>
  <c r="GW540" i="2"/>
  <c r="GU540" i="2"/>
  <c r="GO540" i="2"/>
  <c r="GL540" i="2"/>
  <c r="GM540" i="2"/>
  <c r="GW539" i="2"/>
  <c r="GU539" i="2"/>
  <c r="GO539" i="2"/>
  <c r="GL539" i="2"/>
  <c r="GM539" i="2"/>
  <c r="C538" i="2"/>
  <c r="FZ537" i="2"/>
  <c r="HF536" i="2"/>
  <c r="HD536" i="2"/>
  <c r="GR536" i="2"/>
  <c r="HC536" i="2"/>
  <c r="GZ536" i="2"/>
  <c r="GU536" i="2"/>
  <c r="GO536" i="2"/>
  <c r="GS536" i="2"/>
  <c r="FZ536" i="2"/>
  <c r="GL536" i="2"/>
  <c r="GM536" i="2"/>
  <c r="GE534" i="2"/>
  <c r="GE535" i="2"/>
  <c r="GE536" i="2"/>
  <c r="GW535" i="2"/>
  <c r="GU535" i="2"/>
  <c r="GO535" i="2"/>
  <c r="GL535" i="2"/>
  <c r="GM535" i="2"/>
  <c r="GW534" i="2"/>
  <c r="GU534" i="2"/>
  <c r="GO534" i="2"/>
  <c r="GL534" i="2"/>
  <c r="GM534" i="2"/>
  <c r="C533" i="2"/>
  <c r="FZ532" i="2"/>
  <c r="HF531" i="2"/>
  <c r="HD531" i="2"/>
  <c r="GR531" i="2"/>
  <c r="HC531" i="2"/>
  <c r="GZ531" i="2"/>
  <c r="FZ531" i="2"/>
  <c r="GE529" i="2"/>
  <c r="GE530" i="2"/>
  <c r="GE531" i="2"/>
  <c r="GW530" i="2"/>
  <c r="GW529" i="2"/>
  <c r="FZ527" i="2"/>
  <c r="HF526" i="2"/>
  <c r="HD526" i="2"/>
  <c r="GR526" i="2"/>
  <c r="GZ526" i="2"/>
  <c r="GU526" i="2"/>
  <c r="GO526" i="2"/>
  <c r="GS526" i="2"/>
  <c r="FZ526" i="2"/>
  <c r="GL526" i="2"/>
  <c r="GM526" i="2"/>
  <c r="GE524" i="2"/>
  <c r="GE525" i="2"/>
  <c r="GE526" i="2"/>
  <c r="GW525" i="2"/>
  <c r="GU525" i="2"/>
  <c r="GO525" i="2"/>
  <c r="GL525" i="2"/>
  <c r="GM525" i="2"/>
  <c r="GW524" i="2"/>
  <c r="GU524" i="2"/>
  <c r="GO524" i="2"/>
  <c r="GL524" i="2"/>
  <c r="GM524" i="2"/>
  <c r="C523" i="2"/>
  <c r="FZ522" i="2"/>
  <c r="HF521" i="2"/>
  <c r="HD521" i="2"/>
  <c r="GR521" i="2"/>
  <c r="GZ521" i="2"/>
  <c r="GU521" i="2"/>
  <c r="GO521" i="2"/>
  <c r="GS521" i="2"/>
  <c r="FZ521" i="2"/>
  <c r="GL521" i="2"/>
  <c r="GM521" i="2"/>
  <c r="GE519" i="2"/>
  <c r="GE520" i="2"/>
  <c r="GE521" i="2"/>
  <c r="GW520" i="2"/>
  <c r="GU520" i="2"/>
  <c r="GO520" i="2"/>
  <c r="GL520" i="2"/>
  <c r="GM520" i="2"/>
  <c r="GW519" i="2"/>
  <c r="GU519" i="2"/>
  <c r="GO519" i="2"/>
  <c r="GL519" i="2"/>
  <c r="GM519" i="2"/>
  <c r="C518" i="2"/>
  <c r="FZ517" i="2"/>
  <c r="HF516" i="2"/>
  <c r="HD516" i="2"/>
  <c r="GR516" i="2"/>
  <c r="GZ516" i="2"/>
  <c r="GU516" i="2"/>
  <c r="GO516" i="2"/>
  <c r="GS516" i="2"/>
  <c r="FZ516" i="2"/>
  <c r="GE514" i="2"/>
  <c r="GE515" i="2"/>
  <c r="GE516" i="2"/>
  <c r="GW515" i="2"/>
  <c r="GU515" i="2"/>
  <c r="GO515" i="2"/>
  <c r="GW514" i="2"/>
  <c r="GU514" i="2"/>
  <c r="GO514" i="2"/>
  <c r="C513" i="2"/>
  <c r="FZ512" i="2"/>
  <c r="HF511" i="2"/>
  <c r="HD511" i="2"/>
  <c r="GR511" i="2"/>
  <c r="GZ511" i="2"/>
  <c r="GU511" i="2"/>
  <c r="GO511" i="2"/>
  <c r="GS511" i="2"/>
  <c r="FZ511" i="2"/>
  <c r="GL511" i="2"/>
  <c r="GM511" i="2"/>
  <c r="GE509" i="2"/>
  <c r="GE510" i="2"/>
  <c r="GE511" i="2"/>
  <c r="GW510" i="2"/>
  <c r="GU510" i="2"/>
  <c r="GO510" i="2"/>
  <c r="GL510" i="2"/>
  <c r="GM510" i="2"/>
  <c r="GW509" i="2"/>
  <c r="GU509" i="2"/>
  <c r="GO509" i="2"/>
  <c r="GL509" i="2"/>
  <c r="GM509" i="2"/>
  <c r="C508" i="2"/>
  <c r="FZ507" i="2"/>
  <c r="HF506" i="2"/>
  <c r="HD506" i="2"/>
  <c r="GR506" i="2"/>
  <c r="HC506" i="2"/>
  <c r="GZ506" i="2"/>
  <c r="FZ506" i="2"/>
  <c r="GE504" i="2"/>
  <c r="GE505" i="2"/>
  <c r="GE506" i="2"/>
  <c r="FZ502" i="2"/>
  <c r="HF501" i="2"/>
  <c r="HD501" i="2"/>
  <c r="GR501" i="2"/>
  <c r="GZ501" i="2"/>
  <c r="GU501" i="2"/>
  <c r="GO501" i="2"/>
  <c r="GS501" i="2"/>
  <c r="FZ501" i="2"/>
  <c r="GL501" i="2"/>
  <c r="GM501" i="2"/>
  <c r="GE499" i="2"/>
  <c r="GE500" i="2"/>
  <c r="GE501" i="2"/>
  <c r="GW500" i="2"/>
  <c r="GU500" i="2"/>
  <c r="GO500" i="2"/>
  <c r="GL500" i="2"/>
  <c r="GM500" i="2"/>
  <c r="GW499" i="2"/>
  <c r="GU499" i="2"/>
  <c r="GO499" i="2"/>
  <c r="GL499" i="2"/>
  <c r="GM499" i="2"/>
  <c r="C498" i="2"/>
  <c r="FZ497" i="2"/>
  <c r="HF496" i="2"/>
  <c r="HD496" i="2"/>
  <c r="GR496" i="2"/>
  <c r="GZ496" i="2"/>
  <c r="GU496" i="2"/>
  <c r="GO496" i="2"/>
  <c r="GS496" i="2"/>
  <c r="FZ496" i="2"/>
  <c r="GL496" i="2"/>
  <c r="GM496" i="2"/>
  <c r="GE494" i="2"/>
  <c r="GE495" i="2"/>
  <c r="GE496" i="2"/>
  <c r="GW495" i="2"/>
  <c r="GU495" i="2"/>
  <c r="GO495" i="2"/>
  <c r="GL495" i="2"/>
  <c r="GM495" i="2"/>
  <c r="GW494" i="2"/>
  <c r="GU494" i="2"/>
  <c r="GO494" i="2"/>
  <c r="GL494" i="2"/>
  <c r="GM494" i="2"/>
  <c r="C493" i="2"/>
  <c r="FZ492" i="2"/>
  <c r="HF491" i="2"/>
  <c r="HD491" i="2"/>
  <c r="GR491" i="2"/>
  <c r="GZ491" i="2"/>
  <c r="GU491" i="2"/>
  <c r="GO491" i="2"/>
  <c r="GS491" i="2"/>
  <c r="FZ491" i="2"/>
  <c r="GL491" i="2"/>
  <c r="GM491" i="2"/>
  <c r="GE489" i="2"/>
  <c r="GE490" i="2"/>
  <c r="GE491" i="2"/>
  <c r="GW490" i="2"/>
  <c r="GU490" i="2"/>
  <c r="GO490" i="2"/>
  <c r="GL490" i="2"/>
  <c r="GM490" i="2"/>
  <c r="GW489" i="2"/>
  <c r="GU489" i="2"/>
  <c r="GO489" i="2"/>
  <c r="GL489" i="2"/>
  <c r="GM489" i="2"/>
  <c r="C488" i="2"/>
  <c r="FZ487" i="2"/>
  <c r="HF486" i="2"/>
  <c r="HD486" i="2"/>
  <c r="GR486" i="2"/>
  <c r="GZ486" i="2"/>
  <c r="GU486" i="2"/>
  <c r="GO486" i="2"/>
  <c r="GS486" i="2"/>
  <c r="FZ486" i="2"/>
  <c r="GE484" i="2"/>
  <c r="GE485" i="2"/>
  <c r="GE486" i="2"/>
  <c r="GW485" i="2"/>
  <c r="GU485" i="2"/>
  <c r="GO485" i="2"/>
  <c r="GW484" i="2"/>
  <c r="GU484" i="2"/>
  <c r="GO484" i="2"/>
  <c r="C483" i="2"/>
  <c r="FZ482" i="2"/>
  <c r="HF481" i="2"/>
  <c r="HD481" i="2"/>
  <c r="GR481" i="2"/>
  <c r="GZ481" i="2"/>
  <c r="GU481" i="2"/>
  <c r="GO481" i="2"/>
  <c r="GS481" i="2"/>
  <c r="FZ481" i="2"/>
  <c r="GL481" i="2"/>
  <c r="GM481" i="2"/>
  <c r="GE479" i="2"/>
  <c r="GE480" i="2"/>
  <c r="GE481" i="2"/>
  <c r="GW480" i="2"/>
  <c r="GU480" i="2"/>
  <c r="GO480" i="2"/>
  <c r="GL480" i="2"/>
  <c r="GM480" i="2"/>
  <c r="GW479" i="2"/>
  <c r="GU479" i="2"/>
  <c r="GO479" i="2"/>
  <c r="GL479" i="2"/>
  <c r="GM479" i="2"/>
  <c r="C478" i="2"/>
  <c r="FZ477" i="2"/>
  <c r="HF476" i="2"/>
  <c r="HD476" i="2"/>
  <c r="GR476" i="2"/>
  <c r="GZ476" i="2"/>
  <c r="GU476" i="2"/>
  <c r="GO476" i="2"/>
  <c r="GS476" i="2"/>
  <c r="FZ476" i="2"/>
  <c r="GL476" i="2"/>
  <c r="GM476" i="2"/>
  <c r="GE474" i="2"/>
  <c r="GE475" i="2"/>
  <c r="GE476" i="2"/>
  <c r="GW475" i="2"/>
  <c r="GU475" i="2"/>
  <c r="GO475" i="2"/>
  <c r="GL475" i="2"/>
  <c r="GM475" i="2"/>
  <c r="GW474" i="2"/>
  <c r="GU474" i="2"/>
  <c r="GO474" i="2"/>
  <c r="GL474" i="2"/>
  <c r="GM474" i="2"/>
  <c r="C473" i="2"/>
  <c r="FZ471" i="2"/>
  <c r="HF470" i="2"/>
  <c r="HD470" i="2"/>
  <c r="GR470" i="2"/>
  <c r="GZ470" i="2"/>
  <c r="GU470" i="2"/>
  <c r="GO470" i="2"/>
  <c r="GS470" i="2"/>
  <c r="FZ470" i="2"/>
  <c r="GL470" i="2"/>
  <c r="GM470" i="2"/>
  <c r="GE468" i="2"/>
  <c r="GE469" i="2"/>
  <c r="GE470" i="2"/>
  <c r="GW469" i="2"/>
  <c r="GU469" i="2"/>
  <c r="GO469" i="2"/>
  <c r="GL469" i="2"/>
  <c r="GM469" i="2"/>
  <c r="GW468" i="2"/>
  <c r="GU468" i="2"/>
  <c r="GO468" i="2"/>
  <c r="GL468" i="2"/>
  <c r="GM468" i="2"/>
  <c r="C467" i="2"/>
  <c r="FZ466" i="2"/>
  <c r="HF465" i="2"/>
  <c r="HD465" i="2"/>
  <c r="GR465" i="2"/>
  <c r="GZ465" i="2"/>
  <c r="GU465" i="2"/>
  <c r="GO465" i="2"/>
  <c r="GS465" i="2"/>
  <c r="FZ465" i="2"/>
  <c r="GL465" i="2"/>
  <c r="GM465" i="2"/>
  <c r="GE463" i="2"/>
  <c r="GE464" i="2"/>
  <c r="GE465" i="2"/>
  <c r="GW464" i="2"/>
  <c r="GU464" i="2"/>
  <c r="GO464" i="2"/>
  <c r="GL464" i="2"/>
  <c r="GM464" i="2"/>
  <c r="GW463" i="2"/>
  <c r="GU463" i="2"/>
  <c r="GO463" i="2"/>
  <c r="GL463" i="2"/>
  <c r="GM463" i="2"/>
  <c r="C462" i="2"/>
  <c r="FZ461" i="2"/>
  <c r="HF460" i="2"/>
  <c r="HD460" i="2"/>
  <c r="GR460" i="2"/>
  <c r="GZ460" i="2"/>
  <c r="GU460" i="2"/>
  <c r="GO460" i="2"/>
  <c r="GS460" i="2"/>
  <c r="GM460" i="2"/>
  <c r="FZ460" i="2"/>
  <c r="GL460" i="2"/>
  <c r="GE458" i="2"/>
  <c r="GE459" i="2"/>
  <c r="GE460" i="2"/>
  <c r="GW459" i="2"/>
  <c r="GU459" i="2"/>
  <c r="GO459" i="2"/>
  <c r="GM459" i="2"/>
  <c r="GL459" i="2"/>
  <c r="GW458" i="2"/>
  <c r="GU458" i="2"/>
  <c r="GO458" i="2"/>
  <c r="GM458" i="2"/>
  <c r="GL458" i="2"/>
  <c r="C457" i="2"/>
  <c r="FZ456" i="2"/>
  <c r="HF455" i="2"/>
  <c r="HD455" i="2"/>
  <c r="GR455" i="2"/>
  <c r="GZ455" i="2"/>
  <c r="GU455" i="2"/>
  <c r="GO455" i="2"/>
  <c r="GS455" i="2"/>
  <c r="FZ455" i="2"/>
  <c r="GL455" i="2"/>
  <c r="GM455" i="2"/>
  <c r="GE453" i="2"/>
  <c r="GE454" i="2"/>
  <c r="GE455" i="2"/>
  <c r="GW454" i="2"/>
  <c r="GU454" i="2"/>
  <c r="GO454" i="2"/>
  <c r="GL454" i="2"/>
  <c r="GM454" i="2"/>
  <c r="GW453" i="2"/>
  <c r="GU453" i="2"/>
  <c r="GO453" i="2"/>
  <c r="GL453" i="2"/>
  <c r="GM453" i="2"/>
  <c r="C452" i="2"/>
  <c r="FZ451" i="2"/>
  <c r="HF450" i="2"/>
  <c r="HD450" i="2"/>
  <c r="GR450" i="2"/>
  <c r="GZ450" i="2"/>
  <c r="GU450" i="2"/>
  <c r="GO450" i="2"/>
  <c r="GS450" i="2"/>
  <c r="FZ450" i="2"/>
  <c r="GE448" i="2"/>
  <c r="GE449" i="2"/>
  <c r="GE450" i="2"/>
  <c r="GW449" i="2"/>
  <c r="GU449" i="2"/>
  <c r="GO449" i="2"/>
  <c r="GW448" i="2"/>
  <c r="GU448" i="2"/>
  <c r="GO448" i="2"/>
  <c r="C447" i="2"/>
  <c r="FZ446" i="2"/>
  <c r="HF445" i="2"/>
  <c r="HD445" i="2"/>
  <c r="GR445" i="2"/>
  <c r="GZ445" i="2"/>
  <c r="GU445" i="2"/>
  <c r="GO445" i="2"/>
  <c r="GS445" i="2"/>
  <c r="FZ445" i="2"/>
  <c r="GL445" i="2"/>
  <c r="GM445" i="2"/>
  <c r="GE443" i="2"/>
  <c r="GE444" i="2"/>
  <c r="GE445" i="2"/>
  <c r="GW444" i="2"/>
  <c r="GU444" i="2"/>
  <c r="GO444" i="2"/>
  <c r="GL444" i="2"/>
  <c r="GM444" i="2"/>
  <c r="GW443" i="2"/>
  <c r="GU443" i="2"/>
  <c r="GO443" i="2"/>
  <c r="GL443" i="2"/>
  <c r="GM443" i="2"/>
  <c r="C442" i="2"/>
  <c r="FZ438" i="2"/>
  <c r="HF437" i="2"/>
  <c r="HD437" i="2"/>
  <c r="GR437" i="2"/>
  <c r="GZ437" i="2"/>
  <c r="GU437" i="2"/>
  <c r="GO437" i="2"/>
  <c r="GS437" i="2"/>
  <c r="FZ437" i="2"/>
  <c r="GL437" i="2"/>
  <c r="GM437" i="2"/>
  <c r="GE435" i="2"/>
  <c r="GE436" i="2"/>
  <c r="GE437" i="2"/>
  <c r="GW436" i="2"/>
  <c r="GU436" i="2"/>
  <c r="GO436" i="2"/>
  <c r="GL436" i="2"/>
  <c r="GM436" i="2"/>
  <c r="GW435" i="2"/>
  <c r="GU435" i="2"/>
  <c r="GO435" i="2"/>
  <c r="GL435" i="2"/>
  <c r="GM435" i="2"/>
  <c r="C434" i="2"/>
  <c r="FZ433" i="2"/>
  <c r="HF432" i="2"/>
  <c r="HD432" i="2"/>
  <c r="GR432" i="2"/>
  <c r="GZ432" i="2"/>
  <c r="GU432" i="2"/>
  <c r="GO432" i="2"/>
  <c r="GS432" i="2"/>
  <c r="FZ432" i="2"/>
  <c r="GL432" i="2"/>
  <c r="GM432" i="2"/>
  <c r="GE430" i="2"/>
  <c r="GE431" i="2"/>
  <c r="GE432" i="2"/>
  <c r="GW431" i="2"/>
  <c r="GU431" i="2"/>
  <c r="GO431" i="2"/>
  <c r="GL431" i="2"/>
  <c r="GM431" i="2"/>
  <c r="GW430" i="2"/>
  <c r="GU430" i="2"/>
  <c r="GO430" i="2"/>
  <c r="GL430" i="2"/>
  <c r="GM430" i="2"/>
  <c r="C429" i="2"/>
  <c r="FZ428" i="2"/>
  <c r="HF427" i="2"/>
  <c r="HD427" i="2"/>
  <c r="GR427" i="2"/>
  <c r="GZ427" i="2"/>
  <c r="GU427" i="2"/>
  <c r="GO427" i="2"/>
  <c r="GS427" i="2"/>
  <c r="FZ427" i="2"/>
  <c r="GL427" i="2"/>
  <c r="GM427" i="2"/>
  <c r="GE425" i="2"/>
  <c r="GE426" i="2"/>
  <c r="GE427" i="2"/>
  <c r="GW426" i="2"/>
  <c r="GU426" i="2"/>
  <c r="GO426" i="2"/>
  <c r="GL426" i="2"/>
  <c r="GM426" i="2"/>
  <c r="GW425" i="2"/>
  <c r="GU425" i="2"/>
  <c r="GO425" i="2"/>
  <c r="GL425" i="2"/>
  <c r="GM425" i="2"/>
  <c r="C424" i="2"/>
  <c r="FZ423" i="2"/>
  <c r="HF422" i="2"/>
  <c r="HD422" i="2"/>
  <c r="GR422" i="2"/>
  <c r="GZ422" i="2"/>
  <c r="GU422" i="2"/>
  <c r="GO422" i="2"/>
  <c r="GS422" i="2"/>
  <c r="FZ422" i="2"/>
  <c r="GL422" i="2"/>
  <c r="GM422" i="2"/>
  <c r="GE420" i="2"/>
  <c r="GE421" i="2"/>
  <c r="GE422" i="2"/>
  <c r="GW421" i="2"/>
  <c r="GU421" i="2"/>
  <c r="GO421" i="2"/>
  <c r="GL421" i="2"/>
  <c r="GM421" i="2"/>
  <c r="GW420" i="2"/>
  <c r="GU420" i="2"/>
  <c r="GO420" i="2"/>
  <c r="GL420" i="2"/>
  <c r="GM420" i="2"/>
  <c r="C419" i="2"/>
  <c r="FZ418" i="2"/>
  <c r="HF417" i="2"/>
  <c r="HD417" i="2"/>
  <c r="GR417" i="2"/>
  <c r="GZ417" i="2"/>
  <c r="GU417" i="2"/>
  <c r="GO417" i="2"/>
  <c r="GS417" i="2"/>
  <c r="FZ417" i="2"/>
  <c r="GL417" i="2"/>
  <c r="GM417" i="2"/>
  <c r="GE415" i="2"/>
  <c r="GE416" i="2"/>
  <c r="GE417" i="2"/>
  <c r="GW416" i="2"/>
  <c r="GU416" i="2"/>
  <c r="GO416" i="2"/>
  <c r="GL416" i="2"/>
  <c r="GM416" i="2"/>
  <c r="GW415" i="2"/>
  <c r="GU415" i="2"/>
  <c r="GO415" i="2"/>
  <c r="GL415" i="2"/>
  <c r="GM415" i="2"/>
  <c r="C414" i="2"/>
  <c r="FZ413" i="2"/>
  <c r="HF412" i="2"/>
  <c r="HD412" i="2"/>
  <c r="GR412" i="2"/>
  <c r="GZ412" i="2"/>
  <c r="GU412" i="2"/>
  <c r="GO412" i="2"/>
  <c r="GS412" i="2"/>
  <c r="FZ412" i="2"/>
  <c r="GL412" i="2"/>
  <c r="GM412" i="2"/>
  <c r="GE410" i="2"/>
  <c r="GE411" i="2"/>
  <c r="GE412" i="2"/>
  <c r="GW411" i="2"/>
  <c r="GU411" i="2"/>
  <c r="GO411" i="2"/>
  <c r="GL411" i="2"/>
  <c r="GM411" i="2"/>
  <c r="GW410" i="2"/>
  <c r="GU410" i="2"/>
  <c r="GO410" i="2"/>
  <c r="GL410" i="2"/>
  <c r="GM410" i="2"/>
  <c r="C409" i="2"/>
  <c r="FZ408" i="2"/>
  <c r="HF407" i="2"/>
  <c r="HD407" i="2"/>
  <c r="GR407" i="2"/>
  <c r="GZ407" i="2"/>
  <c r="GU407" i="2"/>
  <c r="GO407" i="2"/>
  <c r="GS407" i="2"/>
  <c r="FZ407" i="2"/>
  <c r="GL407" i="2"/>
  <c r="GM407" i="2"/>
  <c r="GE405" i="2"/>
  <c r="GE406" i="2"/>
  <c r="GE407" i="2"/>
  <c r="GW406" i="2"/>
  <c r="GU406" i="2"/>
  <c r="GO406" i="2"/>
  <c r="GL406" i="2"/>
  <c r="GM406" i="2"/>
  <c r="GW405" i="2"/>
  <c r="GU405" i="2"/>
  <c r="GO405" i="2"/>
  <c r="GL405" i="2"/>
  <c r="GM405" i="2"/>
  <c r="C404" i="2"/>
  <c r="FZ403" i="2"/>
  <c r="HF402" i="2"/>
  <c r="HD402" i="2"/>
  <c r="GR402" i="2"/>
  <c r="GZ402" i="2"/>
  <c r="HC402" i="2"/>
  <c r="FZ402" i="2"/>
  <c r="GE400" i="2"/>
  <c r="GE401" i="2"/>
  <c r="GE402" i="2"/>
  <c r="FZ398" i="2"/>
  <c r="HF397" i="2"/>
  <c r="HD397" i="2"/>
  <c r="GR397" i="2"/>
  <c r="GZ397" i="2"/>
  <c r="GU397" i="2"/>
  <c r="GO397" i="2"/>
  <c r="GS397" i="2"/>
  <c r="FZ397" i="2"/>
  <c r="GL397" i="2"/>
  <c r="GM397" i="2"/>
  <c r="GE395" i="2"/>
  <c r="GE396" i="2"/>
  <c r="GE397" i="2"/>
  <c r="GW396" i="2"/>
  <c r="GU396" i="2"/>
  <c r="GO396" i="2"/>
  <c r="GL396" i="2"/>
  <c r="GM396" i="2"/>
  <c r="GW395" i="2"/>
  <c r="GU395" i="2"/>
  <c r="GO395" i="2"/>
  <c r="GL395" i="2"/>
  <c r="GM395" i="2"/>
  <c r="C394" i="2"/>
  <c r="FZ393" i="2"/>
  <c r="HF392" i="2"/>
  <c r="HD392" i="2"/>
  <c r="GR392" i="2"/>
  <c r="GZ392" i="2"/>
  <c r="GU392" i="2"/>
  <c r="GO392" i="2"/>
  <c r="GS392" i="2"/>
  <c r="FZ392" i="2"/>
  <c r="GL392" i="2"/>
  <c r="GM392" i="2"/>
  <c r="GE390" i="2"/>
  <c r="GE391" i="2"/>
  <c r="GE392" i="2"/>
  <c r="GW391" i="2"/>
  <c r="GU391" i="2"/>
  <c r="GO391" i="2"/>
  <c r="GL391" i="2"/>
  <c r="GM391" i="2"/>
  <c r="GW390" i="2"/>
  <c r="GU390" i="2"/>
  <c r="GO390" i="2"/>
  <c r="GL390" i="2"/>
  <c r="GM390" i="2"/>
  <c r="C389" i="2"/>
  <c r="FZ388" i="2"/>
  <c r="HF387" i="2"/>
  <c r="HD387" i="2"/>
  <c r="GR387" i="2"/>
  <c r="GZ387" i="2"/>
  <c r="GU387" i="2"/>
  <c r="GO387" i="2"/>
  <c r="GS387" i="2"/>
  <c r="FZ387" i="2"/>
  <c r="GE385" i="2"/>
  <c r="GE386" i="2"/>
  <c r="GE387" i="2"/>
  <c r="GW386" i="2"/>
  <c r="GU386" i="2"/>
  <c r="GO386" i="2"/>
  <c r="GW385" i="2"/>
  <c r="GU385" i="2"/>
  <c r="GO385" i="2"/>
  <c r="C384" i="2"/>
  <c r="FZ383" i="2"/>
  <c r="HF382" i="2"/>
  <c r="HD382" i="2"/>
  <c r="GR382" i="2"/>
  <c r="GZ382" i="2"/>
  <c r="GU382" i="2"/>
  <c r="GO382" i="2"/>
  <c r="GS382" i="2"/>
  <c r="FZ382" i="2"/>
  <c r="GL382" i="2"/>
  <c r="GM382" i="2"/>
  <c r="GE380" i="2"/>
  <c r="GE381" i="2"/>
  <c r="GE382" i="2"/>
  <c r="GW381" i="2"/>
  <c r="GU381" i="2"/>
  <c r="GO381" i="2"/>
  <c r="GL381" i="2"/>
  <c r="GM381" i="2"/>
  <c r="GW380" i="2"/>
  <c r="GU380" i="2"/>
  <c r="GO380" i="2"/>
  <c r="GL380" i="2"/>
  <c r="GM380" i="2"/>
  <c r="C379" i="2"/>
  <c r="FZ378" i="2"/>
  <c r="HF377" i="2"/>
  <c r="HD377" i="2"/>
  <c r="GR377" i="2"/>
  <c r="GZ377" i="2"/>
  <c r="GU377" i="2"/>
  <c r="GO377" i="2"/>
  <c r="GS377" i="2"/>
  <c r="FZ377" i="2"/>
  <c r="GL377" i="2"/>
  <c r="GM377" i="2"/>
  <c r="GE375" i="2"/>
  <c r="GE376" i="2"/>
  <c r="GE377" i="2"/>
  <c r="GW376" i="2"/>
  <c r="GU376" i="2"/>
  <c r="GO376" i="2"/>
  <c r="GL376" i="2"/>
  <c r="GM376" i="2"/>
  <c r="GW375" i="2"/>
  <c r="GU375" i="2"/>
  <c r="GO375" i="2"/>
  <c r="GL375" i="2"/>
  <c r="GM375" i="2"/>
  <c r="C374" i="2"/>
  <c r="FZ373" i="2"/>
  <c r="HF372" i="2"/>
  <c r="HD372" i="2"/>
  <c r="GR372" i="2"/>
  <c r="GZ372" i="2"/>
  <c r="GU372" i="2"/>
  <c r="GO372" i="2"/>
  <c r="GS372" i="2"/>
  <c r="FZ372" i="2"/>
  <c r="GL372" i="2"/>
  <c r="GM372" i="2"/>
  <c r="GE370" i="2"/>
  <c r="GE371" i="2"/>
  <c r="GE372" i="2"/>
  <c r="GW371" i="2"/>
  <c r="GU371" i="2"/>
  <c r="GO371" i="2"/>
  <c r="GL371" i="2"/>
  <c r="GM371" i="2"/>
  <c r="GW370" i="2"/>
  <c r="GU370" i="2"/>
  <c r="GO370" i="2"/>
  <c r="GL370" i="2"/>
  <c r="GM370" i="2"/>
  <c r="C369" i="2"/>
  <c r="FZ368" i="2"/>
  <c r="HF367" i="2"/>
  <c r="HD367" i="2"/>
  <c r="GR367" i="2"/>
  <c r="GZ367" i="2"/>
  <c r="GU367" i="2"/>
  <c r="GO367" i="2"/>
  <c r="GS367" i="2"/>
  <c r="FZ367" i="2"/>
  <c r="GL367" i="2"/>
  <c r="GM367" i="2"/>
  <c r="GE365" i="2"/>
  <c r="GE366" i="2"/>
  <c r="GE367" i="2"/>
  <c r="GW366" i="2"/>
  <c r="GU366" i="2"/>
  <c r="GO366" i="2"/>
  <c r="GL366" i="2"/>
  <c r="GM366" i="2"/>
  <c r="GW365" i="2"/>
  <c r="GU365" i="2"/>
  <c r="GO365" i="2"/>
  <c r="GL365" i="2"/>
  <c r="GM365" i="2"/>
  <c r="C364" i="2"/>
  <c r="FZ363" i="2"/>
  <c r="HF362" i="2"/>
  <c r="HD362" i="2"/>
  <c r="GR362" i="2"/>
  <c r="GZ362" i="2"/>
  <c r="GU362" i="2"/>
  <c r="GO362" i="2"/>
  <c r="GS362" i="2"/>
  <c r="FZ362" i="2"/>
  <c r="GL362" i="2"/>
  <c r="GM362" i="2"/>
  <c r="GE360" i="2"/>
  <c r="GE361" i="2"/>
  <c r="GE362" i="2"/>
  <c r="GW361" i="2"/>
  <c r="GU361" i="2"/>
  <c r="GO361" i="2"/>
  <c r="GL361" i="2"/>
  <c r="GM361" i="2"/>
  <c r="GW360" i="2"/>
  <c r="GU360" i="2"/>
  <c r="GO360" i="2"/>
  <c r="GL360" i="2"/>
  <c r="GM360" i="2"/>
  <c r="C359" i="2"/>
  <c r="FZ358" i="2"/>
  <c r="HF357" i="2"/>
  <c r="HD357" i="2"/>
  <c r="GR357" i="2"/>
  <c r="GZ357" i="2"/>
  <c r="GU357" i="2"/>
  <c r="GO357" i="2"/>
  <c r="GS357" i="2"/>
  <c r="FZ357" i="2"/>
  <c r="GE355" i="2"/>
  <c r="GE356" i="2"/>
  <c r="GE357" i="2"/>
  <c r="GW356" i="2"/>
  <c r="GU356" i="2"/>
  <c r="GO356" i="2"/>
  <c r="GW355" i="2"/>
  <c r="GU355" i="2"/>
  <c r="GO355" i="2"/>
  <c r="C354" i="2"/>
  <c r="FZ352" i="2"/>
  <c r="HF351" i="2"/>
  <c r="HD351" i="2"/>
  <c r="GR351" i="2"/>
  <c r="GZ351" i="2"/>
  <c r="GU351" i="2"/>
  <c r="GO351" i="2"/>
  <c r="GS351" i="2"/>
  <c r="FZ351" i="2"/>
  <c r="GL351" i="2"/>
  <c r="GM351" i="2"/>
  <c r="GE349" i="2"/>
  <c r="GE350" i="2"/>
  <c r="GE351" i="2"/>
  <c r="GW350" i="2"/>
  <c r="GU350" i="2"/>
  <c r="GO350" i="2"/>
  <c r="GL350" i="2"/>
  <c r="GM350" i="2"/>
  <c r="GW349" i="2"/>
  <c r="GU349" i="2"/>
  <c r="GO349" i="2"/>
  <c r="GL349" i="2"/>
  <c r="GM349" i="2"/>
  <c r="C348" i="2"/>
  <c r="FZ346" i="2"/>
  <c r="HF345" i="2"/>
  <c r="HD345" i="2"/>
  <c r="GR345" i="2"/>
  <c r="GZ345" i="2"/>
  <c r="GU345" i="2"/>
  <c r="GO345" i="2"/>
  <c r="GS345" i="2"/>
  <c r="FZ345" i="2"/>
  <c r="GE343" i="2"/>
  <c r="GE344" i="2"/>
  <c r="GE345" i="2"/>
  <c r="GW344" i="2"/>
  <c r="GU344" i="2"/>
  <c r="GO344" i="2"/>
  <c r="GW343" i="2"/>
  <c r="GU343" i="2"/>
  <c r="GO343" i="2"/>
  <c r="C342" i="2"/>
  <c r="FZ341" i="2"/>
  <c r="HF340" i="2"/>
  <c r="HD340" i="2"/>
  <c r="GR340" i="2"/>
  <c r="GZ340" i="2"/>
  <c r="GU340" i="2"/>
  <c r="GO340" i="2"/>
  <c r="GS340" i="2"/>
  <c r="FZ340" i="2"/>
  <c r="GL340" i="2"/>
  <c r="GM340" i="2"/>
  <c r="GE338" i="2"/>
  <c r="GE339" i="2"/>
  <c r="GE340" i="2"/>
  <c r="GW339" i="2"/>
  <c r="GU339" i="2"/>
  <c r="GO339" i="2"/>
  <c r="GL339" i="2"/>
  <c r="GM339" i="2"/>
  <c r="GW338" i="2"/>
  <c r="GU338" i="2"/>
  <c r="GO338" i="2"/>
  <c r="GL338" i="2"/>
  <c r="GM338" i="2"/>
  <c r="C337" i="2"/>
  <c r="FZ336" i="2"/>
  <c r="HF335" i="2"/>
  <c r="HD335" i="2"/>
  <c r="GR335" i="2"/>
  <c r="GZ335" i="2"/>
  <c r="GU335" i="2"/>
  <c r="GO335" i="2"/>
  <c r="GS335" i="2"/>
  <c r="FZ335" i="2"/>
  <c r="GL335" i="2"/>
  <c r="GM335" i="2"/>
  <c r="GE333" i="2"/>
  <c r="GE334" i="2"/>
  <c r="GE335" i="2"/>
  <c r="GW334" i="2"/>
  <c r="GU334" i="2"/>
  <c r="GO334" i="2"/>
  <c r="GL334" i="2"/>
  <c r="GM334" i="2"/>
  <c r="GW333" i="2"/>
  <c r="GU333" i="2"/>
  <c r="GO333" i="2"/>
  <c r="GL333" i="2"/>
  <c r="GM333" i="2"/>
  <c r="C332" i="2"/>
  <c r="FZ331" i="2"/>
  <c r="HF330" i="2"/>
  <c r="HD330" i="2"/>
  <c r="GR330" i="2"/>
  <c r="GZ330" i="2"/>
  <c r="GU330" i="2"/>
  <c r="GO330" i="2"/>
  <c r="GS330" i="2"/>
  <c r="FZ330" i="2"/>
  <c r="GL330" i="2"/>
  <c r="GM330" i="2"/>
  <c r="GE328" i="2"/>
  <c r="GE329" i="2"/>
  <c r="GE330" i="2"/>
  <c r="GW329" i="2"/>
  <c r="GU329" i="2"/>
  <c r="GO329" i="2"/>
  <c r="GL329" i="2"/>
  <c r="GM329" i="2"/>
  <c r="GW328" i="2"/>
  <c r="GU328" i="2"/>
  <c r="GO328" i="2"/>
  <c r="GL328" i="2"/>
  <c r="GM328" i="2"/>
  <c r="C327" i="2"/>
  <c r="FZ326" i="2"/>
  <c r="HF325" i="2"/>
  <c r="HD325" i="2"/>
  <c r="GR325" i="2"/>
  <c r="GZ325" i="2"/>
  <c r="GU325" i="2"/>
  <c r="GO325" i="2"/>
  <c r="GS325" i="2"/>
  <c r="FZ325" i="2"/>
  <c r="GL325" i="2"/>
  <c r="GM325" i="2"/>
  <c r="GE323" i="2"/>
  <c r="GE324" i="2"/>
  <c r="GE325" i="2"/>
  <c r="GW324" i="2"/>
  <c r="GU324" i="2"/>
  <c r="GO324" i="2"/>
  <c r="GL324" i="2"/>
  <c r="GM324" i="2"/>
  <c r="GW323" i="2"/>
  <c r="GU323" i="2"/>
  <c r="GO323" i="2"/>
  <c r="GL323" i="2"/>
  <c r="GM323" i="2"/>
  <c r="C322" i="2"/>
  <c r="FZ321" i="2"/>
  <c r="HF320" i="2"/>
  <c r="HD320" i="2"/>
  <c r="GR320" i="2"/>
  <c r="GZ320" i="2"/>
  <c r="GU320" i="2"/>
  <c r="GO320" i="2"/>
  <c r="GS320" i="2"/>
  <c r="FZ320" i="2"/>
  <c r="GL320" i="2"/>
  <c r="GM320" i="2"/>
  <c r="GE318" i="2"/>
  <c r="GE319" i="2"/>
  <c r="GE320" i="2"/>
  <c r="GW319" i="2"/>
  <c r="GU319" i="2"/>
  <c r="GO319" i="2"/>
  <c r="GL319" i="2"/>
  <c r="GM319" i="2"/>
  <c r="GW318" i="2"/>
  <c r="GU318" i="2"/>
  <c r="GO318" i="2"/>
  <c r="GL318" i="2"/>
  <c r="GM318" i="2"/>
  <c r="C317" i="2"/>
  <c r="FZ316" i="2"/>
  <c r="HF315" i="2"/>
  <c r="HD315" i="2"/>
  <c r="GR315" i="2"/>
  <c r="GZ315" i="2"/>
  <c r="GU315" i="2"/>
  <c r="GO315" i="2"/>
  <c r="GS315" i="2"/>
  <c r="FZ315" i="2"/>
  <c r="GE313" i="2"/>
  <c r="GE314" i="2"/>
  <c r="GE315" i="2"/>
  <c r="GW314" i="2"/>
  <c r="GU314" i="2"/>
  <c r="GO314" i="2"/>
  <c r="GW313" i="2"/>
  <c r="GU313" i="2"/>
  <c r="GO313" i="2"/>
  <c r="C312" i="2"/>
  <c r="FZ311" i="2"/>
  <c r="HF310" i="2"/>
  <c r="HD310" i="2"/>
  <c r="GR310" i="2"/>
  <c r="GZ310" i="2"/>
  <c r="GU310" i="2"/>
  <c r="GO310" i="2"/>
  <c r="GS310" i="2"/>
  <c r="FZ310" i="2"/>
  <c r="GE308" i="2"/>
  <c r="GE309" i="2"/>
  <c r="GE310" i="2"/>
  <c r="GW309" i="2"/>
  <c r="GU309" i="2"/>
  <c r="GO309" i="2"/>
  <c r="GW308" i="2"/>
  <c r="GU308" i="2"/>
  <c r="GO308" i="2"/>
  <c r="C307" i="2"/>
  <c r="FZ306" i="2"/>
  <c r="HF305" i="2"/>
  <c r="HD305" i="2"/>
  <c r="GR305" i="2"/>
  <c r="GZ305" i="2"/>
  <c r="GU305" i="2"/>
  <c r="GO305" i="2"/>
  <c r="GS305" i="2"/>
  <c r="FZ305" i="2"/>
  <c r="GL305" i="2"/>
  <c r="GM305" i="2"/>
  <c r="GE303" i="2"/>
  <c r="GE304" i="2"/>
  <c r="GE305" i="2"/>
  <c r="GW304" i="2"/>
  <c r="GU304" i="2"/>
  <c r="GO304" i="2"/>
  <c r="GL304" i="2"/>
  <c r="GM304" i="2"/>
  <c r="GW303" i="2"/>
  <c r="GU303" i="2"/>
  <c r="GO303" i="2"/>
  <c r="GL303" i="2"/>
  <c r="GM303" i="2"/>
  <c r="C302" i="2"/>
  <c r="FZ301" i="2"/>
  <c r="HF300" i="2"/>
  <c r="HD300" i="2"/>
  <c r="GR300" i="2"/>
  <c r="GZ300" i="2"/>
  <c r="GU300" i="2"/>
  <c r="GO300" i="2"/>
  <c r="GS300" i="2"/>
  <c r="FZ300" i="2"/>
  <c r="GL300" i="2"/>
  <c r="GM300" i="2"/>
  <c r="GE298" i="2"/>
  <c r="GE299" i="2"/>
  <c r="GE300" i="2"/>
  <c r="GW299" i="2"/>
  <c r="GU299" i="2"/>
  <c r="GO299" i="2"/>
  <c r="GL299" i="2"/>
  <c r="GM299" i="2"/>
  <c r="GW298" i="2"/>
  <c r="GU298" i="2"/>
  <c r="GO298" i="2"/>
  <c r="GL298" i="2"/>
  <c r="GM298" i="2"/>
  <c r="C297" i="2"/>
  <c r="FZ296" i="2"/>
  <c r="HF295" i="2"/>
  <c r="HD295" i="2"/>
  <c r="GR295" i="2"/>
  <c r="GZ295" i="2"/>
  <c r="GU295" i="2"/>
  <c r="GO295" i="2"/>
  <c r="GS295" i="2"/>
  <c r="FZ295" i="2"/>
  <c r="GL295" i="2"/>
  <c r="GM295" i="2"/>
  <c r="GE293" i="2"/>
  <c r="GE294" i="2"/>
  <c r="GE295" i="2"/>
  <c r="GW294" i="2"/>
  <c r="GU294" i="2"/>
  <c r="GO294" i="2"/>
  <c r="GL294" i="2"/>
  <c r="GM294" i="2"/>
  <c r="GW293" i="2"/>
  <c r="GU293" i="2"/>
  <c r="GO293" i="2"/>
  <c r="GL293" i="2"/>
  <c r="GM293" i="2"/>
  <c r="C292" i="2"/>
  <c r="FZ291" i="2"/>
  <c r="HF290" i="2"/>
  <c r="HD290" i="2"/>
  <c r="GR290" i="2"/>
  <c r="GZ290" i="2"/>
  <c r="GU290" i="2"/>
  <c r="GO290" i="2"/>
  <c r="GS290" i="2"/>
  <c r="FZ290" i="2"/>
  <c r="GL290" i="2"/>
  <c r="GM290" i="2"/>
  <c r="GE288" i="2"/>
  <c r="GE289" i="2"/>
  <c r="GE290" i="2"/>
  <c r="GW289" i="2"/>
  <c r="GU289" i="2"/>
  <c r="GO289" i="2"/>
  <c r="GL289" i="2"/>
  <c r="GM289" i="2"/>
  <c r="GW288" i="2"/>
  <c r="GU288" i="2"/>
  <c r="GO288" i="2"/>
  <c r="GL288" i="2"/>
  <c r="GM288" i="2"/>
  <c r="C287" i="2"/>
  <c r="FZ286" i="2"/>
  <c r="HF285" i="2"/>
  <c r="HD285" i="2"/>
  <c r="GR285" i="2"/>
  <c r="GZ285" i="2"/>
  <c r="GU285" i="2"/>
  <c r="GO285" i="2"/>
  <c r="GS285" i="2"/>
  <c r="FZ285" i="2"/>
  <c r="GL285" i="2"/>
  <c r="GM285" i="2"/>
  <c r="GE283" i="2"/>
  <c r="GE284" i="2"/>
  <c r="GE285" i="2"/>
  <c r="GW284" i="2"/>
  <c r="GU284" i="2"/>
  <c r="GO284" i="2"/>
  <c r="GL284" i="2"/>
  <c r="GM284" i="2"/>
  <c r="GW283" i="2"/>
  <c r="GU283" i="2"/>
  <c r="GO283" i="2"/>
  <c r="GL283" i="2"/>
  <c r="GM283" i="2"/>
  <c r="C282" i="2"/>
  <c r="FZ278" i="2"/>
  <c r="HF277" i="2"/>
  <c r="HD277" i="2"/>
  <c r="GR277" i="2"/>
  <c r="GZ277" i="2"/>
  <c r="GU277" i="2"/>
  <c r="GO277" i="2"/>
  <c r="GS277" i="2"/>
  <c r="FZ277" i="2"/>
  <c r="GL277" i="2"/>
  <c r="GM277" i="2"/>
  <c r="GE275" i="2"/>
  <c r="GE276" i="2"/>
  <c r="GE277" i="2"/>
  <c r="GW276" i="2"/>
  <c r="GU276" i="2"/>
  <c r="GO276" i="2"/>
  <c r="GL276" i="2"/>
  <c r="GM276" i="2"/>
  <c r="GW275" i="2"/>
  <c r="GU275" i="2"/>
  <c r="GO275" i="2"/>
  <c r="GL275" i="2"/>
  <c r="GM275" i="2"/>
  <c r="C274" i="2"/>
  <c r="FZ273" i="2"/>
  <c r="HF272" i="2"/>
  <c r="HD272" i="2"/>
  <c r="GR272" i="2"/>
  <c r="GZ272" i="2"/>
  <c r="GU272" i="2"/>
  <c r="GO272" i="2"/>
  <c r="GS272" i="2"/>
  <c r="FZ272" i="2"/>
  <c r="GL272" i="2"/>
  <c r="GM272" i="2"/>
  <c r="GE270" i="2"/>
  <c r="GE271" i="2"/>
  <c r="GE272" i="2"/>
  <c r="GW271" i="2"/>
  <c r="GU271" i="2"/>
  <c r="GO271" i="2"/>
  <c r="GL271" i="2"/>
  <c r="GM271" i="2"/>
  <c r="GW270" i="2"/>
  <c r="GU270" i="2"/>
  <c r="GO270" i="2"/>
  <c r="GL270" i="2"/>
  <c r="GM270" i="2"/>
  <c r="C269" i="2"/>
  <c r="FZ268" i="2"/>
  <c r="HF267" i="2"/>
  <c r="HD267" i="2"/>
  <c r="GR267" i="2"/>
  <c r="GZ267" i="2"/>
  <c r="GU267" i="2"/>
  <c r="GO267" i="2"/>
  <c r="GS267" i="2"/>
  <c r="FZ267" i="2"/>
  <c r="GL267" i="2"/>
  <c r="GM267" i="2"/>
  <c r="GE265" i="2"/>
  <c r="GE266" i="2"/>
  <c r="GE267" i="2"/>
  <c r="GW266" i="2"/>
  <c r="GU266" i="2"/>
  <c r="GO266" i="2"/>
  <c r="GL266" i="2"/>
  <c r="GM266" i="2"/>
  <c r="GW265" i="2"/>
  <c r="GU265" i="2"/>
  <c r="GO265" i="2"/>
  <c r="GL265" i="2"/>
  <c r="GM265" i="2"/>
  <c r="C264" i="2"/>
  <c r="FZ263" i="2"/>
  <c r="HF262" i="2"/>
  <c r="HD262" i="2"/>
  <c r="GR262" i="2"/>
  <c r="GZ262" i="2"/>
  <c r="GU262" i="2"/>
  <c r="GO262" i="2"/>
  <c r="GS262" i="2"/>
  <c r="FZ262" i="2"/>
  <c r="GL262" i="2"/>
  <c r="GM262" i="2"/>
  <c r="GE260" i="2"/>
  <c r="GE261" i="2"/>
  <c r="GE262" i="2"/>
  <c r="GW261" i="2"/>
  <c r="GU261" i="2"/>
  <c r="GO261" i="2"/>
  <c r="GL261" i="2"/>
  <c r="GM261" i="2"/>
  <c r="GW260" i="2"/>
  <c r="GU260" i="2"/>
  <c r="GO260" i="2"/>
  <c r="GL260" i="2"/>
  <c r="GM260" i="2"/>
  <c r="C259" i="2"/>
  <c r="FZ258" i="2"/>
  <c r="HF257" i="2"/>
  <c r="HD257" i="2"/>
  <c r="GR257" i="2"/>
  <c r="GZ257" i="2"/>
  <c r="GU257" i="2"/>
  <c r="GO257" i="2"/>
  <c r="GS257" i="2"/>
  <c r="FZ257" i="2"/>
  <c r="GL257" i="2"/>
  <c r="GM257" i="2"/>
  <c r="GE255" i="2"/>
  <c r="GE256" i="2"/>
  <c r="GE257" i="2"/>
  <c r="GW256" i="2"/>
  <c r="GU256" i="2"/>
  <c r="GO256" i="2"/>
  <c r="GL256" i="2"/>
  <c r="GM256" i="2"/>
  <c r="GW255" i="2"/>
  <c r="GU255" i="2"/>
  <c r="GO255" i="2"/>
  <c r="GL255" i="2"/>
  <c r="GM255" i="2"/>
  <c r="C254" i="2"/>
  <c r="FZ253" i="2"/>
  <c r="HF252" i="2"/>
  <c r="HD252" i="2"/>
  <c r="GR252" i="2"/>
  <c r="GZ252" i="2"/>
  <c r="GU252" i="2"/>
  <c r="GO252" i="2"/>
  <c r="GS252" i="2"/>
  <c r="FZ252" i="2"/>
  <c r="GL252" i="2"/>
  <c r="GM252" i="2"/>
  <c r="GE250" i="2"/>
  <c r="GE251" i="2"/>
  <c r="GE252" i="2"/>
  <c r="GW251" i="2"/>
  <c r="GU251" i="2"/>
  <c r="GO251" i="2"/>
  <c r="GL251" i="2"/>
  <c r="GM251" i="2"/>
  <c r="GW250" i="2"/>
  <c r="GU250" i="2"/>
  <c r="GO250" i="2"/>
  <c r="GL250" i="2"/>
  <c r="GM250" i="2"/>
  <c r="C249" i="2"/>
  <c r="FZ248" i="2"/>
  <c r="HF247" i="2"/>
  <c r="HD247" i="2"/>
  <c r="GR247" i="2"/>
  <c r="GZ247" i="2"/>
  <c r="GU247" i="2"/>
  <c r="GO247" i="2"/>
  <c r="GS247" i="2"/>
  <c r="FZ247" i="2"/>
  <c r="GL247" i="2"/>
  <c r="GM247" i="2"/>
  <c r="GE245" i="2"/>
  <c r="GE246" i="2"/>
  <c r="GE247" i="2"/>
  <c r="GW246" i="2"/>
  <c r="GU246" i="2"/>
  <c r="GO246" i="2"/>
  <c r="GL246" i="2"/>
  <c r="GM246" i="2"/>
  <c r="GW245" i="2"/>
  <c r="GU245" i="2"/>
  <c r="GO245" i="2"/>
  <c r="GL245" i="2"/>
  <c r="GM245" i="2"/>
  <c r="C244" i="2"/>
  <c r="FZ243" i="2"/>
  <c r="HF242" i="2"/>
  <c r="HD242" i="2"/>
  <c r="GR242" i="2"/>
  <c r="GZ242" i="2"/>
  <c r="GU242" i="2"/>
  <c r="GO242" i="2"/>
  <c r="GS242" i="2"/>
  <c r="FZ242" i="2"/>
  <c r="GL242" i="2"/>
  <c r="GM242" i="2"/>
  <c r="GE240" i="2"/>
  <c r="GE241" i="2"/>
  <c r="GE242" i="2"/>
  <c r="GW241" i="2"/>
  <c r="GU241" i="2"/>
  <c r="GO241" i="2"/>
  <c r="GL241" i="2"/>
  <c r="GM241" i="2"/>
  <c r="GW240" i="2"/>
  <c r="GU240" i="2"/>
  <c r="GO240" i="2"/>
  <c r="GL240" i="2"/>
  <c r="GM240" i="2"/>
  <c r="C239" i="2"/>
  <c r="FZ238" i="2"/>
  <c r="HF237" i="2"/>
  <c r="HD237" i="2"/>
  <c r="GR237" i="2"/>
  <c r="GZ237" i="2"/>
  <c r="GU237" i="2"/>
  <c r="GO237" i="2"/>
  <c r="GS237" i="2"/>
  <c r="FZ237" i="2"/>
  <c r="GL237" i="2"/>
  <c r="GM237" i="2"/>
  <c r="GE235" i="2"/>
  <c r="GE236" i="2"/>
  <c r="GE237" i="2"/>
  <c r="GW236" i="2"/>
  <c r="GU236" i="2"/>
  <c r="GO236" i="2"/>
  <c r="GL236" i="2"/>
  <c r="GM236" i="2"/>
  <c r="GW235" i="2"/>
  <c r="GU235" i="2"/>
  <c r="GO235" i="2"/>
  <c r="GL235" i="2"/>
  <c r="GM235" i="2"/>
  <c r="C234" i="2"/>
  <c r="FZ232" i="2"/>
  <c r="HF231" i="2"/>
  <c r="HD231" i="2"/>
  <c r="GR231" i="2"/>
  <c r="GZ231" i="2"/>
  <c r="GU231" i="2"/>
  <c r="GO231" i="2"/>
  <c r="GS231" i="2"/>
  <c r="FZ231" i="2"/>
  <c r="GL231" i="2"/>
  <c r="GM231" i="2"/>
  <c r="GE229" i="2"/>
  <c r="GE230" i="2"/>
  <c r="GE231" i="2"/>
  <c r="GW230" i="2"/>
  <c r="GU230" i="2"/>
  <c r="GO230" i="2"/>
  <c r="GL230" i="2"/>
  <c r="GM230" i="2"/>
  <c r="GW229" i="2"/>
  <c r="GU229" i="2"/>
  <c r="GO229" i="2"/>
  <c r="GL229" i="2"/>
  <c r="GM229" i="2"/>
  <c r="C228" i="2"/>
  <c r="FZ227" i="2"/>
  <c r="HF226" i="2"/>
  <c r="HD226" i="2"/>
  <c r="GR226" i="2"/>
  <c r="GZ226" i="2"/>
  <c r="GU226" i="2"/>
  <c r="GO226" i="2"/>
  <c r="GS226" i="2"/>
  <c r="FZ226" i="2"/>
  <c r="GE224" i="2"/>
  <c r="GE225" i="2"/>
  <c r="GE226" i="2"/>
  <c r="GW225" i="2"/>
  <c r="GU225" i="2"/>
  <c r="GO225" i="2"/>
  <c r="GW224" i="2"/>
  <c r="GU224" i="2"/>
  <c r="GO224" i="2"/>
  <c r="C223" i="2"/>
  <c r="FZ222" i="2"/>
  <c r="HF221" i="2"/>
  <c r="HD221" i="2"/>
  <c r="GR221" i="2"/>
  <c r="GZ221" i="2"/>
  <c r="GU221" i="2"/>
  <c r="GO221" i="2"/>
  <c r="GS221" i="2"/>
  <c r="FZ221" i="2"/>
  <c r="GL221" i="2"/>
  <c r="GM221" i="2"/>
  <c r="GE219" i="2"/>
  <c r="GE220" i="2"/>
  <c r="GE221" i="2"/>
  <c r="GW220" i="2"/>
  <c r="GU220" i="2"/>
  <c r="GO220" i="2"/>
  <c r="GL220" i="2"/>
  <c r="GM220" i="2"/>
  <c r="GW219" i="2"/>
  <c r="GU219" i="2"/>
  <c r="GO219" i="2"/>
  <c r="GL219" i="2"/>
  <c r="GM219" i="2"/>
  <c r="C218" i="2"/>
  <c r="FZ217" i="2"/>
  <c r="HF216" i="2"/>
  <c r="HD216" i="2"/>
  <c r="GR216" i="2"/>
  <c r="GZ216" i="2"/>
  <c r="GU216" i="2"/>
  <c r="GO216" i="2"/>
  <c r="GS216" i="2"/>
  <c r="FZ216" i="2"/>
  <c r="GL216" i="2"/>
  <c r="GM216" i="2"/>
  <c r="GE214" i="2"/>
  <c r="GE215" i="2"/>
  <c r="GE216" i="2"/>
  <c r="GW215" i="2"/>
  <c r="GU215" i="2"/>
  <c r="GO215" i="2"/>
  <c r="GL215" i="2"/>
  <c r="GM215" i="2"/>
  <c r="GW214" i="2"/>
  <c r="GU214" i="2"/>
  <c r="GO214" i="2"/>
  <c r="GL214" i="2"/>
  <c r="GM214" i="2"/>
  <c r="C213" i="2"/>
  <c r="FZ212" i="2"/>
  <c r="HF211" i="2"/>
  <c r="HD211" i="2"/>
  <c r="GR211" i="2"/>
  <c r="GZ211" i="2"/>
  <c r="GU211" i="2"/>
  <c r="GO211" i="2"/>
  <c r="GS211" i="2"/>
  <c r="FZ211" i="2"/>
  <c r="GL211" i="2"/>
  <c r="GM211" i="2"/>
  <c r="GE209" i="2"/>
  <c r="GE210" i="2"/>
  <c r="GE211" i="2"/>
  <c r="GW210" i="2"/>
  <c r="GU210" i="2"/>
  <c r="GO210" i="2"/>
  <c r="GL210" i="2"/>
  <c r="GM210" i="2"/>
  <c r="GW209" i="2"/>
  <c r="GU209" i="2"/>
  <c r="GO209" i="2"/>
  <c r="GL209" i="2"/>
  <c r="GM209" i="2"/>
  <c r="C208" i="2"/>
  <c r="FZ207" i="2"/>
  <c r="HF206" i="2"/>
  <c r="HD206" i="2"/>
  <c r="GR206" i="2"/>
  <c r="GZ206" i="2"/>
  <c r="GU206" i="2"/>
  <c r="GO206" i="2"/>
  <c r="GS206" i="2"/>
  <c r="FZ206" i="2"/>
  <c r="GL206" i="2"/>
  <c r="GM206" i="2"/>
  <c r="GE204" i="2"/>
  <c r="GE205" i="2"/>
  <c r="GE206" i="2"/>
  <c r="GW205" i="2"/>
  <c r="GU205" i="2"/>
  <c r="GO205" i="2"/>
  <c r="GL205" i="2"/>
  <c r="GM205" i="2"/>
  <c r="GW204" i="2"/>
  <c r="GU204" i="2"/>
  <c r="GO204" i="2"/>
  <c r="GL204" i="2"/>
  <c r="GM204" i="2"/>
  <c r="C203" i="2"/>
  <c r="FZ202" i="2"/>
  <c r="HF201" i="2"/>
  <c r="HD201" i="2"/>
  <c r="GR201" i="2"/>
  <c r="GZ201" i="2"/>
  <c r="GU201" i="2"/>
  <c r="GO201" i="2"/>
  <c r="GS201" i="2"/>
  <c r="FZ201" i="2"/>
  <c r="GL201" i="2"/>
  <c r="GM201" i="2"/>
  <c r="GE199" i="2"/>
  <c r="GE200" i="2"/>
  <c r="GE201" i="2"/>
  <c r="GW200" i="2"/>
  <c r="GU200" i="2"/>
  <c r="GO200" i="2"/>
  <c r="GL200" i="2"/>
  <c r="GM200" i="2"/>
  <c r="GW199" i="2"/>
  <c r="GU199" i="2"/>
  <c r="GO199" i="2"/>
  <c r="GL199" i="2"/>
  <c r="GM199" i="2"/>
  <c r="C198" i="2"/>
  <c r="FZ197" i="2"/>
  <c r="HF196" i="2"/>
  <c r="HD196" i="2"/>
  <c r="GR196" i="2"/>
  <c r="GZ196" i="2"/>
  <c r="GU196" i="2"/>
  <c r="GO196" i="2"/>
  <c r="GS196" i="2"/>
  <c r="FZ196" i="2"/>
  <c r="GL196" i="2"/>
  <c r="GM196" i="2"/>
  <c r="GE194" i="2"/>
  <c r="GE195" i="2"/>
  <c r="GE196" i="2"/>
  <c r="GW195" i="2"/>
  <c r="GU195" i="2"/>
  <c r="GO195" i="2"/>
  <c r="GL195" i="2"/>
  <c r="GM195" i="2"/>
  <c r="GW194" i="2"/>
  <c r="GU194" i="2"/>
  <c r="GO194" i="2"/>
  <c r="GL194" i="2"/>
  <c r="GM194" i="2"/>
  <c r="C193" i="2"/>
  <c r="FZ192" i="2"/>
  <c r="HF191" i="2"/>
  <c r="HD191" i="2"/>
  <c r="GR191" i="2"/>
  <c r="GZ191" i="2"/>
  <c r="GU191" i="2"/>
  <c r="GO191" i="2"/>
  <c r="GS191" i="2"/>
  <c r="FZ191" i="2"/>
  <c r="GL191" i="2"/>
  <c r="GM191" i="2"/>
  <c r="GE189" i="2"/>
  <c r="GE190" i="2"/>
  <c r="GE191" i="2"/>
  <c r="GW190" i="2"/>
  <c r="GU190" i="2"/>
  <c r="GO190" i="2"/>
  <c r="GL190" i="2"/>
  <c r="GM190" i="2"/>
  <c r="GW189" i="2"/>
  <c r="GU189" i="2"/>
  <c r="GO189" i="2"/>
  <c r="GL189" i="2"/>
  <c r="GM189" i="2"/>
  <c r="C188" i="2"/>
  <c r="FZ187" i="2"/>
  <c r="HF186" i="2"/>
  <c r="HD186" i="2"/>
  <c r="GR186" i="2"/>
  <c r="GZ186" i="2"/>
  <c r="GU186" i="2"/>
  <c r="GO186" i="2"/>
  <c r="GS186" i="2"/>
  <c r="FZ186" i="2"/>
  <c r="GE184" i="2"/>
  <c r="GE185" i="2"/>
  <c r="GE186" i="2"/>
  <c r="GW185" i="2"/>
  <c r="GU185" i="2"/>
  <c r="GO185" i="2"/>
  <c r="GW184" i="2"/>
  <c r="GU184" i="2"/>
  <c r="GO184" i="2"/>
  <c r="C183" i="2"/>
  <c r="FZ182" i="2"/>
  <c r="HF181" i="2"/>
  <c r="HD181" i="2"/>
  <c r="GR181" i="2"/>
  <c r="GZ181" i="2"/>
  <c r="GU181" i="2"/>
  <c r="GO181" i="2"/>
  <c r="GS181" i="2"/>
  <c r="FZ181" i="2"/>
  <c r="GE179" i="2"/>
  <c r="GE180" i="2"/>
  <c r="GE181" i="2"/>
  <c r="GW180" i="2"/>
  <c r="GU180" i="2"/>
  <c r="GO180" i="2"/>
  <c r="GW179" i="2"/>
  <c r="GU179" i="2"/>
  <c r="GO179" i="2"/>
  <c r="C178" i="2"/>
  <c r="FZ177" i="2"/>
  <c r="HF176" i="2"/>
  <c r="HD176" i="2"/>
  <c r="GR176" i="2"/>
  <c r="GZ176" i="2"/>
  <c r="GU176" i="2"/>
  <c r="GO176" i="2"/>
  <c r="GS176" i="2"/>
  <c r="FZ176" i="2"/>
  <c r="GE174" i="2"/>
  <c r="GE175" i="2"/>
  <c r="GE176" i="2"/>
  <c r="GW175" i="2"/>
  <c r="GU175" i="2"/>
  <c r="GO175" i="2"/>
  <c r="GW174" i="2"/>
  <c r="GU174" i="2"/>
  <c r="GO174" i="2"/>
  <c r="C173" i="2"/>
  <c r="FZ172" i="2"/>
  <c r="HF171" i="2"/>
  <c r="HD171" i="2"/>
  <c r="GR171" i="2"/>
  <c r="GZ171" i="2"/>
  <c r="GU171" i="2"/>
  <c r="GO171" i="2"/>
  <c r="GS171" i="2"/>
  <c r="FZ171" i="2"/>
  <c r="GE169" i="2"/>
  <c r="GE170" i="2"/>
  <c r="GE171" i="2"/>
  <c r="GW170" i="2"/>
  <c r="GU170" i="2"/>
  <c r="GO170" i="2"/>
  <c r="GW169" i="2"/>
  <c r="GU169" i="2"/>
  <c r="GO169" i="2"/>
  <c r="C168" i="2"/>
  <c r="FZ167" i="2"/>
  <c r="HF166" i="2"/>
  <c r="HD166" i="2"/>
  <c r="GR166" i="2"/>
  <c r="GZ166" i="2"/>
  <c r="GU166" i="2"/>
  <c r="GO166" i="2"/>
  <c r="GS166" i="2"/>
  <c r="FZ166" i="2"/>
  <c r="GL166" i="2"/>
  <c r="GM166" i="2"/>
  <c r="GE164" i="2"/>
  <c r="GE165" i="2"/>
  <c r="GE166" i="2"/>
  <c r="GW165" i="2"/>
  <c r="GU165" i="2"/>
  <c r="GO165" i="2"/>
  <c r="GL165" i="2"/>
  <c r="GM165" i="2"/>
  <c r="GW164" i="2"/>
  <c r="GU164" i="2"/>
  <c r="GO164" i="2"/>
  <c r="GL164" i="2"/>
  <c r="GM164" i="2"/>
  <c r="C163" i="2"/>
  <c r="FZ162" i="2"/>
  <c r="HF161" i="2"/>
  <c r="HD161" i="2"/>
  <c r="GR161" i="2"/>
  <c r="GZ161" i="2"/>
  <c r="GU161" i="2"/>
  <c r="GO161" i="2"/>
  <c r="GS161" i="2"/>
  <c r="FZ161" i="2"/>
  <c r="GL161" i="2"/>
  <c r="GM161" i="2"/>
  <c r="GE159" i="2"/>
  <c r="GE160" i="2"/>
  <c r="GE161" i="2"/>
  <c r="GW160" i="2"/>
  <c r="GU160" i="2"/>
  <c r="GO160" i="2"/>
  <c r="GL160" i="2"/>
  <c r="GM160" i="2"/>
  <c r="GW159" i="2"/>
  <c r="GU159" i="2"/>
  <c r="GO159" i="2"/>
  <c r="GL159" i="2"/>
  <c r="GM159" i="2"/>
  <c r="C158" i="2"/>
  <c r="FZ157" i="2"/>
  <c r="HF156" i="2"/>
  <c r="HD156" i="2"/>
  <c r="GR156" i="2"/>
  <c r="GZ156" i="2"/>
  <c r="GU156" i="2"/>
  <c r="GO156" i="2"/>
  <c r="GS156" i="2"/>
  <c r="FZ156" i="2"/>
  <c r="GL156" i="2"/>
  <c r="GM156" i="2"/>
  <c r="GE154" i="2"/>
  <c r="GE155" i="2"/>
  <c r="GE156" i="2"/>
  <c r="GW155" i="2"/>
  <c r="GU155" i="2"/>
  <c r="GO155" i="2"/>
  <c r="GL155" i="2"/>
  <c r="GM155" i="2"/>
  <c r="GW154" i="2"/>
  <c r="GU154" i="2"/>
  <c r="GO154" i="2"/>
  <c r="GL154" i="2"/>
  <c r="GM154" i="2"/>
  <c r="C153" i="2"/>
  <c r="FZ152" i="2"/>
  <c r="HF151" i="2"/>
  <c r="HD151" i="2"/>
  <c r="GR151" i="2"/>
  <c r="GZ151" i="2"/>
  <c r="GU151" i="2"/>
  <c r="GO151" i="2"/>
  <c r="GS151" i="2"/>
  <c r="FZ151" i="2"/>
  <c r="GL151" i="2"/>
  <c r="GM151" i="2"/>
  <c r="GE149" i="2"/>
  <c r="GE150" i="2"/>
  <c r="GE151" i="2"/>
  <c r="GW150" i="2"/>
  <c r="GU150" i="2"/>
  <c r="GO150" i="2"/>
  <c r="GL150" i="2"/>
  <c r="GM150" i="2"/>
  <c r="GW149" i="2"/>
  <c r="GU149" i="2"/>
  <c r="GO149" i="2"/>
  <c r="GL149" i="2"/>
  <c r="GM149" i="2"/>
  <c r="C148" i="2"/>
  <c r="FZ147" i="2"/>
  <c r="HF146" i="2"/>
  <c r="HD146" i="2"/>
  <c r="GR146" i="2"/>
  <c r="GZ146" i="2"/>
  <c r="GU146" i="2"/>
  <c r="GO146" i="2"/>
  <c r="GS146" i="2"/>
  <c r="FZ146" i="2"/>
  <c r="GL146" i="2"/>
  <c r="GM146" i="2"/>
  <c r="GE144" i="2"/>
  <c r="GE145" i="2"/>
  <c r="GE146" i="2"/>
  <c r="GW145" i="2"/>
  <c r="GU145" i="2"/>
  <c r="GO145" i="2"/>
  <c r="GL145" i="2"/>
  <c r="GM145" i="2"/>
  <c r="GW144" i="2"/>
  <c r="GU144" i="2"/>
  <c r="GO144" i="2"/>
  <c r="GL144" i="2"/>
  <c r="GM144" i="2"/>
  <c r="C143" i="2"/>
  <c r="FZ139" i="2"/>
  <c r="HF138" i="2"/>
  <c r="HD138" i="2"/>
  <c r="GR138" i="2"/>
  <c r="GZ138" i="2"/>
  <c r="GU138" i="2"/>
  <c r="GO138" i="2"/>
  <c r="GS138" i="2"/>
  <c r="FZ138" i="2"/>
  <c r="GL138" i="2"/>
  <c r="GM138" i="2"/>
  <c r="GE136" i="2"/>
  <c r="GE137" i="2"/>
  <c r="GE138" i="2"/>
  <c r="GW137" i="2"/>
  <c r="GU137" i="2"/>
  <c r="GO137" i="2"/>
  <c r="GL137" i="2"/>
  <c r="GM137" i="2"/>
  <c r="GW136" i="2"/>
  <c r="GU136" i="2"/>
  <c r="GO136" i="2"/>
  <c r="GL136" i="2"/>
  <c r="GM136" i="2"/>
  <c r="C135" i="2"/>
  <c r="FZ134" i="2"/>
  <c r="HF133" i="2"/>
  <c r="HD133" i="2"/>
  <c r="GR133" i="2"/>
  <c r="GZ133" i="2"/>
  <c r="GU133" i="2"/>
  <c r="GO133" i="2"/>
  <c r="GS133" i="2"/>
  <c r="FZ133" i="2"/>
  <c r="GL133" i="2"/>
  <c r="GM133" i="2"/>
  <c r="GE131" i="2"/>
  <c r="GE132" i="2"/>
  <c r="GE133" i="2"/>
  <c r="GW132" i="2"/>
  <c r="GU132" i="2"/>
  <c r="GO132" i="2"/>
  <c r="GL132" i="2"/>
  <c r="GM132" i="2"/>
  <c r="GW131" i="2"/>
  <c r="GU131" i="2"/>
  <c r="GO131" i="2"/>
  <c r="GL131" i="2"/>
  <c r="GM131" i="2"/>
  <c r="C130" i="2"/>
  <c r="FZ129" i="2"/>
  <c r="HF128" i="2"/>
  <c r="HD128" i="2"/>
  <c r="GR128" i="2"/>
  <c r="GZ128" i="2"/>
  <c r="GU128" i="2"/>
  <c r="GO128" i="2"/>
  <c r="GS128" i="2"/>
  <c r="FZ128" i="2"/>
  <c r="GL128" i="2"/>
  <c r="GM128" i="2"/>
  <c r="GE126" i="2"/>
  <c r="GE127" i="2"/>
  <c r="GE128" i="2"/>
  <c r="GW127" i="2"/>
  <c r="GU127" i="2"/>
  <c r="GO127" i="2"/>
  <c r="GL127" i="2"/>
  <c r="GM127" i="2"/>
  <c r="GW126" i="2"/>
  <c r="GU126" i="2"/>
  <c r="GO126" i="2"/>
  <c r="GL126" i="2"/>
  <c r="GM126" i="2"/>
  <c r="C125" i="2"/>
  <c r="FZ124" i="2"/>
  <c r="HF123" i="2"/>
  <c r="HD123" i="2"/>
  <c r="GR123" i="2"/>
  <c r="GZ123" i="2"/>
  <c r="GU123" i="2"/>
  <c r="GO123" i="2"/>
  <c r="GS123" i="2"/>
  <c r="FZ123" i="2"/>
  <c r="GL123" i="2"/>
  <c r="GM123" i="2"/>
  <c r="GE121" i="2"/>
  <c r="GE122" i="2"/>
  <c r="GE123" i="2"/>
  <c r="GW122" i="2"/>
  <c r="GU122" i="2"/>
  <c r="GO122" i="2"/>
  <c r="GL122" i="2"/>
  <c r="GM122" i="2"/>
  <c r="GW121" i="2"/>
  <c r="GU121" i="2"/>
  <c r="GO121" i="2"/>
  <c r="GL121" i="2"/>
  <c r="GM121" i="2"/>
  <c r="C120" i="2"/>
  <c r="FZ119" i="2"/>
  <c r="HF118" i="2"/>
  <c r="HD118" i="2"/>
  <c r="GR118" i="2"/>
  <c r="GZ118" i="2"/>
  <c r="GU118" i="2"/>
  <c r="GO118" i="2"/>
  <c r="GS118" i="2"/>
  <c r="FZ118" i="2"/>
  <c r="GL118" i="2"/>
  <c r="GM118" i="2"/>
  <c r="GE116" i="2"/>
  <c r="GE117" i="2"/>
  <c r="GE118" i="2"/>
  <c r="GW117" i="2"/>
  <c r="GU117" i="2"/>
  <c r="GO117" i="2"/>
  <c r="GL117" i="2"/>
  <c r="GM117" i="2"/>
  <c r="GW116" i="2"/>
  <c r="GU116" i="2"/>
  <c r="GO116" i="2"/>
  <c r="GL116" i="2"/>
  <c r="GM116" i="2"/>
  <c r="C115" i="2"/>
  <c r="FZ113" i="2"/>
  <c r="HF112" i="2"/>
  <c r="HD112" i="2"/>
  <c r="GR112" i="2"/>
  <c r="GZ112" i="2"/>
  <c r="GU112" i="2"/>
  <c r="GO112" i="2"/>
  <c r="GS112" i="2"/>
  <c r="FZ112" i="2"/>
  <c r="GL112" i="2"/>
  <c r="GM112" i="2"/>
  <c r="GE110" i="2"/>
  <c r="GE111" i="2"/>
  <c r="GE112" i="2"/>
  <c r="GW111" i="2"/>
  <c r="GU111" i="2"/>
  <c r="GO111" i="2"/>
  <c r="GL111" i="2"/>
  <c r="GM111" i="2"/>
  <c r="GW110" i="2"/>
  <c r="GU110" i="2"/>
  <c r="GO110" i="2"/>
  <c r="GL110" i="2"/>
  <c r="GM110" i="2"/>
  <c r="C109" i="2"/>
  <c r="FZ108" i="2"/>
  <c r="HF107" i="2"/>
  <c r="HD107" i="2"/>
  <c r="GR107" i="2"/>
  <c r="GZ107" i="2"/>
  <c r="GU107" i="2"/>
  <c r="GO107" i="2"/>
  <c r="GS107" i="2"/>
  <c r="FZ107" i="2"/>
  <c r="GL107" i="2"/>
  <c r="GM107" i="2"/>
  <c r="GE105" i="2"/>
  <c r="GE106" i="2"/>
  <c r="GE107" i="2"/>
  <c r="GW106" i="2"/>
  <c r="GU106" i="2"/>
  <c r="GO106" i="2"/>
  <c r="GL106" i="2"/>
  <c r="GM106" i="2"/>
  <c r="GW105" i="2"/>
  <c r="GU105" i="2"/>
  <c r="GO105" i="2"/>
  <c r="GL105" i="2"/>
  <c r="GM105" i="2"/>
  <c r="C104" i="2"/>
  <c r="FZ103" i="2"/>
  <c r="HF102" i="2"/>
  <c r="HD102" i="2"/>
  <c r="GR102" i="2"/>
  <c r="GZ102" i="2"/>
  <c r="GU102" i="2"/>
  <c r="GO102" i="2"/>
  <c r="GS102" i="2"/>
  <c r="FZ102" i="2"/>
  <c r="GE100" i="2"/>
  <c r="GE101" i="2"/>
  <c r="GE102" i="2"/>
  <c r="GW101" i="2"/>
  <c r="GU101" i="2"/>
  <c r="GO101" i="2"/>
  <c r="GW100" i="2"/>
  <c r="GU100" i="2"/>
  <c r="GO100" i="2"/>
  <c r="C99" i="2"/>
  <c r="FZ98" i="2"/>
  <c r="HF97" i="2"/>
  <c r="HD97" i="2"/>
  <c r="GR97" i="2"/>
  <c r="GZ97" i="2"/>
  <c r="GU97" i="2"/>
  <c r="GO97" i="2"/>
  <c r="GS97" i="2"/>
  <c r="FZ97" i="2"/>
  <c r="GL97" i="2"/>
  <c r="GM97" i="2"/>
  <c r="GE95" i="2"/>
  <c r="GE96" i="2"/>
  <c r="GE97" i="2"/>
  <c r="GW96" i="2"/>
  <c r="GU96" i="2"/>
  <c r="GO96" i="2"/>
  <c r="GL96" i="2"/>
  <c r="GM96" i="2"/>
  <c r="GW95" i="2"/>
  <c r="GU95" i="2"/>
  <c r="GO95" i="2"/>
  <c r="GL95" i="2"/>
  <c r="GM95" i="2"/>
  <c r="C94" i="2"/>
  <c r="FZ93" i="2"/>
  <c r="HF92" i="2"/>
  <c r="HD92" i="2"/>
  <c r="GR92" i="2"/>
  <c r="GZ92" i="2"/>
  <c r="GU92" i="2"/>
  <c r="GO92" i="2"/>
  <c r="GS92" i="2"/>
  <c r="FZ92" i="2"/>
  <c r="GL92" i="2"/>
  <c r="GM92" i="2"/>
  <c r="GE90" i="2"/>
  <c r="GE91" i="2"/>
  <c r="GE92" i="2"/>
  <c r="GW91" i="2"/>
  <c r="GU91" i="2"/>
  <c r="GO91" i="2"/>
  <c r="GL91" i="2"/>
  <c r="GM91" i="2"/>
  <c r="GW90" i="2"/>
  <c r="GU90" i="2"/>
  <c r="GO90" i="2"/>
  <c r="GL90" i="2"/>
  <c r="GM90" i="2"/>
  <c r="C89" i="2"/>
  <c r="FZ88" i="2"/>
  <c r="HF87" i="2"/>
  <c r="HD87" i="2"/>
  <c r="GR87" i="2"/>
  <c r="GZ87" i="2"/>
  <c r="GU87" i="2"/>
  <c r="GO87" i="2"/>
  <c r="GS87" i="2"/>
  <c r="GM87" i="2"/>
  <c r="FZ87" i="2"/>
  <c r="GL87" i="2"/>
  <c r="GE85" i="2"/>
  <c r="GE86" i="2"/>
  <c r="GE87" i="2"/>
  <c r="GW86" i="2"/>
  <c r="GU86" i="2"/>
  <c r="GO86" i="2"/>
  <c r="GM86" i="2"/>
  <c r="GL86" i="2"/>
  <c r="GW85" i="2"/>
  <c r="GU85" i="2"/>
  <c r="GO85" i="2"/>
  <c r="GM85" i="2"/>
  <c r="GL85" i="2"/>
  <c r="C84" i="2"/>
  <c r="FZ83" i="2"/>
  <c r="HF82" i="2"/>
  <c r="HD82" i="2"/>
  <c r="GR82" i="2"/>
  <c r="GZ82" i="2"/>
  <c r="GU82" i="2"/>
  <c r="GO82" i="2"/>
  <c r="GS82" i="2"/>
  <c r="FZ82" i="2"/>
  <c r="GE80" i="2"/>
  <c r="GE81" i="2"/>
  <c r="GE82" i="2"/>
  <c r="GW81" i="2"/>
  <c r="GU81" i="2"/>
  <c r="GO81" i="2"/>
  <c r="GW80" i="2"/>
  <c r="GU80" i="2"/>
  <c r="GO80" i="2"/>
  <c r="C79" i="2"/>
  <c r="FZ78" i="2"/>
  <c r="HF77" i="2"/>
  <c r="HD77" i="2"/>
  <c r="GR77" i="2"/>
  <c r="GZ77" i="2"/>
  <c r="GU77" i="2"/>
  <c r="GO77" i="2"/>
  <c r="GS77" i="2"/>
  <c r="FZ77" i="2"/>
  <c r="GL77" i="2"/>
  <c r="GM77" i="2"/>
  <c r="GE75" i="2"/>
  <c r="GE76" i="2"/>
  <c r="GE77" i="2"/>
  <c r="GW76" i="2"/>
  <c r="GU76" i="2"/>
  <c r="GO76" i="2"/>
  <c r="GL76" i="2"/>
  <c r="GM76" i="2"/>
  <c r="GW75" i="2"/>
  <c r="GU75" i="2"/>
  <c r="GO75" i="2"/>
  <c r="GL75" i="2"/>
  <c r="GM75" i="2"/>
  <c r="C74" i="2"/>
  <c r="FZ73" i="2"/>
  <c r="HF72" i="2"/>
  <c r="HD72" i="2"/>
  <c r="GR72" i="2"/>
  <c r="GZ72" i="2"/>
  <c r="GU72" i="2"/>
  <c r="GO72" i="2"/>
  <c r="GS72" i="2"/>
  <c r="FZ72" i="2"/>
  <c r="GL72" i="2"/>
  <c r="GM72" i="2"/>
  <c r="GE70" i="2"/>
  <c r="GE71" i="2"/>
  <c r="GE72" i="2"/>
  <c r="GW71" i="2"/>
  <c r="GU71" i="2"/>
  <c r="GO71" i="2"/>
  <c r="GL71" i="2"/>
  <c r="GM71" i="2"/>
  <c r="GW70" i="2"/>
  <c r="GU70" i="2"/>
  <c r="GO70" i="2"/>
  <c r="GL70" i="2"/>
  <c r="GM70" i="2"/>
  <c r="C69" i="2"/>
  <c r="FZ68" i="2"/>
  <c r="HF67" i="2"/>
  <c r="HD67" i="2"/>
  <c r="GR67" i="2"/>
  <c r="GZ67" i="2"/>
  <c r="GU67" i="2"/>
  <c r="GO67" i="2"/>
  <c r="GS67" i="2"/>
  <c r="FZ67" i="2"/>
  <c r="GL67" i="2"/>
  <c r="GM67" i="2"/>
  <c r="GE65" i="2"/>
  <c r="GE66" i="2"/>
  <c r="GE67" i="2"/>
  <c r="GW66" i="2"/>
  <c r="GU66" i="2"/>
  <c r="GO66" i="2"/>
  <c r="GL66" i="2"/>
  <c r="GM66" i="2"/>
  <c r="GW65" i="2"/>
  <c r="GU65" i="2"/>
  <c r="GO65" i="2"/>
  <c r="GL65" i="2"/>
  <c r="GM65" i="2"/>
  <c r="C64" i="2"/>
  <c r="FZ63" i="2"/>
  <c r="HF62" i="2"/>
  <c r="HD62" i="2"/>
  <c r="GR62" i="2"/>
  <c r="GZ62" i="2"/>
  <c r="GU62" i="2"/>
  <c r="GO62" i="2"/>
  <c r="GS62" i="2"/>
  <c r="FZ62" i="2"/>
  <c r="GL62" i="2"/>
  <c r="GM62" i="2"/>
  <c r="GE60" i="2"/>
  <c r="GE61" i="2"/>
  <c r="GE62" i="2"/>
  <c r="GW61" i="2"/>
  <c r="GU61" i="2"/>
  <c r="GO61" i="2"/>
  <c r="GL61" i="2"/>
  <c r="GM61" i="2"/>
  <c r="GW60" i="2"/>
  <c r="GU60" i="2"/>
  <c r="GO60" i="2"/>
  <c r="GL60" i="2"/>
  <c r="GM60" i="2"/>
  <c r="C59" i="2"/>
  <c r="FZ58" i="2"/>
  <c r="HF57" i="2"/>
  <c r="HD57" i="2"/>
  <c r="GR57" i="2"/>
  <c r="GZ57" i="2"/>
  <c r="GU57" i="2"/>
  <c r="GO57" i="2"/>
  <c r="GS57" i="2"/>
  <c r="FZ57" i="2"/>
  <c r="GL57" i="2"/>
  <c r="GM57" i="2"/>
  <c r="GE55" i="2"/>
  <c r="GE56" i="2"/>
  <c r="GE57" i="2"/>
  <c r="GW56" i="2"/>
  <c r="GU56" i="2"/>
  <c r="GO56" i="2"/>
  <c r="GL56" i="2"/>
  <c r="GM56" i="2"/>
  <c r="GW55" i="2"/>
  <c r="GU55" i="2"/>
  <c r="GO55" i="2"/>
  <c r="GL55" i="2"/>
  <c r="GM55" i="2"/>
  <c r="C54" i="2"/>
  <c r="FZ53" i="2"/>
  <c r="HF52" i="2"/>
  <c r="HD52" i="2"/>
  <c r="GR52" i="2"/>
  <c r="GZ52" i="2"/>
  <c r="GU52" i="2"/>
  <c r="GO52" i="2"/>
  <c r="GS52" i="2"/>
  <c r="FZ52" i="2"/>
  <c r="GL52" i="2"/>
  <c r="GM52" i="2"/>
  <c r="GE50" i="2"/>
  <c r="GE51" i="2"/>
  <c r="GE52" i="2"/>
  <c r="GW51" i="2"/>
  <c r="GU51" i="2"/>
  <c r="GO51" i="2"/>
  <c r="GL51" i="2"/>
  <c r="GM51" i="2"/>
  <c r="GW50" i="2"/>
  <c r="GU50" i="2"/>
  <c r="GO50" i="2"/>
  <c r="GL50" i="2"/>
  <c r="GM50" i="2"/>
  <c r="C49" i="2"/>
  <c r="FZ48" i="2"/>
  <c r="HF47" i="2"/>
  <c r="HD47" i="2"/>
  <c r="GR47" i="2"/>
  <c r="GZ47" i="2"/>
  <c r="GU47" i="2"/>
  <c r="GO47" i="2"/>
  <c r="GS47" i="2"/>
  <c r="FZ47" i="2"/>
  <c r="GL47" i="2"/>
  <c r="GM47" i="2"/>
  <c r="GE45" i="2"/>
  <c r="GE46" i="2"/>
  <c r="GE47" i="2"/>
  <c r="HM46" i="2"/>
  <c r="HM41" i="2"/>
  <c r="HN46" i="2"/>
  <c r="GW46" i="2"/>
  <c r="GU46" i="2"/>
  <c r="GO46" i="2"/>
  <c r="GL46" i="2"/>
  <c r="GM46" i="2"/>
  <c r="GW45" i="2"/>
  <c r="GU45" i="2"/>
  <c r="GO45" i="2"/>
  <c r="GL45" i="2"/>
  <c r="GM45" i="2"/>
  <c r="HM44" i="2"/>
  <c r="HN44" i="2"/>
  <c r="C44" i="2"/>
  <c r="FZ43" i="2"/>
  <c r="HF42" i="2"/>
  <c r="HD42" i="2"/>
  <c r="GR42" i="2"/>
  <c r="GZ42" i="2"/>
  <c r="GU42" i="2"/>
  <c r="GO42" i="2"/>
  <c r="GS42" i="2"/>
  <c r="FZ42" i="2"/>
  <c r="GL42" i="2"/>
  <c r="GM42" i="2"/>
  <c r="GE40" i="2"/>
  <c r="GE41" i="2"/>
  <c r="GE42" i="2"/>
  <c r="HN41" i="2"/>
  <c r="GW41" i="2"/>
  <c r="GU41" i="2"/>
  <c r="GO41" i="2"/>
  <c r="GL41" i="2"/>
  <c r="GM41" i="2"/>
  <c r="GW40" i="2"/>
  <c r="GU40" i="2"/>
  <c r="GO40" i="2"/>
  <c r="GL40" i="2"/>
  <c r="GM40" i="2"/>
  <c r="HM15" i="2"/>
  <c r="HM17" i="2"/>
  <c r="HM24" i="2"/>
  <c r="HM26" i="2"/>
  <c r="HM29" i="2"/>
  <c r="HM31" i="2"/>
  <c r="HM39" i="2"/>
  <c r="HN39" i="2"/>
  <c r="C39" i="2"/>
  <c r="FZ38" i="2"/>
  <c r="HF37" i="2"/>
  <c r="HD37" i="2"/>
  <c r="GR37" i="2"/>
  <c r="GZ37" i="2"/>
  <c r="GU37" i="2"/>
  <c r="GO37" i="2"/>
  <c r="GS37" i="2"/>
  <c r="FZ37" i="2"/>
  <c r="GL37" i="2"/>
  <c r="GM37" i="2"/>
  <c r="GE35" i="2"/>
  <c r="GE36" i="2"/>
  <c r="GE37" i="2"/>
  <c r="GW36" i="2"/>
  <c r="GU36" i="2"/>
  <c r="GO36" i="2"/>
  <c r="GL36" i="2"/>
  <c r="GM36" i="2"/>
  <c r="GW35" i="2"/>
  <c r="GU35" i="2"/>
  <c r="GO35" i="2"/>
  <c r="GL35" i="2"/>
  <c r="GM35" i="2"/>
  <c r="C34" i="2"/>
  <c r="FZ33" i="2"/>
  <c r="HF32" i="2"/>
  <c r="HD32" i="2"/>
  <c r="GR32" i="2"/>
  <c r="GZ32" i="2"/>
  <c r="GU32" i="2"/>
  <c r="GO32" i="2"/>
  <c r="GS32" i="2"/>
  <c r="FZ32" i="2"/>
  <c r="GL32" i="2"/>
  <c r="GM32" i="2"/>
  <c r="GE30" i="2"/>
  <c r="GE31" i="2"/>
  <c r="GE32" i="2"/>
  <c r="HN31" i="2"/>
  <c r="GW31" i="2"/>
  <c r="GU31" i="2"/>
  <c r="GO31" i="2"/>
  <c r="GL31" i="2"/>
  <c r="GM31" i="2"/>
  <c r="GW30" i="2"/>
  <c r="GU30" i="2"/>
  <c r="GO30" i="2"/>
  <c r="GL30" i="2"/>
  <c r="GM30" i="2"/>
  <c r="HN29" i="2"/>
  <c r="C29" i="2"/>
  <c r="FZ28" i="2"/>
  <c r="HF27" i="2"/>
  <c r="HD27" i="2"/>
  <c r="GR27" i="2"/>
  <c r="GZ27" i="2"/>
  <c r="GU27" i="2"/>
  <c r="GO27" i="2"/>
  <c r="GS27" i="2"/>
  <c r="FZ27" i="2"/>
  <c r="GL27" i="2"/>
  <c r="GM27" i="2"/>
  <c r="GE25" i="2"/>
  <c r="GE26" i="2"/>
  <c r="GE27" i="2"/>
  <c r="HN26" i="2"/>
  <c r="GW26" i="2"/>
  <c r="GU26" i="2"/>
  <c r="GO26" i="2"/>
  <c r="GL26" i="2"/>
  <c r="GM26" i="2"/>
  <c r="GW25" i="2"/>
  <c r="GU25" i="2"/>
  <c r="GO25" i="2"/>
  <c r="GL25" i="2"/>
  <c r="GM25" i="2"/>
  <c r="HN24" i="2"/>
  <c r="C24" i="2"/>
  <c r="FZ23" i="2"/>
  <c r="HF22" i="2"/>
  <c r="HD22" i="2"/>
  <c r="GR22" i="2"/>
  <c r="GZ22" i="2"/>
  <c r="HC22" i="2"/>
  <c r="GU22" i="2"/>
  <c r="GO22" i="2"/>
  <c r="GS22" i="2"/>
  <c r="FZ22" i="2"/>
  <c r="GE20" i="2"/>
  <c r="GE21" i="2"/>
  <c r="GE22" i="2"/>
  <c r="GU21" i="2"/>
  <c r="GO21" i="2"/>
  <c r="GU20" i="2"/>
  <c r="GO20" i="2"/>
  <c r="FZ18" i="2"/>
  <c r="HN17" i="2"/>
  <c r="HF17" i="2"/>
  <c r="HD17" i="2"/>
  <c r="GR17" i="2"/>
  <c r="GZ17" i="2"/>
  <c r="GU17" i="2"/>
  <c r="GO17" i="2"/>
  <c r="GS17" i="2"/>
  <c r="FZ17" i="2"/>
  <c r="GL17" i="2"/>
  <c r="GM17" i="2"/>
  <c r="GE15" i="2"/>
  <c r="GE16" i="2"/>
  <c r="GE17" i="2"/>
  <c r="GW16" i="2"/>
  <c r="GU16" i="2"/>
  <c r="GO16" i="2"/>
  <c r="GL16" i="2"/>
  <c r="GM16" i="2"/>
  <c r="HN15" i="2"/>
  <c r="GW15" i="2"/>
  <c r="GU15" i="2"/>
  <c r="GO15" i="2"/>
  <c r="GL15" i="2"/>
  <c r="GM15" i="2"/>
  <c r="C14" i="2"/>
  <c r="FS7" i="2"/>
  <c r="EY7" i="2"/>
  <c r="DW7" i="2"/>
  <c r="BS7" i="2"/>
  <c r="AQ7" i="2"/>
  <c r="EV5" i="2"/>
  <c r="DT5" i="2"/>
  <c r="CQ5" i="2"/>
  <c r="BP5" i="2"/>
  <c r="AN5" i="2"/>
  <c r="P5" i="2"/>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W10" i="1"/>
  <c r="X13" i="1"/>
  <c r="X14" i="1"/>
  <c r="X15" i="1"/>
  <c r="X16" i="1"/>
  <c r="X17" i="1"/>
  <c r="X18" i="1"/>
  <c r="X19" i="1"/>
  <c r="X20" i="1"/>
  <c r="X21" i="1"/>
  <c r="X22" i="1"/>
  <c r="X23" i="1"/>
  <c r="X24" i="1"/>
  <c r="X25" i="1"/>
  <c r="X26" i="1"/>
  <c r="X27" i="1"/>
  <c r="X28" i="1"/>
  <c r="X29" i="1"/>
  <c r="X30" i="1"/>
  <c r="X31" i="1"/>
  <c r="X33" i="1"/>
  <c r="X124" i="1"/>
  <c r="W124" i="1"/>
  <c r="C124" i="1"/>
  <c r="B124" i="1"/>
  <c r="C123" i="1"/>
  <c r="B123" i="1"/>
  <c r="X32"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22" i="1"/>
  <c r="W122"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AB21" i="1"/>
  <c r="C21" i="1"/>
  <c r="B21" i="1"/>
  <c r="AB20" i="1"/>
  <c r="S20" i="1"/>
  <c r="C20" i="1"/>
  <c r="B20" i="1"/>
  <c r="AB19" i="1"/>
  <c r="S19" i="1"/>
  <c r="C19" i="1"/>
  <c r="B19" i="1"/>
  <c r="AB18" i="1"/>
  <c r="S18" i="1"/>
  <c r="C18" i="1"/>
  <c r="B18" i="1"/>
  <c r="AB17" i="1"/>
  <c r="S17" i="1"/>
  <c r="C17" i="1"/>
  <c r="B17" i="1"/>
  <c r="AB16" i="1"/>
  <c r="S16" i="1"/>
  <c r="C16" i="1"/>
  <c r="B16" i="1"/>
  <c r="AB15" i="1"/>
  <c r="S15" i="1"/>
  <c r="C15" i="1"/>
  <c r="B15" i="1"/>
  <c r="AB14" i="1"/>
  <c r="S14" i="1"/>
  <c r="C14" i="1"/>
  <c r="B14" i="1"/>
  <c r="AB13" i="1"/>
  <c r="S13" i="1"/>
  <c r="C13" i="1"/>
  <c r="B13" i="1"/>
  <c r="C12" i="1"/>
  <c r="B12" i="1"/>
  <c r="EC600" i="2" l="1"/>
  <c r="EC601" i="2" s="1"/>
  <c r="EC582" i="2"/>
  <c r="FE582" i="2"/>
  <c r="FE600" i="2"/>
  <c r="FE601" i="2" s="1"/>
  <c r="EU600" i="2"/>
  <c r="EU601" i="2" s="1"/>
  <c r="EU582" i="2"/>
  <c r="GP575" i="2"/>
  <c r="GI576" i="2"/>
  <c r="GP576" i="2"/>
  <c r="EK582" i="2"/>
  <c r="EK600" i="2"/>
  <c r="EK601" i="2" s="1"/>
  <c r="FD582" i="2"/>
  <c r="FD600" i="2"/>
  <c r="FD601" i="2" s="1"/>
  <c r="EM582" i="2"/>
  <c r="EM600" i="2"/>
  <c r="EM601" i="2" s="1"/>
  <c r="FM600" i="2"/>
  <c r="FM582" i="2"/>
  <c r="FC600" i="2"/>
  <c r="FC601" i="2" s="1"/>
  <c r="FC582" i="2"/>
  <c r="ES582" i="2"/>
  <c r="ES600" i="2"/>
  <c r="ES601" i="2" s="1"/>
  <c r="FZ580" i="2"/>
  <c r="GK580" i="2"/>
  <c r="J582" i="2"/>
  <c r="FL600" i="2"/>
  <c r="FL582" i="2"/>
  <c r="FU600" i="2"/>
  <c r="FU582" i="2"/>
  <c r="FK600" i="2"/>
  <c r="FK582" i="2"/>
  <c r="DY600" i="2"/>
  <c r="DY601" i="2" s="1"/>
  <c r="DY582" i="2"/>
  <c r="FA600" i="2"/>
  <c r="FA601" i="2" s="1"/>
  <c r="FA582" i="2"/>
  <c r="FT600" i="2"/>
  <c r="FT582" i="2"/>
  <c r="DX600" i="2"/>
  <c r="DX601" i="2" s="1"/>
  <c r="DX582" i="2"/>
  <c r="FS600" i="2"/>
  <c r="FS582" i="2"/>
  <c r="EG582" i="2"/>
  <c r="EG600" i="2"/>
  <c r="EG601" i="2" s="1"/>
  <c r="FI582" i="2"/>
  <c r="FI600" i="2"/>
  <c r="FI601" i="2" s="1"/>
  <c r="EF582" i="2"/>
  <c r="EF600" i="2"/>
  <c r="EF601" i="2" s="1"/>
  <c r="EW600" i="2"/>
  <c r="EW601" i="2" s="1"/>
  <c r="EW582" i="2"/>
  <c r="EO600" i="2"/>
  <c r="EO601" i="2" s="1"/>
  <c r="EO582" i="2"/>
  <c r="EE600" i="2"/>
  <c r="EE601" i="2" s="1"/>
  <c r="EE582" i="2"/>
  <c r="FQ582" i="2"/>
  <c r="FQ600" i="2"/>
  <c r="DU582" i="2"/>
  <c r="DU600" i="2"/>
  <c r="EN582" i="2"/>
  <c r="EN600" i="2"/>
  <c r="EN601" i="2" s="1"/>
  <c r="EV580" i="2"/>
  <c r="GK576" i="2"/>
  <c r="FO603" i="2"/>
  <c r="N580" i="2"/>
  <c r="N582" i="2" s="1"/>
  <c r="DW580" i="2"/>
  <c r="GU580" i="2" s="1"/>
  <c r="HA580" i="2" s="1"/>
  <c r="FH600" i="2"/>
  <c r="FH601" i="2" s="1"/>
  <c r="EJ600" i="2"/>
  <c r="EJ601" i="2" s="1"/>
  <c r="FP600" i="2"/>
  <c r="FF600" i="2"/>
  <c r="FF601" i="2" s="1"/>
  <c r="EH600" i="2"/>
  <c r="EH601" i="2" s="1"/>
  <c r="GW576" i="2"/>
  <c r="ER582" i="2"/>
  <c r="GP580" i="2" l="1"/>
  <c r="GV595" i="2"/>
  <c r="FZ582" i="2"/>
  <c r="FP601" i="2"/>
  <c r="FP603" i="2"/>
  <c r="GL580" i="2"/>
  <c r="GK582" i="2"/>
  <c r="GO580" i="2"/>
  <c r="EV600" i="2"/>
  <c r="EV601" i="2" s="1"/>
  <c r="EV582" i="2"/>
  <c r="GM580" i="2"/>
  <c r="FS601" i="2"/>
  <c r="FS603" i="2"/>
  <c r="DU601" i="2"/>
  <c r="FQ601" i="2"/>
  <c r="FQ603" i="2"/>
  <c r="FU601" i="2"/>
  <c r="FU603" i="2"/>
  <c r="DW600" i="2"/>
  <c r="DW601" i="2" s="1"/>
  <c r="DW582" i="2"/>
  <c r="FM603" i="2"/>
  <c r="FM601" i="2"/>
  <c r="FT601" i="2"/>
  <c r="FT603" i="2"/>
  <c r="GW580" i="2"/>
  <c r="GX445" i="2" s="1"/>
  <c r="GI415" i="2"/>
  <c r="GI360" i="2"/>
  <c r="GI328" i="2"/>
  <c r="GI313" i="2"/>
  <c r="GI298" i="2"/>
  <c r="GI235" i="2"/>
  <c r="GI219" i="2"/>
  <c r="GI174" i="2"/>
  <c r="GI159" i="2"/>
  <c r="GI499" i="2"/>
  <c r="GI484" i="2"/>
  <c r="GI55" i="2"/>
  <c r="GI448" i="2"/>
  <c r="GI534" i="2"/>
  <c r="GI60" i="2"/>
  <c r="GI35" i="2"/>
  <c r="GI410" i="2"/>
  <c r="GI323" i="2"/>
  <c r="GI293" i="2"/>
  <c r="GI229" i="2"/>
  <c r="GI214" i="2"/>
  <c r="GI154" i="2"/>
  <c r="GI405" i="2"/>
  <c r="GI318" i="2"/>
  <c r="GI288" i="2"/>
  <c r="GI209" i="2"/>
  <c r="GI179" i="2"/>
  <c r="GI149" i="2"/>
  <c r="GI30" i="2"/>
  <c r="GI20" i="2"/>
  <c r="GI620" i="2"/>
  <c r="GI494" i="2"/>
  <c r="GI479" i="2"/>
  <c r="GI50" i="2"/>
  <c r="GI549" i="2"/>
  <c r="GI283" i="2"/>
  <c r="GI204" i="2"/>
  <c r="GI144" i="2"/>
  <c r="GI489" i="2"/>
  <c r="GI474" i="2"/>
  <c r="GI15" i="2"/>
  <c r="GI275" i="2"/>
  <c r="GI199" i="2"/>
  <c r="GI184" i="2"/>
  <c r="GI136" i="2"/>
  <c r="GI25" i="2"/>
  <c r="GI554" i="2"/>
  <c r="GI468" i="2"/>
  <c r="GI270" i="2"/>
  <c r="GI194" i="2"/>
  <c r="GI131" i="2"/>
  <c r="GI45" i="2"/>
  <c r="GI559" i="2"/>
  <c r="GI265" i="2"/>
  <c r="GI189" i="2"/>
  <c r="GI126" i="2"/>
  <c r="GI430" i="2"/>
  <c r="GI375" i="2"/>
  <c r="GI95" i="2"/>
  <c r="GI514" i="2"/>
  <c r="GI458" i="2"/>
  <c r="GI390" i="2"/>
  <c r="GI343" i="2"/>
  <c r="GI250" i="2"/>
  <c r="GI110" i="2"/>
  <c r="GI443" i="2"/>
  <c r="GI385" i="2"/>
  <c r="GI260" i="2"/>
  <c r="GI121" i="2"/>
  <c r="GI564" i="2"/>
  <c r="GI524" i="2"/>
  <c r="GI509" i="2"/>
  <c r="GI453" i="2"/>
  <c r="GI40" i="2"/>
  <c r="GI435" i="2"/>
  <c r="GI395" i="2"/>
  <c r="GI380" i="2"/>
  <c r="GI255" i="2"/>
  <c r="GI116" i="2"/>
  <c r="GI100" i="2"/>
  <c r="GI519" i="2"/>
  <c r="GI75" i="2"/>
  <c r="GI164" i="2"/>
  <c r="GI425" i="2"/>
  <c r="GI370" i="2"/>
  <c r="GI355" i="2"/>
  <c r="GI338" i="2"/>
  <c r="GI308" i="2"/>
  <c r="GI245" i="2"/>
  <c r="GI169" i="2"/>
  <c r="GI105" i="2"/>
  <c r="GI90" i="2"/>
  <c r="GI70" i="2"/>
  <c r="GI303" i="2"/>
  <c r="GI570" i="2"/>
  <c r="GI539" i="2"/>
  <c r="GI420" i="2"/>
  <c r="GI365" i="2"/>
  <c r="GI349" i="2"/>
  <c r="GI333" i="2"/>
  <c r="GI240" i="2"/>
  <c r="GI224" i="2"/>
  <c r="GI85" i="2"/>
  <c r="GI463" i="2"/>
  <c r="GI65" i="2"/>
  <c r="FK603" i="2"/>
  <c r="FK601" i="2"/>
  <c r="FL603" i="2"/>
  <c r="FL601" i="2"/>
  <c r="FZ600" i="2" l="1"/>
  <c r="FZ601" i="2" s="1"/>
  <c r="HD589" i="2"/>
  <c r="GY595" i="2"/>
  <c r="HD595" i="2"/>
  <c r="GY588" i="2"/>
  <c r="GZ595" i="2"/>
  <c r="HD588" i="2"/>
  <c r="GY589" i="2"/>
  <c r="HE597" i="2"/>
  <c r="GY587" i="2"/>
  <c r="GY590" i="2" s="1"/>
  <c r="GV593" i="2"/>
  <c r="HD593" i="2"/>
  <c r="HD587" i="2"/>
  <c r="HD590" i="2" s="1"/>
  <c r="GY593" i="2" l="1"/>
  <c r="GZ59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Rick Heede</author>
  </authors>
  <commentList>
    <comment ref="FT104" authorId="0" shapeId="0" xr:uid="{00000000-0006-0000-0000-000001000000}">
      <text>
        <r>
          <rPr>
            <b/>
            <sz val="9"/>
            <color indexed="81"/>
            <rFont val="Verdana"/>
            <family val="2"/>
          </rPr>
          <t>Rick Heede:</t>
        </r>
        <r>
          <rPr>
            <sz val="9"/>
            <color indexed="81"/>
            <rFont val="Verdana"/>
            <family val="2"/>
          </rPr>
          <t xml:space="preserve">
Coal India was corrected for 1973-2016 by re-inserting the missing calculation of metallurgical coal (~4% of total) at SumCoal / Coal India. This correction was re-linked to Entities AbuDhabi-Czech.xls and reflected in full here. Emissions for each year thus differ from the 1850-2015 dataset.</t>
        </r>
      </text>
    </comment>
    <comment ref="GB576" authorId="0" shapeId="0" xr:uid="{00000000-0006-0000-0000-000002000000}">
      <text>
        <r>
          <rPr>
            <b/>
            <sz val="9"/>
            <color indexed="81"/>
            <rFont val="Verdana"/>
            <family val="2"/>
          </rPr>
          <t>Rick Heede:</t>
        </r>
        <r>
          <rPr>
            <sz val="9"/>
            <color indexed="81"/>
            <rFont val="Verdan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Global Carbon Budget 2020, Earth System Science Data, vol. 12:3269–3340, DOI: 10.5194/essd-12-3269-2020.
See also: Gilfillan, D., Marland, G., Boden, T. and Andres, R.: Global, Regional, and National Fossil-Fuel CO2 Emissions, available at: https://energy.appstate.edu/CDIAC, last access: 27 September 2019.</t>
        </r>
      </text>
    </comment>
    <comment ref="C578" authorId="0" shapeId="0" xr:uid="{00000000-0006-0000-0000-00000300000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GB578" authorId="0" shapeId="0" xr:uid="{00000000-0006-0000-0000-00000400000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
Saunois, Marielle, Ann R. Stavert, Ben Poulter, et al. (2020) The Global Methane Budget 2000–2017, Earth Syst. Sci. Data, vol. 12:1561–1623.</t>
        </r>
      </text>
    </comment>
    <comment ref="GG595" authorId="0" shapeId="0" xr:uid="{00000000-0006-0000-0000-000005000000}">
      <text>
        <r>
          <rPr>
            <b/>
            <sz val="9"/>
            <color indexed="81"/>
            <rFont val="Verdana"/>
            <family val="2"/>
          </rPr>
          <t>Rick Heede:</t>
        </r>
        <r>
          <rPr>
            <sz val="9"/>
            <color indexed="81"/>
            <rFont val="Verdana"/>
            <family val="2"/>
          </rPr>
          <t xml:space="preserve">
                         Page Intentionally Left Blank.</t>
        </r>
      </text>
    </comment>
    <comment ref="GG596" authorId="0" shapeId="0" xr:uid="{00000000-0006-0000-0000-000006000000}">
      <text>
        <r>
          <rPr>
            <b/>
            <sz val="9"/>
            <color indexed="81"/>
            <rFont val="Verdana"/>
            <family val="2"/>
          </rPr>
          <t>Rick Heede:</t>
        </r>
        <r>
          <rPr>
            <sz val="9"/>
            <color indexed="81"/>
            <rFont val="Verdana"/>
            <family val="2"/>
          </rPr>
          <t xml:space="preserve">
                         Page Intentionally Left Blank.</t>
        </r>
      </text>
    </comment>
    <comment ref="GG597" authorId="0" shapeId="0" xr:uid="{00000000-0006-0000-0000-00000700000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<sst xmlns="http://schemas.openxmlformats.org/spreadsheetml/2006/main" count="3203" uniqueCount="370">
  <si>
    <t>1965-2018</t>
  </si>
  <si>
    <t>All entities</t>
  </si>
  <si>
    <t>All but govt-run</t>
  </si>
  <si>
    <t>Govt-run</t>
  </si>
  <si>
    <t>pasted link</t>
  </si>
  <si>
    <t>pasted values</t>
  </si>
  <si>
    <t>data only</t>
  </si>
  <si>
    <t>sorted</t>
  </si>
  <si>
    <t>type</t>
  </si>
  <si>
    <t>Global 1965-2018</t>
  </si>
  <si>
    <t>MtCO2 &amp; MtCH4</t>
  </si>
  <si>
    <t>MtCO2e</t>
  </si>
  <si>
    <t>% of global 1965-2018</t>
  </si>
  <si>
    <t>Abu Dhabi, United Arab Emirates</t>
  </si>
  <si>
    <t>China, Peoples Rep. (coal &amp; cement)</t>
  </si>
  <si>
    <t>Saudi Aramco, Saudi Arabia</t>
  </si>
  <si>
    <t>Alliance, USA</t>
  </si>
  <si>
    <t>FSU (Former Soviet Union) (coal oil gas)</t>
  </si>
  <si>
    <t>Gazprom, Russia</t>
  </si>
  <si>
    <t>Anadarko, USA</t>
  </si>
  <si>
    <t>Chevron, USA</t>
  </si>
  <si>
    <t>Poland (coal)</t>
  </si>
  <si>
    <t>Anglo American, UK</t>
  </si>
  <si>
    <t>ExxonMobil, USA</t>
  </si>
  <si>
    <t>Russian Federation (excl. FSU) (coal)</t>
  </si>
  <si>
    <t>Antero, USA</t>
  </si>
  <si>
    <t>National Iranian Oil Co.</t>
  </si>
  <si>
    <t>Czechoslovakia (coal)</t>
  </si>
  <si>
    <t>Apache, USA</t>
  </si>
  <si>
    <t>BP, UK</t>
  </si>
  <si>
    <t>Kazakhstan (coal)</t>
  </si>
  <si>
    <t>Arch Coal, USA</t>
  </si>
  <si>
    <t>Royal Dutch Shell, The Netherlands</t>
  </si>
  <si>
    <t>Ukraine (coal)</t>
  </si>
  <si>
    <t>Bahrain Petroleum Corp.</t>
  </si>
  <si>
    <t>Coal India, India</t>
  </si>
  <si>
    <t>North Korea (coal)</t>
  </si>
  <si>
    <t>BHP Billiton, Australia</t>
  </si>
  <si>
    <t>Petroleos Mexicanos (Pemex)</t>
  </si>
  <si>
    <t>Czech Republic (coal)</t>
  </si>
  <si>
    <t>PetroChina, China</t>
  </si>
  <si>
    <t>British Coal Corp., UK</t>
  </si>
  <si>
    <t>Petroleos de Venezuela (PDVSA)</t>
  </si>
  <si>
    <t>Canadian Natural Resources, Canada</t>
  </si>
  <si>
    <t>Peabody Energy, USA</t>
  </si>
  <si>
    <t>Cemex, Mexico</t>
  </si>
  <si>
    <t>ConocoPhillips, USA</t>
  </si>
  <si>
    <t>Chesapeake Energy, USA</t>
  </si>
  <si>
    <t>Kuwait Petroleum Corp., Kuwait</t>
  </si>
  <si>
    <t>Iraq National Oil Co., Iraq</t>
  </si>
  <si>
    <t>Cloud Peak</t>
  </si>
  <si>
    <t>Total, France</t>
  </si>
  <si>
    <t>Top Twenty 1965-2018</t>
  </si>
  <si>
    <t>CNOOC (China National Offshore Oil Co.)</t>
  </si>
  <si>
    <t>Sonatrach, Algeria</t>
  </si>
  <si>
    <t>BHP, Australia</t>
  </si>
  <si>
    <t>CONSOL Energy, USA</t>
  </si>
  <si>
    <t>Petrobras, Brazil</t>
  </si>
  <si>
    <t>Contura Energy / ANR, USA</t>
  </si>
  <si>
    <t>Nigerian National Petroleum, Nigeria</t>
  </si>
  <si>
    <t>Cyprus Amax, USA</t>
  </si>
  <si>
    <t>Rosneft, Russian Federation</t>
  </si>
  <si>
    <t>ENI, Italy</t>
  </si>
  <si>
    <t>Petroleo Brasileiro (Petrobras), Brazil</t>
  </si>
  <si>
    <t>Petronas, Malaysia</t>
  </si>
  <si>
    <t>Devon Energy, USA</t>
  </si>
  <si>
    <t>Libya National Oil Corp., Libya</t>
  </si>
  <si>
    <t>Ecopetrol, Colombia</t>
  </si>
  <si>
    <t>Qatar Petroleum, Qatar</t>
  </si>
  <si>
    <t>Egyptian General Petroleum, Egypt</t>
  </si>
  <si>
    <t>Pertamina, Indonesia</t>
  </si>
  <si>
    <t>EnCana, Canada</t>
  </si>
  <si>
    <t xml:space="preserve"> Apache, USA</t>
  </si>
  <si>
    <t>EOG Resources, USA</t>
  </si>
  <si>
    <t>RWE, Germany</t>
  </si>
  <si>
    <t>EQT, USA</t>
  </si>
  <si>
    <t>Equinor, Norway</t>
  </si>
  <si>
    <t>Rio Tinto, UK</t>
  </si>
  <si>
    <t>Exxaro, South Africa</t>
  </si>
  <si>
    <t>Lukoil, Russia</t>
  </si>
  <si>
    <t>Glencore, Switzerland</t>
  </si>
  <si>
    <t>Oil &amp; Gas Corp., India</t>
  </si>
  <si>
    <t>HeidelbergCement, Germany</t>
  </si>
  <si>
    <t>Repsol, Spain</t>
  </si>
  <si>
    <t>Hess, USA</t>
  </si>
  <si>
    <t>Occidental, USA</t>
  </si>
  <si>
    <t>Husky, Canada</t>
  </si>
  <si>
    <t>Inpex, Japan</t>
  </si>
  <si>
    <t>Sasol, South Africa</t>
  </si>
  <si>
    <t>Petroleum Development Oman</t>
  </si>
  <si>
    <t>Kiewit Mining Group, USA</t>
  </si>
  <si>
    <t>Sinopec, China</t>
  </si>
  <si>
    <t>Petoro. Norway</t>
  </si>
  <si>
    <t>LafargeHolcim, France</t>
  </si>
  <si>
    <t>Marathon, USA</t>
  </si>
  <si>
    <t>TurkmenGaz, Turkmenistan</t>
  </si>
  <si>
    <t>Murphy Oil, USA</t>
  </si>
  <si>
    <t>Yukos, Russian Federation</t>
  </si>
  <si>
    <t>Murray Coal Corporation, USA</t>
  </si>
  <si>
    <t>Sonangol, Angola</t>
  </si>
  <si>
    <t>Singareni Collieries, India</t>
  </si>
  <si>
    <t>Noble Energy, USA</t>
  </si>
  <si>
    <t>North American Coal, USA</t>
  </si>
  <si>
    <t>Suncor, Canada</t>
  </si>
  <si>
    <t>Novatek, Russian Federation</t>
  </si>
  <si>
    <t>Obsidian, Canada</t>
  </si>
  <si>
    <t>OMV Group, Austria</t>
  </si>
  <si>
    <t>PetroEcuador</t>
  </si>
  <si>
    <t>Westmoreland, USA</t>
  </si>
  <si>
    <t>Syrian Petroleum, Syria</t>
  </si>
  <si>
    <t>Pioneer, USA</t>
  </si>
  <si>
    <t>Vistra, USA</t>
  </si>
  <si>
    <t>Polish Oil &amp; Gas Co., Poland</t>
  </si>
  <si>
    <t>PTTEP, Thailand</t>
  </si>
  <si>
    <t>Teck Resources, Canada</t>
  </si>
  <si>
    <t>Ruhrkohle AG (RAG), Germany</t>
  </si>
  <si>
    <t>Wintershall, Germany</t>
  </si>
  <si>
    <t>YPF, Argentina</t>
  </si>
  <si>
    <t>UK Coal, UK</t>
  </si>
  <si>
    <t>Santos, Australia</t>
  </si>
  <si>
    <t>Woodside, Australia</t>
  </si>
  <si>
    <t>Southwestern, USA</t>
  </si>
  <si>
    <t>Taiheiyo, Japan</t>
  </si>
  <si>
    <t>Whitehaven Coal, Australia</t>
  </si>
  <si>
    <t>Vale, Brazil</t>
  </si>
  <si>
    <t>Sum IOCs &amp; SOEs 1965-2018</t>
  </si>
  <si>
    <t>Sum Top Twenty 1965-2018</t>
  </si>
  <si>
    <t>excluding British Coal</t>
  </si>
  <si>
    <t xml:space="preserve"> Rosneft, Russian Federation</t>
  </si>
  <si>
    <t>Each and Every Carbon Major Entity</t>
  </si>
  <si>
    <t>Entity emissions from combustion, venting, flaring, and fugitive methane: Scope 1 and Scope 3</t>
  </si>
  <si>
    <t>Richard Heede</t>
  </si>
  <si>
    <t>Climate Accountability Institute</t>
  </si>
  <si>
    <t>Updated GCP/CDIAC data through 2019, April 2021; linked via SumSum.xls</t>
  </si>
  <si>
    <t>AR4 GWP of CH4</t>
  </si>
  <si>
    <t>xCO2</t>
  </si>
  <si>
    <t>re-pasted Oct20</t>
  </si>
  <si>
    <t>dataset marker</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</si>
  <si>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</si>
  <si>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</si>
  <si>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</si>
  <si>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</si>
  <si>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</si>
  <si>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</si>
  <si>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</si>
  <si>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</si>
  <si>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</si>
  <si>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</si>
  <si>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</si>
  <si>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</si>
  <si>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</si>
  <si>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</si>
  <si>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</si>
  <si>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</si>
  <si>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</si>
  <si>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to 2018</t>
  </si>
  <si>
    <t>1992-2017</t>
  </si>
  <si>
    <t>unless noted</t>
  </si>
  <si>
    <t>1965-2017</t>
  </si>
  <si>
    <t>2017 only</t>
  </si>
  <si>
    <t>2018 only</t>
  </si>
  <si>
    <t>Entities</t>
  </si>
  <si>
    <t>anno</t>
  </si>
  <si>
    <t>Percent of total by gas</t>
  </si>
  <si>
    <t>Percent of global (CO2 only)</t>
  </si>
  <si>
    <t>Mulvey et al Scorecard entities</t>
  </si>
  <si>
    <t>V</t>
  </si>
  <si>
    <t>(verified with SumRanking.xls results)</t>
  </si>
  <si>
    <t>historical to 2015</t>
  </si>
  <si>
    <t>SOE</t>
  </si>
  <si>
    <t>1962-2018</t>
  </si>
  <si>
    <t>oil &amp; gas</t>
  </si>
  <si>
    <t>Carbon dioxide</t>
  </si>
  <si>
    <t>MtCO2</t>
  </si>
  <si>
    <t>Arch Coal</t>
  </si>
  <si>
    <t>Methane</t>
  </si>
  <si>
    <t>MtCH4</t>
  </si>
  <si>
    <t>Total entity emissions</t>
  </si>
  <si>
    <t>BP</t>
  </si>
  <si>
    <t>check</t>
  </si>
  <si>
    <t>IOC</t>
  </si>
  <si>
    <t>1996-2018</t>
  </si>
  <si>
    <t>coal</t>
  </si>
  <si>
    <t>1945-2018</t>
  </si>
  <si>
    <t>CONSOL</t>
  </si>
  <si>
    <t>1979-1996</t>
  </si>
  <si>
    <t>ExxonMobil</t>
  </si>
  <si>
    <t>1909-2018</t>
  </si>
  <si>
    <t>Peabody Energy</t>
  </si>
  <si>
    <t>Royal Dutch Shell</t>
  </si>
  <si>
    <t>2012-2018</t>
  </si>
  <si>
    <t>1985-2015</t>
  </si>
  <si>
    <t>Subtotal</t>
  </si>
  <si>
    <t>Global 1751-2015</t>
  </si>
  <si>
    <t>1973-2015</t>
  </si>
  <si>
    <t>Chevron</t>
  </si>
  <si>
    <t>ConocoPhillips</t>
  </si>
  <si>
    <t>Arch Coal Company, USA</t>
  </si>
  <si>
    <t>1968-2015</t>
  </si>
  <si>
    <t>1970-2018</t>
  </si>
  <si>
    <t>oil</t>
  </si>
  <si>
    <t>1955-2015</t>
  </si>
  <si>
    <t>1913-2015</t>
  </si>
  <si>
    <t>1932-2015</t>
  </si>
  <si>
    <t>gas</t>
  </si>
  <si>
    <t>1960-1989</t>
  </si>
  <si>
    <t>1947-1994</t>
  </si>
  <si>
    <t>1989-2015</t>
  </si>
  <si>
    <t>1990-2015</t>
  </si>
  <si>
    <t>cement</t>
  </si>
  <si>
    <t>1994-2018</t>
  </si>
  <si>
    <t>1965-2015</t>
  </si>
  <si>
    <t>1912-2018</t>
  </si>
  <si>
    <t>updated links, 7Jul19</t>
  </si>
  <si>
    <t>1935-2018</t>
  </si>
  <si>
    <t>1965-2011</t>
  </si>
  <si>
    <t>Nation-State</t>
  </si>
  <si>
    <t>1945-2015</t>
  </si>
  <si>
    <t>Nation-State coal production revised 2013-2017</t>
  </si>
  <si>
    <t>1928-2015</t>
  </si>
  <si>
    <t>1988-2015</t>
  </si>
  <si>
    <t>CNOOC acquired Nexen Jan13</t>
  </si>
  <si>
    <t>1996-2015</t>
  </si>
  <si>
    <t>1985-2018</t>
  </si>
  <si>
    <t>updated 29jan19</t>
  </si>
  <si>
    <t>1924-2015</t>
  </si>
  <si>
    <t>1926-2015</t>
  </si>
  <si>
    <t>1966-1988</t>
  </si>
  <si>
    <t>1864-2015</t>
  </si>
  <si>
    <t>2000-2015</t>
  </si>
  <si>
    <t>CBM</t>
  </si>
  <si>
    <t>pasted sums 1854-1879 w linked data</t>
  </si>
  <si>
    <t>1981-2018</t>
  </si>
  <si>
    <t>1969-1998</t>
  </si>
  <si>
    <t>Delete</t>
  </si>
  <si>
    <t>1993-2015</t>
  </si>
  <si>
    <t>1938-1992</t>
  </si>
  <si>
    <t>1997-2015</t>
  </si>
  <si>
    <t>1959-2015</t>
  </si>
  <si>
    <t>1970-2015</t>
  </si>
  <si>
    <t>1987-2015</t>
  </si>
  <si>
    <t>1950-2015</t>
  </si>
  <si>
    <t>1991-2018</t>
  </si>
  <si>
    <t>2008-2018</t>
  </si>
  <si>
    <t>1992-2018</t>
  </si>
  <si>
    <t>1971-2018</t>
  </si>
  <si>
    <t>1977-2018</t>
  </si>
  <si>
    <t>1988-2018</t>
  </si>
  <si>
    <t>1884-2015</t>
  </si>
  <si>
    <t>1900-2015</t>
  </si>
  <si>
    <t>1970-2002</t>
  </si>
  <si>
    <t>1949-1991</t>
  </si>
  <si>
    <t>1956-1988</t>
  </si>
  <si>
    <t>1900-1991</t>
  </si>
  <si>
    <t>1998-2015</t>
  </si>
  <si>
    <t>Glencore and Xstrata merged in May 2013</t>
  </si>
  <si>
    <t>Lafarge acquired Italcementi Oct16</t>
  </si>
  <si>
    <t>1958-2015</t>
  </si>
  <si>
    <t>2004-2018</t>
  </si>
  <si>
    <t>1960-2015</t>
  </si>
  <si>
    <t>1992-2015</t>
  </si>
  <si>
    <t>1944-2015</t>
  </si>
  <si>
    <t>1946-2015</t>
  </si>
  <si>
    <t>1964-2015</t>
  </si>
  <si>
    <t>Lafarge merged with Holcim in 2015</t>
  </si>
  <si>
    <t>1961-2015</t>
  </si>
  <si>
    <t>1938-2015</t>
  </si>
  <si>
    <t>1949-2015</t>
  </si>
  <si>
    <t>1983-2015</t>
  </si>
  <si>
    <t>Murphy Oil, USA</t>
    <phoneticPr fontId="0"/>
  </si>
  <si>
    <t>Murray Coal, USA</t>
  </si>
  <si>
    <t>1956-2015</t>
  </si>
  <si>
    <t>to 2016 only</t>
  </si>
  <si>
    <t>1980-2015</t>
  </si>
  <si>
    <t>2002-2018</t>
  </si>
  <si>
    <t>1945-1992</t>
  </si>
  <si>
    <t>Oil &amp; Gas Corp India, India</t>
  </si>
  <si>
    <t>1999-2018</t>
  </si>
  <si>
    <t>1960-2018</t>
  </si>
  <si>
    <t>Petroleo Brasileiro (Petrobras), Brazil</t>
    <phoneticPr fontId="0"/>
  </si>
  <si>
    <t>1938-2018</t>
  </si>
  <si>
    <t>1959-2018</t>
  </si>
  <si>
    <t>1974-2015</t>
  </si>
  <si>
    <t>1995-2018</t>
  </si>
  <si>
    <t>Repsol acquired Talisman in May 2015</t>
  </si>
  <si>
    <t>1990-2018</t>
  </si>
  <si>
    <t>1993-2018</t>
  </si>
  <si>
    <t>1892-2015</t>
  </si>
  <si>
    <t>Shell acquired BG in Feb2016</t>
  </si>
  <si>
    <t>1930-2015</t>
  </si>
  <si>
    <t>1989-2003</t>
  </si>
  <si>
    <r>
      <t xml:space="preserve">Ruhrkohle AG (RAG), </t>
    </r>
    <r>
      <rPr>
        <sz val="12"/>
        <color indexed="8"/>
        <rFont val="Geneva"/>
        <family val="2"/>
      </rPr>
      <t>Germany</t>
    </r>
  </si>
  <si>
    <t>of global 1965-2018</t>
  </si>
  <si>
    <t>1953-2015</t>
  </si>
  <si>
    <t>1947-2015</t>
  </si>
  <si>
    <t>Singareni Collieries Company, India</t>
  </si>
  <si>
    <t>1999-2015</t>
  </si>
  <si>
    <t>1969-2015</t>
  </si>
  <si>
    <t>1972-2015</t>
  </si>
  <si>
    <t>1975-2015</t>
  </si>
  <si>
    <t>1998-2018</t>
  </si>
  <si>
    <t>1934-2015</t>
  </si>
  <si>
    <t>1997-2018</t>
  </si>
  <si>
    <t>1995-2015</t>
  </si>
  <si>
    <t>Divested Dec2015</t>
  </si>
  <si>
    <t>2007-2018</t>
  </si>
  <si>
    <t>1854-2018</t>
  </si>
  <si>
    <t>replaced linked sums for 1854-1879 with linked data</t>
  </si>
  <si>
    <t>2006-2018</t>
  </si>
  <si>
    <t>1984-2018</t>
  </si>
  <si>
    <t>2000-2005</t>
  </si>
  <si>
    <t>All entitites</t>
  </si>
  <si>
    <t>(including venting, flaring, own fuel)</t>
  </si>
  <si>
    <t>CarbMajors sum to 2018</t>
  </si>
  <si>
    <t>All CMEs 1965-2018</t>
  </si>
  <si>
    <t>All CMEs 2017</t>
  </si>
  <si>
    <t>Total all Carbon Major Entities</t>
  </si>
  <si>
    <t>sum of entities above</t>
  </si>
  <si>
    <t>Global CO2 1751-1849</t>
  </si>
  <si>
    <t>MtCO2 1751-1849</t>
  </si>
  <si>
    <t>CDIAC CO2 includes flaring</t>
  </si>
  <si>
    <t>CDIAC / GCP CO2 updated April 2021</t>
  </si>
  <si>
    <t>Global CO2 1751-2018</t>
  </si>
  <si>
    <t>Global CO2 1992-2017</t>
  </si>
  <si>
    <t>Global CO2 1965-2017</t>
  </si>
  <si>
    <t>Global CO2 1965-2018</t>
  </si>
  <si>
    <t>CDIAC CO2 emissions</t>
  </si>
  <si>
    <t>MtC</t>
  </si>
  <si>
    <t>1751-2010</t>
  </si>
  <si>
    <t>methane updated January 2020</t>
  </si>
  <si>
    <t>verify latest</t>
  </si>
  <si>
    <t>CDIAC/EDGAR methane</t>
  </si>
  <si>
    <t>Tg CH4</t>
  </si>
  <si>
    <t>1751-2017</t>
  </si>
  <si>
    <t>CDIAC CO2 plus methane emissions</t>
  </si>
  <si>
    <t>(excluding CME venting, flaring, own fuel)</t>
  </si>
  <si>
    <t>Carbon Majors of global CO2 plus methane</t>
  </si>
  <si>
    <t>percent</t>
  </si>
  <si>
    <t>Ownership categories</t>
  </si>
  <si>
    <t>Carbon Majors proportional to global 1751-2010</t>
  </si>
  <si>
    <t xml:space="preserve">    Proportional 1988-2010 only (for Goldenberg, The Guardian, Nov13)</t>
  </si>
  <si>
    <t>Global emission rate, 2010</t>
  </si>
  <si>
    <t>CM 1854-2010</t>
  </si>
  <si>
    <t>% Global 1751-2010</t>
  </si>
  <si>
    <t>% CM</t>
  </si>
  <si>
    <t>% of Carbon Majors</t>
  </si>
  <si>
    <t>Investor-owned</t>
  </si>
  <si>
    <t>MtCO2/yr (2010)</t>
  </si>
  <si>
    <t>State-owned</t>
  </si>
  <si>
    <t>tCO2/yr</t>
  </si>
  <si>
    <t>Nation-States</t>
  </si>
  <si>
    <t>tCO2/hr</t>
  </si>
  <si>
    <t>Total Carbon Majors</t>
  </si>
  <si>
    <t>Total</t>
  </si>
  <si>
    <t>tCO2/s</t>
  </si>
  <si>
    <t>Percent</t>
  </si>
  <si>
    <t>Carbon Majors emission rate, 2010</t>
  </si>
  <si>
    <t>Unattributed</t>
  </si>
  <si>
    <t>Total global 1988-2010</t>
  </si>
  <si>
    <t>1988-2010 percent of 1751-2010</t>
  </si>
  <si>
    <t>Investor-owned plus state-owned</t>
  </si>
  <si>
    <t>Global CO2 &amp; CH4 emissions</t>
  </si>
  <si>
    <t>Percent IOC + SOE Carbon Majors</t>
  </si>
  <si>
    <t>Percent State-operated of global</t>
  </si>
  <si>
    <t>2018 global CO2 + CH4</t>
  </si>
  <si>
    <t>MtCO2e/yr</t>
  </si>
  <si>
    <t>MtCO2e/day</t>
  </si>
  <si>
    <t>MtCO2e/hr</t>
  </si>
  <si>
    <t>tCO2e/minute</t>
  </si>
  <si>
    <t>tCO2e/second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</si>
</sst>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0.0%"/>
    <numFmt numFmtId="167" formatCode="_(* #,##0.000_);_(* \(#,##0.000\);_(* &quot;-&quot;??_);_(@_)"/>
    <numFmt numFmtId="168" formatCode="0.0000%"/>
    <numFmt numFmtId="169" formatCode="0.000%"/>
  </numFmts>
  <fonts count="38">
    <font>
      <sz val="10"/>
      <name val="Verdana"/>
      <family val="2"/>
    </font>
    <font>
      <sz val="9"/>
      <color rgb="FFFF0000"/>
      <name val="Geneva"/>
      <family val="2"/>
      <charset val="204"/>
    </font>
    <font>
      <sz val="10"/>
      <name val="Verdana"/>
      <family val="2"/>
    </font>
    <font>
      <sz val="10"/>
      <name val="Geneva"/>
      <family val="2"/>
    </font>
    <font>
      <sz val="9"/>
      <name val="Geneva"/>
    </font>
    <font>
      <sz val="14"/>
      <name val="Geneva"/>
      <family val="2"/>
    </font>
    <font>
      <b/>
      <sz val="12"/>
      <name val="Cambria"/>
      <family val="1"/>
    </font>
    <font>
      <sz val="8"/>
      <color rgb="FFFF0000"/>
      <name val="Geneva"/>
      <family val="2"/>
    </font>
    <font>
      <sz val="8"/>
      <name val="Geneva"/>
      <family val="2"/>
    </font>
    <font>
      <b/>
      <sz val="10"/>
      <name val="Geneva"/>
      <family val="2"/>
    </font>
    <font>
      <b/>
      <sz val="16"/>
      <name val="Geneva"/>
      <family val="2"/>
    </font>
    <font>
      <b/>
      <sz val="9"/>
      <name val="Geneva"/>
    </font>
    <font>
      <sz val="18"/>
      <name val="Geneva"/>
      <family val="2"/>
    </font>
    <font>
      <b/>
      <sz val="18"/>
      <color indexed="8"/>
      <name val="Geneva"/>
      <family val="2"/>
    </font>
    <font>
      <sz val="9"/>
      <color indexed="10"/>
      <name val="Geneva"/>
      <family val="2"/>
    </font>
    <font>
      <sz val="16"/>
      <name val="Geneva"/>
      <family val="2"/>
    </font>
    <font>
      <b/>
      <sz val="12"/>
      <name val="Geneva"/>
      <family val="2"/>
    </font>
    <font>
      <b/>
      <sz val="18"/>
      <name val="Geneva"/>
      <family val="2"/>
    </font>
    <font>
      <sz val="12"/>
      <name val="Geneva"/>
      <family val="2"/>
    </font>
    <font>
      <b/>
      <sz val="11"/>
      <color indexed="9"/>
      <name val="Geneva"/>
      <family val="2"/>
    </font>
    <font>
      <b/>
      <sz val="11"/>
      <color rgb="FFFFFFFF"/>
      <name val="Geneva"/>
    </font>
    <font>
      <b/>
      <sz val="10"/>
      <color indexed="10"/>
      <name val="Geneva"/>
      <family val="2"/>
    </font>
    <font>
      <sz val="11"/>
      <name val="Geneva"/>
      <family val="2"/>
    </font>
    <font>
      <b/>
      <sz val="11"/>
      <name val="Geneva"/>
      <family val="2"/>
    </font>
    <font>
      <b/>
      <sz val="8"/>
      <color rgb="FFFF0000"/>
      <name val="Geneva"/>
    </font>
    <font>
      <b/>
      <sz val="12"/>
      <color indexed="8"/>
      <name val="Geneva"/>
      <family val="2"/>
    </font>
    <font>
      <b/>
      <sz val="11"/>
      <color theme="0"/>
      <name val="Geneva"/>
      <family val="2"/>
    </font>
    <font>
      <b/>
      <sz val="14"/>
      <name val="Geneva"/>
      <family val="2"/>
    </font>
    <font>
      <b/>
      <sz val="11"/>
      <color indexed="8"/>
      <name val="Geneva"/>
      <family val="2"/>
    </font>
    <font>
      <sz val="12"/>
      <color indexed="8"/>
      <name val="Geneva"/>
      <family val="2"/>
    </font>
    <font>
      <b/>
      <sz val="11"/>
      <color indexed="10"/>
      <name val="Geneva"/>
    </font>
    <font>
      <b/>
      <sz val="10"/>
      <color rgb="FFFF0000"/>
      <name val="Geneva"/>
    </font>
    <font>
      <b/>
      <sz val="10"/>
      <color theme="1"/>
      <name val="Geneva"/>
      <family val="2"/>
    </font>
    <font>
      <b/>
      <sz val="8"/>
      <name val="Geneva"/>
      <family val="2"/>
    </font>
    <font>
      <sz val="9"/>
      <color rgb="FF0000FF"/>
      <name val="Geneva"/>
    </font>
    <font>
      <b/>
      <sz val="9"/>
      <color indexed="81"/>
      <name val="Verdana"/>
      <family val="2"/>
    </font>
    <font>
      <sz val="9"/>
      <color indexed="81"/>
      <name val="Verdana"/>
      <family val="2"/>
    </font>
    <font>
      <sz val="11"/>
      <color rgb="FFFF0000"/>
      <name val="Geneva"/>
    </font>
  </fonts>
  <fills count="27">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rgb="FFCCFFCC"/>
        <bgColor indexed="64"/>
      </patternFill>
    </fill>
    <fill>
      <patternFill patternType="solid">
        <fgColor rgb="FFCCFFCC"/>
        <bgColor rgb="FF000000"/>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45"/>
        <bgColor indexed="64"/>
      </patternFill>
    </fill>
    <fill>
      <patternFill patternType="solid">
        <fgColor rgb="FFFFCC00"/>
        <bgColor rgb="FF000000"/>
      </patternFill>
    </fill>
    <fill>
      <patternFill patternType="solid">
        <fgColor rgb="FFFFCC00"/>
        <bgColor indexed="64"/>
      </patternFill>
    </fill>
    <fill>
      <patternFill patternType="solid">
        <fgColor indexed="42"/>
        <bgColor indexed="64"/>
      </patternFill>
    </fill>
    <fill>
      <patternFill patternType="solid">
        <fgColor indexed="41"/>
        <bgColor indexed="64"/>
      </patternFill>
    </fill>
    <fill>
      <patternFill patternType="solid">
        <fgColor rgb="FFFF99CC"/>
        <bgColor rgb="FF000000"/>
      </patternFill>
    </fill>
    <fill>
      <patternFill patternType="solid">
        <fgColor rgb="FFFF99CC"/>
        <bgColor indexed="64"/>
      </patternFill>
    </fill>
    <fill>
      <patternFill patternType="solid">
        <fgColor rgb="FFFF0000"/>
        <bgColor indexed="64"/>
      </patternFill>
    </fill>
    <fill>
      <patternFill patternType="solid">
        <fgColor indexed="10"/>
        <bgColor indexed="64"/>
      </patternFill>
    </fill>
    <fill>
      <patternFill patternType="solid">
        <fgColor indexed="47"/>
        <bgColor indexed="64"/>
      </patternFill>
    </fill>
    <fill>
      <patternFill patternType="solid">
        <fgColor indexed="13"/>
        <bgColor indexed="64"/>
      </patternFill>
    </fill>
    <fill>
      <patternFill patternType="solid">
        <fgColor indexed="43"/>
        <bgColor indexed="64"/>
      </patternFill>
    </fill>
    <fill>
      <patternFill patternType="solid">
        <fgColor rgb="FFFFFF99"/>
        <bgColor rgb="FF000000"/>
      </patternFill>
    </fill>
    <fill>
      <patternFill patternType="solid">
        <fgColor theme="4" tint="0.59999389629810485"/>
        <bgColor indexed="64"/>
      </patternFill>
    </fill>
    <fill>
      <patternFill patternType="solid">
        <fgColor rgb="FFFF0000"/>
        <bgColor rgb="FF000000"/>
      </patternFill>
    </fill>
    <fill>
      <patternFill patternType="solid">
        <fgColor indexed="51"/>
        <bgColor indexed="64"/>
      </patternFill>
    </fill>
    <fill>
      <patternFill patternType="solid">
        <fgColor indexed="44"/>
        <bgColor indexed="64"/>
      </patternFill>
    </fill>
    <fill>
      <patternFill patternType="solid">
        <fgColor indexed="11"/>
        <bgColor indexed="64"/>
      </patternFill>
    </fill>
    <fill>
      <patternFill patternType="solid">
        <fgColor indexed="2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rgb="FF000000"/>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diagonal/>
    </border>
    <border>
      <left style="thin">
        <color auto="1"/>
      </left>
      <right/>
      <top style="thin">
        <color auto="1"/>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cellStyleXfs>
  <cellXfs count="392">
    <xf numFmtId="0" fontId="0" fillId="0" borderId="0" xfId="0"/>
    <xf numFmtId="0" fontId="3" fillId="0" borderId="0" xfId="0" applyFont="1"/>
    <xf numFmtId="43" fontId="3" fillId="0" borderId="0" xfId="1" applyFont="1"/>
    <xf numFmtId="0" fontId="4" fillId="0" borderId="0" xfId="0" applyFont="1"/>
    <xf numFmtId="0" fontId="5" fillId="2" borderId="1" xfId="0" applyFont="1" applyFill="1" applyBorder="1" applyAlignment="1">
      <alignment horizontal="center" vertical="center"/>
    </xf>
    <xf numFmtId="0" fontId="3" fillId="3" borderId="1" xfId="0" applyFont="1" applyFill="1" applyBorder="1" applyAlignment="1">
      <alignment horizontal="center"/>
    </xf>
    <xf numFmtId="0" fontId="3" fillId="0" borderId="0" xfId="0" applyFont="1" applyAlignment="1">
      <alignment horizontal="center" vertical="center"/>
    </xf>
    <xf numFmtId="164" fontId="4" fillId="0" borderId="0" xfId="1" applyNumberFormat="1" applyFont="1"/>
    <xf numFmtId="0" fontId="3" fillId="4" borderId="1" xfId="0" applyFont="1" applyFill="1" applyBorder="1" applyAlignment="1">
      <alignment horizontal="center" vertical="center"/>
    </xf>
    <xf numFmtId="15" fontId="3" fillId="4"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15" fontId="3" fillId="5" borderId="1" xfId="0" applyNumberFormat="1" applyFont="1" applyFill="1" applyBorder="1" applyAlignment="1">
      <alignment horizontal="center" vertical="center"/>
    </xf>
    <xf numFmtId="0" fontId="4" fillId="6" borderId="2" xfId="0" applyFont="1" applyFill="1" applyBorder="1"/>
    <xf numFmtId="164" fontId="4" fillId="6" borderId="3" xfId="1" applyNumberFormat="1" applyFont="1" applyFill="1" applyBorder="1"/>
    <xf numFmtId="0" fontId="4" fillId="0" borderId="1" xfId="0" applyFont="1" applyBorder="1" applyAlignment="1">
      <alignment horizontal="center" vertical="center"/>
    </xf>
    <xf numFmtId="10" fontId="4" fillId="0" borderId="0" xfId="2" applyNumberFormat="1" applyFont="1"/>
    <xf numFmtId="0" fontId="6" fillId="0" borderId="0" xfId="0" applyFont="1" applyAlignment="1">
      <alignment horizontal="center" vertical="center"/>
    </xf>
    <xf numFmtId="0" fontId="4" fillId="7" borderId="2" xfId="0" applyFont="1" applyFill="1" applyBorder="1"/>
    <xf numFmtId="0" fontId="4" fillId="7" borderId="4" xfId="0" applyFont="1" applyFill="1" applyBorder="1" applyAlignment="1">
      <alignment horizontal="right"/>
    </xf>
    <xf numFmtId="164" fontId="4" fillId="7" borderId="4" xfId="0" applyNumberFormat="1" applyFont="1" applyFill="1" applyBorder="1"/>
    <xf numFmtId="10" fontId="4" fillId="7" borderId="3" xfId="2" applyNumberFormat="1" applyFont="1" applyFill="1" applyBorder="1"/>
    <xf numFmtId="0" fontId="7"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4" fillId="0" borderId="0" xfId="0" applyFont="1" applyFill="1" applyBorder="1" applyAlignment="1">
      <alignment vertical="center"/>
    </xf>
    <xf numFmtId="0" fontId="9" fillId="0" borderId="0" xfId="0" applyFont="1" applyAlignment="1">
      <alignment vertical="center"/>
    </xf>
    <xf numFmtId="0" fontId="3" fillId="0" borderId="0" xfId="0" applyFont="1" applyBorder="1" applyAlignment="1">
      <alignment vertical="center"/>
    </xf>
    <xf numFmtId="0" fontId="10" fillId="8" borderId="2" xfId="0" applyFont="1" applyFill="1" applyBorder="1" applyAlignment="1">
      <alignment horizontal="left" vertical="center"/>
    </xf>
    <xf numFmtId="0" fontId="11" fillId="8" borderId="4" xfId="0" applyFont="1" applyFill="1" applyBorder="1" applyAlignment="1">
      <alignment vertical="center"/>
    </xf>
    <xf numFmtId="0" fontId="10" fillId="8" borderId="5" xfId="0" applyFont="1" applyFill="1" applyBorder="1" applyAlignment="1">
      <alignment vertical="center"/>
    </xf>
    <xf numFmtId="0" fontId="12" fillId="0" borderId="0" xfId="0" applyFont="1" applyAlignment="1">
      <alignment horizontal="center" vertical="center"/>
    </xf>
    <xf numFmtId="0" fontId="12" fillId="9" borderId="2" xfId="0" applyFont="1" applyFill="1" applyBorder="1" applyAlignment="1">
      <alignment vertical="center"/>
    </xf>
    <xf numFmtId="0" fontId="12" fillId="9" borderId="4" xfId="0" applyFont="1" applyFill="1" applyBorder="1" applyAlignment="1">
      <alignment vertical="center"/>
    </xf>
    <xf numFmtId="0" fontId="13" fillId="9" borderId="4" xfId="0" applyFont="1" applyFill="1" applyBorder="1" applyAlignment="1">
      <alignment horizontal="center" vertical="center"/>
    </xf>
    <xf numFmtId="0" fontId="12" fillId="9" borderId="3" xfId="0" applyFont="1" applyFill="1" applyBorder="1" applyAlignment="1">
      <alignment vertical="center"/>
    </xf>
    <xf numFmtId="0" fontId="12" fillId="10" borderId="2" xfId="0" applyFont="1" applyFill="1" applyBorder="1" applyAlignment="1">
      <alignment vertical="center"/>
    </xf>
    <xf numFmtId="0" fontId="12" fillId="10" borderId="4" xfId="0" applyFont="1" applyFill="1" applyBorder="1" applyAlignment="1">
      <alignment vertical="center"/>
    </xf>
    <xf numFmtId="0" fontId="13" fillId="10" borderId="4" xfId="0" applyFont="1" applyFill="1" applyBorder="1" applyAlignment="1">
      <alignment horizontal="center" vertical="center"/>
    </xf>
    <xf numFmtId="0" fontId="12" fillId="10" borderId="3" xfId="0" applyFont="1" applyFill="1" applyBorder="1" applyAlignment="1">
      <alignment vertical="center"/>
    </xf>
    <xf numFmtId="0" fontId="3" fillId="10" borderId="2" xfId="0" applyFont="1" applyFill="1" applyBorder="1" applyAlignment="1">
      <alignment vertical="center"/>
    </xf>
    <xf numFmtId="0" fontId="3" fillId="10" borderId="4" xfId="0" applyFont="1" applyFill="1" applyBorder="1"/>
    <xf numFmtId="0" fontId="12" fillId="0" borderId="0" xfId="0" applyFont="1" applyAlignment="1">
      <alignment vertical="center"/>
    </xf>
    <xf numFmtId="0" fontId="3" fillId="11" borderId="6" xfId="0" applyFont="1" applyFill="1" applyBorder="1" applyAlignment="1">
      <alignment vertical="center"/>
    </xf>
    <xf numFmtId="0" fontId="3" fillId="12" borderId="7" xfId="0" applyFont="1" applyFill="1" applyBorder="1" applyAlignment="1">
      <alignment vertical="center"/>
    </xf>
    <xf numFmtId="0" fontId="3" fillId="12" borderId="0" xfId="0" applyFont="1" applyFill="1" applyAlignment="1">
      <alignment horizontal="center" vertical="center"/>
    </xf>
    <xf numFmtId="0" fontId="3" fillId="12" borderId="8" xfId="0" applyFont="1" applyFill="1" applyBorder="1" applyAlignment="1">
      <alignment vertical="center"/>
    </xf>
    <xf numFmtId="0" fontId="3" fillId="12" borderId="9" xfId="0" applyFont="1" applyFill="1" applyBorder="1" applyAlignment="1">
      <alignment vertical="center"/>
    </xf>
    <xf numFmtId="0" fontId="3" fillId="12" borderId="10" xfId="0" applyFont="1" applyFill="1" applyBorder="1" applyAlignment="1">
      <alignment horizontal="center" vertical="center"/>
    </xf>
    <xf numFmtId="0" fontId="3" fillId="12" borderId="11" xfId="0" applyFont="1" applyFill="1" applyBorder="1" applyAlignment="1">
      <alignment vertical="center"/>
    </xf>
    <xf numFmtId="0" fontId="4" fillId="0" borderId="0" xfId="0" applyFont="1" applyAlignment="1">
      <alignment horizontal="center" vertical="center"/>
    </xf>
    <xf numFmtId="15" fontId="4" fillId="0" borderId="1" xfId="0" applyNumberFormat="1" applyFont="1" applyBorder="1" applyAlignment="1">
      <alignment horizontal="center" vertical="center"/>
    </xf>
    <xf numFmtId="0" fontId="14" fillId="0" borderId="0" xfId="0" applyFont="1" applyAlignment="1">
      <alignment vertical="center"/>
    </xf>
    <xf numFmtId="0" fontId="1" fillId="0" borderId="0" xfId="0" applyFont="1" applyAlignment="1">
      <alignment vertical="center"/>
    </xf>
    <xf numFmtId="15" fontId="8" fillId="0" borderId="0" xfId="0" applyNumberFormat="1" applyFont="1" applyAlignment="1">
      <alignment horizontal="center" vertical="center"/>
    </xf>
    <xf numFmtId="15" fontId="4"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vertical="center"/>
    </xf>
    <xf numFmtId="0" fontId="10" fillId="8" borderId="2" xfId="0" applyFont="1" applyFill="1" applyBorder="1" applyAlignment="1">
      <alignment vertical="center"/>
    </xf>
    <xf numFmtId="0" fontId="10" fillId="8" borderId="4" xfId="0" applyFont="1" applyFill="1" applyBorder="1" applyAlignment="1">
      <alignment vertical="center"/>
    </xf>
    <xf numFmtId="0" fontId="15" fillId="8" borderId="3" xfId="0" applyFont="1" applyFill="1" applyBorder="1" applyAlignment="1">
      <alignment vertical="center"/>
    </xf>
    <xf numFmtId="0" fontId="10" fillId="13" borderId="2" xfId="0" applyFont="1" applyFill="1" applyBorder="1" applyAlignment="1">
      <alignment vertical="center"/>
    </xf>
    <xf numFmtId="0" fontId="10" fillId="13" borderId="4" xfId="0" applyFont="1" applyFill="1" applyBorder="1" applyAlignment="1">
      <alignment vertical="center"/>
    </xf>
    <xf numFmtId="0" fontId="10" fillId="13" borderId="12" xfId="0" applyFont="1" applyFill="1" applyBorder="1" applyAlignment="1">
      <alignment vertical="center"/>
    </xf>
    <xf numFmtId="0" fontId="10" fillId="14" borderId="2" xfId="0" applyFont="1" applyFill="1" applyBorder="1" applyAlignment="1">
      <alignment vertical="center"/>
    </xf>
    <xf numFmtId="0" fontId="10" fillId="14" borderId="4" xfId="0" applyFont="1" applyFill="1" applyBorder="1" applyAlignment="1">
      <alignment vertical="center"/>
    </xf>
    <xf numFmtId="0" fontId="15" fillId="14" borderId="3" xfId="0" applyFont="1" applyFill="1" applyBorder="1" applyAlignment="1">
      <alignment vertical="center"/>
    </xf>
    <xf numFmtId="0" fontId="11" fillId="7" borderId="2" xfId="0" applyFont="1" applyFill="1" applyBorder="1" applyAlignment="1">
      <alignment vertical="center"/>
    </xf>
    <xf numFmtId="0" fontId="9" fillId="7" borderId="4" xfId="0" applyFont="1" applyFill="1" applyBorder="1" applyAlignment="1">
      <alignment vertical="center"/>
    </xf>
    <xf numFmtId="165" fontId="11" fillId="7" borderId="4" xfId="1" applyNumberFormat="1" applyFont="1" applyFill="1" applyBorder="1" applyAlignment="1">
      <alignment vertical="center"/>
    </xf>
    <xf numFmtId="0" fontId="11" fillId="7" borderId="3" xfId="0" applyFont="1" applyFill="1" applyBorder="1" applyAlignment="1">
      <alignment vertical="center"/>
    </xf>
    <xf numFmtId="0" fontId="3" fillId="14" borderId="3" xfId="0" applyFont="1" applyFill="1" applyBorder="1"/>
    <xf numFmtId="0" fontId="10" fillId="0" borderId="0" xfId="0" applyFont="1" applyAlignment="1">
      <alignment vertical="center"/>
    </xf>
    <xf numFmtId="0" fontId="15" fillId="0" borderId="0" xfId="0" applyFont="1" applyBorder="1" applyAlignment="1">
      <alignment vertical="center"/>
    </xf>
    <xf numFmtId="0" fontId="3" fillId="0" borderId="1" xfId="0" applyFont="1" applyBorder="1" applyAlignment="1">
      <alignment horizontal="center" vertical="center"/>
    </xf>
    <xf numFmtId="0" fontId="3" fillId="15" borderId="1" xfId="0" applyFont="1" applyFill="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16" borderId="1" xfId="0" applyFont="1" applyFill="1" applyBorder="1" applyAlignment="1">
      <alignment vertical="center"/>
    </xf>
    <xf numFmtId="0" fontId="16" fillId="11" borderId="13" xfId="0" applyFont="1" applyFill="1" applyBorder="1" applyAlignment="1">
      <alignment horizontal="center" vertical="center"/>
    </xf>
    <xf numFmtId="0" fontId="16" fillId="11" borderId="14" xfId="0" applyFont="1" applyFill="1" applyBorder="1" applyAlignment="1">
      <alignment horizontal="center" vertical="center"/>
    </xf>
    <xf numFmtId="0" fontId="16" fillId="11" borderId="15" xfId="0" applyFont="1" applyFill="1" applyBorder="1" applyAlignment="1">
      <alignment horizontal="center" vertical="center"/>
    </xf>
    <xf numFmtId="0" fontId="16" fillId="11" borderId="16" xfId="0" applyFont="1" applyFill="1" applyBorder="1" applyAlignment="1">
      <alignment horizontal="center" vertical="center"/>
    </xf>
    <xf numFmtId="0" fontId="16" fillId="5" borderId="14" xfId="0" applyFont="1" applyFill="1" applyBorder="1" applyAlignment="1">
      <alignment horizontal="center" vertical="center"/>
    </xf>
    <xf numFmtId="0" fontId="16" fillId="5" borderId="15" xfId="0" applyFont="1" applyFill="1" applyBorder="1" applyAlignment="1">
      <alignment horizontal="center" vertical="center"/>
    </xf>
    <xf numFmtId="0" fontId="16" fillId="5" borderId="16" xfId="0" applyFont="1" applyFill="1" applyBorder="1" applyAlignment="1">
      <alignment horizontal="center" vertical="center"/>
    </xf>
    <xf numFmtId="0" fontId="16" fillId="8" borderId="16" xfId="0" applyFont="1" applyFill="1" applyBorder="1" applyAlignment="1">
      <alignment horizontal="center" vertical="center"/>
    </xf>
    <xf numFmtId="0" fontId="10" fillId="17" borderId="13" xfId="0" applyFont="1" applyFill="1" applyBorder="1" applyAlignment="1">
      <alignment horizontal="center" vertical="center"/>
    </xf>
    <xf numFmtId="0" fontId="9" fillId="0" borderId="0" xfId="0" applyFont="1" applyAlignment="1">
      <alignment horizontal="center" vertical="center"/>
    </xf>
    <xf numFmtId="0" fontId="17" fillId="18" borderId="13" xfId="0" applyFont="1" applyFill="1" applyBorder="1" applyAlignment="1">
      <alignment horizontal="center" vertical="center"/>
    </xf>
    <xf numFmtId="0" fontId="9" fillId="19" borderId="6" xfId="0" applyFont="1" applyFill="1" applyBorder="1" applyAlignment="1">
      <alignment horizontal="center" vertical="center"/>
    </xf>
    <xf numFmtId="0" fontId="11" fillId="20" borderId="6" xfId="0" applyFont="1" applyFill="1" applyBorder="1" applyAlignment="1">
      <alignment horizontal="center" vertical="center"/>
    </xf>
    <xf numFmtId="0" fontId="11" fillId="20" borderId="11" xfId="0" applyFont="1" applyFill="1" applyBorder="1" applyAlignment="1">
      <alignment horizontal="center" vertical="center"/>
    </xf>
    <xf numFmtId="0" fontId="11" fillId="20" borderId="17" xfId="0" applyFont="1" applyFill="1" applyBorder="1" applyAlignment="1">
      <alignment horizontal="center" vertical="center"/>
    </xf>
    <xf numFmtId="0" fontId="9" fillId="0" borderId="11" xfId="0" applyFont="1" applyBorder="1" applyAlignment="1">
      <alignment horizontal="center" vertical="center"/>
    </xf>
    <xf numFmtId="0" fontId="16" fillId="11" borderId="6" xfId="0" applyFont="1" applyFill="1" applyBorder="1" applyAlignment="1">
      <alignment horizontal="center" vertical="center"/>
    </xf>
    <xf numFmtId="0" fontId="11" fillId="19" borderId="1" xfId="0" applyFont="1" applyFill="1" applyBorder="1" applyAlignment="1">
      <alignment horizontal="center" vertical="center" wrapText="1"/>
    </xf>
    <xf numFmtId="0" fontId="3" fillId="21" borderId="2" xfId="0" applyFont="1" applyFill="1" applyBorder="1" applyAlignment="1">
      <alignment vertical="center"/>
    </xf>
    <xf numFmtId="0" fontId="18" fillId="21" borderId="4" xfId="0" applyFont="1" applyFill="1" applyBorder="1" applyAlignment="1">
      <alignment horizontal="center" vertical="center"/>
    </xf>
    <xf numFmtId="0" fontId="3" fillId="21" borderId="3" xfId="0" applyFont="1" applyFill="1" applyBorder="1" applyAlignment="1">
      <alignment vertical="center"/>
    </xf>
    <xf numFmtId="0" fontId="19" fillId="22" borderId="1" xfId="0" applyFont="1" applyFill="1" applyBorder="1" applyAlignment="1">
      <alignment horizontal="center" vertical="center"/>
    </xf>
    <xf numFmtId="0" fontId="3" fillId="0" borderId="0" xfId="0" applyFont="1" applyFill="1" applyAlignment="1">
      <alignment horizontal="center" vertical="center"/>
    </xf>
    <xf numFmtId="0" fontId="11" fillId="0" borderId="0" xfId="0" applyFont="1" applyFill="1" applyBorder="1" applyAlignment="1">
      <alignment vertical="center"/>
    </xf>
    <xf numFmtId="0" fontId="16" fillId="23" borderId="1" xfId="0" applyFont="1" applyFill="1" applyBorder="1" applyAlignment="1">
      <alignment horizontal="center" vertical="center"/>
    </xf>
    <xf numFmtId="0" fontId="4" fillId="2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0" xfId="0" applyFont="1" applyAlignment="1">
      <alignment horizontal="left" vertical="center"/>
    </xf>
    <xf numFmtId="0" fontId="4" fillId="0" borderId="0" xfId="0" applyFont="1" applyFill="1" applyBorder="1" applyAlignment="1">
      <alignment horizontal="left" vertical="center"/>
    </xf>
    <xf numFmtId="164" fontId="16" fillId="23" borderId="1" xfId="1" applyNumberFormat="1" applyFont="1" applyFill="1" applyBorder="1" applyAlignment="1">
      <alignment horizontal="center" vertical="center"/>
    </xf>
    <xf numFmtId="164" fontId="9" fillId="0" borderId="18" xfId="1" applyNumberFormat="1" applyFont="1" applyFill="1" applyBorder="1" applyAlignment="1">
      <alignment horizontal="center" vertical="center"/>
    </xf>
    <xf numFmtId="0" fontId="4" fillId="0" borderId="19" xfId="0" applyFont="1" applyBorder="1" applyAlignment="1">
      <alignment horizontal="center" vertical="center"/>
    </xf>
    <xf numFmtId="0" fontId="4" fillId="15" borderId="1" xfId="0" applyFont="1" applyFill="1" applyBorder="1" applyAlignment="1">
      <alignment vertical="center"/>
    </xf>
    <xf numFmtId="164" fontId="4" fillId="0" borderId="0" xfId="1" applyNumberFormat="1" applyFont="1" applyBorder="1" applyAlignment="1">
      <alignment vertical="center"/>
    </xf>
    <xf numFmtId="0" fontId="20" fillId="22" borderId="1" xfId="0" applyFont="1" applyFill="1" applyBorder="1" applyAlignment="1">
      <alignment horizontal="center" vertical="center"/>
    </xf>
    <xf numFmtId="164" fontId="9" fillId="0" borderId="18" xfId="1" applyNumberFormat="1" applyFont="1" applyBorder="1" applyAlignment="1">
      <alignment vertical="center"/>
    </xf>
    <xf numFmtId="0" fontId="21" fillId="0" borderId="0" xfId="0" applyFont="1" applyAlignment="1">
      <alignment horizontal="center"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10" fontId="4" fillId="0" borderId="18" xfId="2" applyNumberFormat="1" applyFont="1" applyBorder="1" applyAlignment="1">
      <alignment vertical="center"/>
    </xf>
    <xf numFmtId="164" fontId="4" fillId="0" borderId="0" xfId="0" applyNumberFormat="1" applyFont="1"/>
    <xf numFmtId="164" fontId="4" fillId="0" borderId="18" xfId="0" applyNumberFormat="1" applyFont="1" applyBorder="1"/>
    <xf numFmtId="164" fontId="4" fillId="0" borderId="18" xfId="0" applyNumberFormat="1" applyFont="1" applyBorder="1" applyAlignment="1">
      <alignment vertical="center"/>
    </xf>
    <xf numFmtId="0" fontId="22" fillId="0" borderId="0" xfId="0" applyFont="1"/>
    <xf numFmtId="164" fontId="3" fillId="0" borderId="0" xfId="0" applyNumberFormat="1" applyFont="1" applyAlignment="1">
      <alignment vertical="center"/>
    </xf>
    <xf numFmtId="10" fontId="3" fillId="0" borderId="0" xfId="2" applyNumberFormat="1" applyFont="1" applyAlignment="1">
      <alignment vertical="center"/>
    </xf>
    <xf numFmtId="164" fontId="9" fillId="0" borderId="20" xfId="1" applyNumberFormat="1" applyFont="1" applyFill="1" applyBorder="1" applyAlignment="1">
      <alignment horizontal="center" vertical="center"/>
    </xf>
    <xf numFmtId="0" fontId="4" fillId="0" borderId="8" xfId="0" applyFont="1" applyBorder="1" applyAlignment="1">
      <alignment horizontal="center" vertical="center"/>
    </xf>
    <xf numFmtId="165" fontId="4" fillId="0" borderId="0" xfId="1" applyNumberFormat="1" applyFont="1" applyAlignment="1">
      <alignment vertical="center"/>
    </xf>
    <xf numFmtId="165" fontId="4" fillId="0" borderId="0" xfId="1" applyNumberFormat="1" applyFont="1" applyBorder="1" applyAlignment="1">
      <alignment vertical="center"/>
    </xf>
    <xf numFmtId="164" fontId="9" fillId="0" borderId="20" xfId="1" applyNumberFormat="1" applyFont="1" applyBorder="1" applyAlignment="1">
      <alignment vertical="center"/>
    </xf>
    <xf numFmtId="0" fontId="4" fillId="0" borderId="20" xfId="0" applyFont="1" applyBorder="1" applyAlignment="1">
      <alignment horizontal="center" vertical="center"/>
    </xf>
    <xf numFmtId="10" fontId="4" fillId="0" borderId="6" xfId="2" applyNumberFormat="1" applyFont="1" applyBorder="1" applyAlignment="1">
      <alignment vertical="center"/>
    </xf>
    <xf numFmtId="0" fontId="3" fillId="0" borderId="20" xfId="0" applyFont="1" applyBorder="1" applyAlignment="1">
      <alignment vertical="center"/>
    </xf>
    <xf numFmtId="164" fontId="4" fillId="0" borderId="6" xfId="0" applyNumberFormat="1" applyFont="1" applyBorder="1"/>
    <xf numFmtId="164" fontId="4" fillId="0" borderId="6" xfId="0" applyNumberFormat="1" applyFont="1" applyBorder="1" applyAlignment="1">
      <alignment vertical="center"/>
    </xf>
    <xf numFmtId="10" fontId="3" fillId="0" borderId="0" xfId="0" applyNumberFormat="1" applyFont="1" applyAlignment="1">
      <alignment vertical="center"/>
    </xf>
    <xf numFmtId="164" fontId="16" fillId="0" borderId="1" xfId="1" applyNumberFormat="1" applyFont="1" applyFill="1" applyBorder="1" applyAlignment="1">
      <alignment horizontal="center" vertical="center"/>
    </xf>
    <xf numFmtId="164" fontId="4" fillId="0" borderId="19" xfId="1" applyNumberFormat="1" applyFont="1" applyBorder="1" applyAlignment="1">
      <alignment vertical="center"/>
    </xf>
    <xf numFmtId="164" fontId="4" fillId="0" borderId="4" xfId="1" applyNumberFormat="1" applyFont="1" applyBorder="1" applyAlignment="1">
      <alignment vertical="center"/>
    </xf>
    <xf numFmtId="164" fontId="23" fillId="0" borderId="1" xfId="1" applyNumberFormat="1" applyFont="1" applyBorder="1" applyAlignment="1">
      <alignment vertical="center"/>
    </xf>
    <xf numFmtId="10" fontId="4" fillId="0" borderId="1" xfId="2" applyNumberFormat="1" applyFont="1" applyBorder="1" applyAlignment="1">
      <alignment vertical="center"/>
    </xf>
    <xf numFmtId="0" fontId="3" fillId="0" borderId="6" xfId="0" applyFont="1" applyBorder="1" applyAlignment="1">
      <alignment vertical="center"/>
    </xf>
    <xf numFmtId="164" fontId="4" fillId="0" borderId="1" xfId="0" applyNumberFormat="1" applyFont="1" applyBorder="1"/>
    <xf numFmtId="164" fontId="4" fillId="0" borderId="2" xfId="0" applyNumberFormat="1" applyFont="1" applyBorder="1" applyAlignment="1">
      <alignment vertical="center"/>
    </xf>
    <xf numFmtId="164" fontId="4" fillId="0" borderId="3" xfId="0" applyNumberFormat="1" applyFont="1" applyBorder="1" applyAlignment="1">
      <alignment vertical="center"/>
    </xf>
    <xf numFmtId="164" fontId="4" fillId="0" borderId="1" xfId="0" applyNumberFormat="1" applyFont="1" applyBorder="1" applyAlignment="1">
      <alignment vertical="center"/>
    </xf>
    <xf numFmtId="164" fontId="3" fillId="0" borderId="4" xfId="0" applyNumberFormat="1" applyFont="1" applyBorder="1" applyAlignment="1">
      <alignment vertical="center"/>
    </xf>
    <xf numFmtId="0" fontId="3" fillId="0" borderId="4" xfId="0" applyFont="1" applyBorder="1" applyAlignment="1">
      <alignment vertical="center"/>
    </xf>
    <xf numFmtId="164" fontId="3" fillId="0" borderId="3" xfId="0" applyNumberFormat="1" applyFont="1" applyBorder="1" applyAlignment="1">
      <alignment vertical="center"/>
    </xf>
    <xf numFmtId="164" fontId="16" fillId="0" borderId="0" xfId="1" applyNumberFormat="1" applyFont="1" applyFill="1" applyBorder="1" applyAlignment="1">
      <alignment horizontal="center" vertical="center"/>
    </xf>
    <xf numFmtId="0" fontId="4" fillId="0" borderId="0" xfId="0" applyFont="1" applyBorder="1" applyAlignment="1">
      <alignment vertical="center"/>
    </xf>
    <xf numFmtId="164" fontId="24" fillId="0" borderId="0" xfId="0" applyNumberFormat="1" applyFont="1" applyBorder="1" applyAlignment="1">
      <alignment vertical="center"/>
    </xf>
    <xf numFmtId="0" fontId="24" fillId="0" borderId="0" xfId="0" applyFont="1" applyAlignment="1">
      <alignment horizontal="left" vertical="center"/>
    </xf>
    <xf numFmtId="164" fontId="9" fillId="0" borderId="0" xfId="0" applyNumberFormat="1" applyFont="1" applyBorder="1" applyAlignment="1">
      <alignment vertical="center"/>
    </xf>
    <xf numFmtId="0" fontId="4" fillId="8" borderId="1" xfId="0" applyFont="1" applyFill="1" applyBorder="1" applyAlignment="1">
      <alignment horizontal="center" vertical="center"/>
    </xf>
    <xf numFmtId="164" fontId="4" fillId="0" borderId="0" xfId="1" applyNumberFormat="1" applyFont="1" applyAlignment="1">
      <alignment vertical="center"/>
    </xf>
    <xf numFmtId="164" fontId="25" fillId="23" borderId="1" xfId="1" applyNumberFormat="1" applyFont="1" applyFill="1" applyBorder="1" applyAlignment="1">
      <alignment horizontal="center" vertical="center"/>
    </xf>
    <xf numFmtId="164" fontId="25" fillId="0" borderId="0" xfId="1" applyNumberFormat="1" applyFont="1" applyFill="1" applyBorder="1" applyAlignment="1">
      <alignment horizontal="center" vertical="center"/>
    </xf>
    <xf numFmtId="166" fontId="3" fillId="0" borderId="0" xfId="2" applyNumberFormat="1" applyFont="1" applyAlignment="1">
      <alignment vertical="center"/>
    </xf>
    <xf numFmtId="0" fontId="16" fillId="0" borderId="0" xfId="0" applyFont="1" applyFill="1" applyBorder="1" applyAlignment="1">
      <alignment horizontal="center" vertical="center"/>
    </xf>
    <xf numFmtId="164" fontId="9" fillId="0" borderId="6" xfId="1" applyNumberFormat="1" applyFont="1" applyBorder="1" applyAlignment="1">
      <alignment vertical="center"/>
    </xf>
    <xf numFmtId="164" fontId="25" fillId="23" borderId="18" xfId="0" applyNumberFormat="1" applyFont="1" applyFill="1" applyBorder="1" applyAlignment="1">
      <alignment horizontal="center" vertical="center"/>
    </xf>
    <xf numFmtId="164" fontId="4" fillId="0" borderId="0" xfId="1" applyNumberFormat="1" applyFont="1" applyFill="1" applyAlignment="1">
      <alignment vertical="center"/>
    </xf>
    <xf numFmtId="165" fontId="4" fillId="0" borderId="0" xfId="1" applyNumberFormat="1" applyFont="1" applyFill="1" applyAlignment="1">
      <alignment vertical="center"/>
    </xf>
    <xf numFmtId="0" fontId="4" fillId="16" borderId="1" xfId="0" applyFont="1" applyFill="1" applyBorder="1" applyAlignment="1">
      <alignment vertical="center"/>
    </xf>
    <xf numFmtId="164" fontId="4" fillId="0" borderId="2" xfId="1" applyNumberFormat="1" applyFont="1" applyBorder="1" applyAlignment="1">
      <alignment vertical="center"/>
    </xf>
    <xf numFmtId="164" fontId="4" fillId="0" borderId="21" xfId="1" applyNumberFormat="1" applyFont="1" applyBorder="1" applyAlignment="1">
      <alignment vertical="center"/>
    </xf>
    <xf numFmtId="164" fontId="25" fillId="23" borderId="1" xfId="0" applyNumberFormat="1" applyFont="1" applyFill="1" applyBorder="1" applyAlignment="1">
      <alignment horizontal="center" vertical="center"/>
    </xf>
    <xf numFmtId="0" fontId="26" fillId="15" borderId="1" xfId="0" applyFont="1" applyFill="1" applyBorder="1" applyAlignment="1">
      <alignment horizontal="center" vertical="center"/>
    </xf>
    <xf numFmtId="164" fontId="4" fillId="0" borderId="8" xfId="1" applyNumberFormat="1" applyFont="1" applyBorder="1" applyAlignment="1">
      <alignment vertical="center"/>
    </xf>
    <xf numFmtId="164" fontId="25" fillId="0" borderId="0" xfId="0" applyNumberFormat="1" applyFont="1" applyFill="1" applyBorder="1" applyAlignment="1">
      <alignment horizontal="center" vertical="center"/>
    </xf>
    <xf numFmtId="164" fontId="27" fillId="23" borderId="1" xfId="1" applyNumberFormat="1" applyFont="1" applyFill="1" applyBorder="1" applyAlignment="1">
      <alignment horizontal="center" vertical="center"/>
    </xf>
    <xf numFmtId="164" fontId="4" fillId="16" borderId="1" xfId="1" applyNumberFormat="1" applyFont="1" applyFill="1" applyBorder="1" applyAlignment="1">
      <alignment vertical="center"/>
    </xf>
    <xf numFmtId="164" fontId="16" fillId="0" borderId="18" xfId="1" applyNumberFormat="1" applyFont="1" applyBorder="1" applyAlignment="1">
      <alignment vertical="center"/>
    </xf>
    <xf numFmtId="164" fontId="3" fillId="0" borderId="18" xfId="0" applyNumberFormat="1" applyFont="1" applyBorder="1" applyAlignment="1">
      <alignment vertical="center"/>
    </xf>
    <xf numFmtId="43" fontId="4" fillId="0" borderId="0" xfId="1" applyNumberFormat="1" applyFont="1" applyAlignment="1">
      <alignment vertical="center"/>
    </xf>
    <xf numFmtId="164" fontId="16" fillId="0" borderId="20" xfId="1" applyNumberFormat="1" applyFont="1" applyBorder="1" applyAlignment="1">
      <alignment vertical="center"/>
    </xf>
    <xf numFmtId="164" fontId="16" fillId="0" borderId="1" xfId="1" applyNumberFormat="1" applyFont="1" applyBorder="1" applyAlignment="1">
      <alignment vertical="center"/>
    </xf>
    <xf numFmtId="0" fontId="4" fillId="25" borderId="1" xfId="0" applyFont="1" applyFill="1" applyBorder="1" applyAlignment="1">
      <alignment vertical="center"/>
    </xf>
    <xf numFmtId="0" fontId="1" fillId="0" borderId="0" xfId="0" applyFont="1" applyAlignment="1">
      <alignment horizontal="left" vertical="center"/>
    </xf>
    <xf numFmtId="164" fontId="9" fillId="0" borderId="0" xfId="1" applyNumberFormat="1" applyFont="1" applyBorder="1" applyAlignment="1">
      <alignmen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4" fillId="0" borderId="0" xfId="0" applyFont="1" applyAlignment="1">
      <alignment horizontal="center" vertical="center"/>
    </xf>
    <xf numFmtId="0" fontId="14" fillId="0" borderId="0" xfId="0" applyFont="1" applyBorder="1" applyAlignment="1">
      <alignment horizontal="center" vertical="center"/>
    </xf>
    <xf numFmtId="164" fontId="28" fillId="23" borderId="1" xfId="1" applyNumberFormat="1" applyFont="1" applyFill="1" applyBorder="1" applyAlignment="1">
      <alignment horizontal="center" vertical="center"/>
    </xf>
    <xf numFmtId="0" fontId="4" fillId="0" borderId="0" xfId="0" applyFont="1" applyAlignment="1">
      <alignment horizontal="center"/>
    </xf>
    <xf numFmtId="165" fontId="4" fillId="0" borderId="0" xfId="0" applyNumberFormat="1" applyFont="1" applyFill="1" applyBorder="1" applyAlignment="1">
      <alignment vertical="center"/>
    </xf>
    <xf numFmtId="165" fontId="4" fillId="0" borderId="0" xfId="1" applyNumberFormat="1" applyFont="1" applyFill="1" applyBorder="1" applyAlignment="1">
      <alignment vertical="center"/>
    </xf>
    <xf numFmtId="0" fontId="8" fillId="0" borderId="0" xfId="0" applyFont="1" applyAlignment="1">
      <alignment horizontal="left"/>
    </xf>
    <xf numFmtId="15" fontId="4" fillId="0" borderId="0" xfId="0" applyNumberFormat="1" applyFont="1" applyAlignment="1">
      <alignment horizontal="center"/>
    </xf>
    <xf numFmtId="165" fontId="4" fillId="16" borderId="1" xfId="0" applyNumberFormat="1" applyFont="1" applyFill="1" applyBorder="1" applyAlignment="1">
      <alignment vertical="center"/>
    </xf>
    <xf numFmtId="167" fontId="4" fillId="0" borderId="0" xfId="1" applyNumberFormat="1" applyFont="1" applyFill="1" applyBorder="1" applyAlignment="1">
      <alignment vertical="center"/>
    </xf>
    <xf numFmtId="167" fontId="4" fillId="0" borderId="0" xfId="1" applyNumberFormat="1" applyFont="1" applyBorder="1" applyAlignment="1">
      <alignment vertical="center"/>
    </xf>
    <xf numFmtId="164" fontId="28" fillId="0" borderId="0" xfId="1" applyNumberFormat="1" applyFont="1" applyFill="1" applyBorder="1" applyAlignment="1">
      <alignment horizontal="center" vertical="center"/>
    </xf>
    <xf numFmtId="164" fontId="3" fillId="0" borderId="0" xfId="1" applyNumberFormat="1" applyFont="1" applyAlignment="1">
      <alignment vertical="center"/>
    </xf>
    <xf numFmtId="165" fontId="3" fillId="0" borderId="0" xfId="1" applyNumberFormat="1" applyFont="1" applyAlignment="1">
      <alignment vertical="center"/>
    </xf>
    <xf numFmtId="0" fontId="3" fillId="0" borderId="0" xfId="0" applyFont="1" applyBorder="1"/>
    <xf numFmtId="164" fontId="4" fillId="0" borderId="0" xfId="0" applyNumberFormat="1" applyFont="1" applyBorder="1" applyAlignment="1">
      <alignment vertical="center"/>
    </xf>
    <xf numFmtId="0" fontId="11" fillId="19" borderId="1" xfId="0" applyFont="1" applyFill="1" applyBorder="1" applyAlignment="1">
      <alignment horizontal="center" vertical="center"/>
    </xf>
    <xf numFmtId="0" fontId="11" fillId="0" borderId="20" xfId="0" applyFont="1" applyBorder="1" applyAlignment="1">
      <alignment horizontal="center" vertical="center"/>
    </xf>
    <xf numFmtId="0" fontId="16" fillId="11" borderId="1" xfId="0" applyFont="1" applyFill="1" applyBorder="1" applyAlignment="1">
      <alignment horizontal="center" vertical="center"/>
    </xf>
    <xf numFmtId="0" fontId="10" fillId="18" borderId="1" xfId="0" applyFont="1" applyFill="1" applyBorder="1" applyAlignment="1">
      <alignment horizontal="center" vertical="center"/>
    </xf>
    <xf numFmtId="43" fontId="4" fillId="0" borderId="0" xfId="1" applyFont="1" applyBorder="1" applyAlignment="1">
      <alignment vertical="center"/>
    </xf>
    <xf numFmtId="164" fontId="11" fillId="0" borderId="0" xfId="1" applyNumberFormat="1" applyFont="1" applyBorder="1" applyAlignment="1">
      <alignment vertical="center"/>
    </xf>
    <xf numFmtId="0" fontId="4" fillId="0" borderId="0" xfId="0" applyFont="1" applyFill="1" applyAlignment="1">
      <alignment vertical="center"/>
    </xf>
    <xf numFmtId="165" fontId="3" fillId="0" borderId="0" xfId="1" applyNumberFormat="1" applyFont="1"/>
    <xf numFmtId="164" fontId="3" fillId="0" borderId="0" xfId="1" applyNumberFormat="1" applyFont="1"/>
    <xf numFmtId="165" fontId="4" fillId="0" borderId="0" xfId="1" applyNumberFormat="1" applyFont="1"/>
    <xf numFmtId="165" fontId="4" fillId="0" borderId="4" xfId="1" applyNumberFormat="1" applyFont="1" applyBorder="1" applyAlignment="1">
      <alignment vertical="center"/>
    </xf>
    <xf numFmtId="165" fontId="4" fillId="0" borderId="0" xfId="0" applyNumberFormat="1" applyFont="1" applyAlignment="1">
      <alignment vertical="center"/>
    </xf>
    <xf numFmtId="165" fontId="4" fillId="15" borderId="1" xfId="1" applyNumberFormat="1" applyFont="1" applyFill="1" applyBorder="1" applyAlignment="1">
      <alignment vertical="center"/>
    </xf>
    <xf numFmtId="168" fontId="4" fillId="0" borderId="18" xfId="2" applyNumberFormat="1" applyFont="1" applyBorder="1" applyAlignment="1">
      <alignment vertical="center"/>
    </xf>
    <xf numFmtId="0" fontId="4" fillId="22" borderId="1" xfId="0" applyFont="1" applyFill="1" applyBorder="1" applyAlignment="1">
      <alignment vertical="center"/>
    </xf>
    <xf numFmtId="0" fontId="4" fillId="22" borderId="6" xfId="0" applyFont="1" applyFill="1" applyBorder="1" applyAlignment="1">
      <alignment vertical="center"/>
    </xf>
    <xf numFmtId="164" fontId="4" fillId="0" borderId="8" xfId="0" applyNumberFormat="1" applyFont="1" applyBorder="1" applyAlignment="1">
      <alignment vertical="center"/>
    </xf>
    <xf numFmtId="169" fontId="4" fillId="0" borderId="18" xfId="2" applyNumberFormat="1" applyFont="1" applyBorder="1" applyAlignment="1">
      <alignment vertical="center"/>
    </xf>
    <xf numFmtId="0" fontId="20" fillId="22" borderId="2" xfId="0" applyFont="1" applyFill="1" applyBorder="1" applyAlignment="1">
      <alignment horizontal="center" vertical="center"/>
    </xf>
    <xf numFmtId="0" fontId="26" fillId="15" borderId="2" xfId="0" applyFont="1" applyFill="1" applyBorder="1" applyAlignment="1">
      <alignment horizontal="center" vertical="center"/>
    </xf>
    <xf numFmtId="164" fontId="16" fillId="23" borderId="1" xfId="0" applyNumberFormat="1" applyFont="1" applyFill="1" applyBorder="1" applyAlignment="1">
      <alignment horizontal="center" vertical="center"/>
    </xf>
    <xf numFmtId="164" fontId="16" fillId="0" borderId="0" xfId="0" applyNumberFormat="1" applyFont="1" applyFill="1" applyBorder="1" applyAlignment="1">
      <alignment horizontal="center" vertical="center"/>
    </xf>
    <xf numFmtId="43" fontId="4" fillId="0" borderId="0" xfId="1" applyFont="1" applyAlignment="1">
      <alignment vertical="center"/>
    </xf>
    <xf numFmtId="0" fontId="25" fillId="23" borderId="1" xfId="0" applyFont="1" applyFill="1" applyBorder="1" applyAlignment="1">
      <alignment horizontal="center" vertical="center"/>
    </xf>
    <xf numFmtId="0" fontId="25" fillId="0" borderId="0" xfId="0" applyFont="1" applyFill="1" applyBorder="1" applyAlignment="1">
      <alignment horizontal="center" vertical="center"/>
    </xf>
    <xf numFmtId="164" fontId="4" fillId="0" borderId="22" xfId="1" applyNumberFormat="1" applyFont="1" applyBorder="1" applyAlignment="1">
      <alignment vertical="center"/>
    </xf>
    <xf numFmtId="168" fontId="4" fillId="0" borderId="1" xfId="2" applyNumberFormat="1" applyFont="1" applyBorder="1" applyAlignment="1">
      <alignment vertical="center"/>
    </xf>
    <xf numFmtId="168" fontId="3" fillId="0" borderId="0" xfId="2" applyNumberFormat="1" applyFont="1" applyAlignment="1">
      <alignment vertical="center"/>
    </xf>
    <xf numFmtId="164" fontId="3" fillId="0" borderId="0" xfId="1" applyNumberFormat="1" applyFont="1" applyBorder="1"/>
    <xf numFmtId="43" fontId="4" fillId="0" borderId="0" xfId="0" applyNumberFormat="1" applyFont="1" applyAlignment="1">
      <alignment vertical="center"/>
    </xf>
    <xf numFmtId="164" fontId="3" fillId="15" borderId="1" xfId="1" applyNumberFormat="1" applyFont="1" applyFill="1" applyBorder="1"/>
    <xf numFmtId="0" fontId="4" fillId="0" borderId="0" xfId="0" applyFont="1" applyAlignment="1">
      <alignment horizontal="left"/>
    </xf>
    <xf numFmtId="43" fontId="4" fillId="0" borderId="0" xfId="1" applyFont="1" applyFill="1" applyBorder="1" applyAlignment="1">
      <alignment vertical="center"/>
    </xf>
    <xf numFmtId="0" fontId="8" fillId="0" borderId="0" xfId="0" applyFont="1"/>
    <xf numFmtId="0" fontId="8" fillId="0" borderId="0" xfId="0" applyFont="1" applyAlignment="1">
      <alignment horizontal="right" vertical="center"/>
    </xf>
    <xf numFmtId="0" fontId="14" fillId="0" borderId="18" xfId="0" applyFont="1" applyBorder="1" applyAlignment="1">
      <alignment horizontal="center" vertical="center"/>
    </xf>
    <xf numFmtId="167" fontId="8" fillId="0" borderId="0" xfId="0" applyNumberFormat="1" applyFont="1" applyFill="1" applyBorder="1" applyAlignment="1">
      <alignment vertical="center"/>
    </xf>
    <xf numFmtId="165" fontId="11" fillId="0" borderId="21" xfId="0" applyNumberFormat="1" applyFont="1" applyBorder="1" applyAlignment="1">
      <alignment vertical="center"/>
    </xf>
    <xf numFmtId="164" fontId="11" fillId="0" borderId="21" xfId="0" applyNumberFormat="1" applyFont="1" applyBorder="1" applyAlignment="1">
      <alignment vertical="center"/>
    </xf>
    <xf numFmtId="164" fontId="16" fillId="0" borderId="18" xfId="0" applyNumberFormat="1" applyFont="1" applyBorder="1" applyAlignment="1">
      <alignment vertical="center"/>
    </xf>
    <xf numFmtId="164" fontId="9" fillId="0" borderId="22" xfId="1" applyNumberFormat="1" applyFont="1" applyFill="1" applyBorder="1" applyAlignment="1">
      <alignment horizontal="center" vertical="center"/>
    </xf>
    <xf numFmtId="164" fontId="4" fillId="0" borderId="0" xfId="0" applyNumberFormat="1" applyFont="1" applyAlignment="1">
      <alignment vertical="center"/>
    </xf>
    <xf numFmtId="165" fontId="11" fillId="0" borderId="0" xfId="0" applyNumberFormat="1" applyFont="1" applyBorder="1" applyAlignment="1">
      <alignment vertical="center"/>
    </xf>
    <xf numFmtId="164" fontId="11" fillId="0" borderId="0" xfId="0" applyNumberFormat="1" applyFont="1" applyBorder="1" applyAlignment="1">
      <alignment vertical="center"/>
    </xf>
    <xf numFmtId="164" fontId="16" fillId="0" borderId="20" xfId="0" applyNumberFormat="1" applyFont="1" applyBorder="1" applyAlignment="1">
      <alignment vertical="center"/>
    </xf>
    <xf numFmtId="164" fontId="9" fillId="0" borderId="7" xfId="1" applyNumberFormat="1" applyFont="1" applyFill="1" applyBorder="1" applyAlignment="1">
      <alignment horizontal="center" vertical="center"/>
    </xf>
    <xf numFmtId="164" fontId="4" fillId="0" borderId="20" xfId="0" applyNumberFormat="1" applyFont="1" applyBorder="1" applyAlignment="1">
      <alignment vertical="center"/>
    </xf>
    <xf numFmtId="0" fontId="4" fillId="0" borderId="6" xfId="0" applyFont="1" applyBorder="1" applyAlignment="1">
      <alignment horizontal="center" vertical="center"/>
    </xf>
    <xf numFmtId="165" fontId="4" fillId="0" borderId="10" xfId="0" applyNumberFormat="1" applyFont="1" applyBorder="1" applyAlignment="1">
      <alignment vertical="center"/>
    </xf>
    <xf numFmtId="164" fontId="4" fillId="0" borderId="10" xfId="0" applyNumberFormat="1" applyFont="1" applyBorder="1" applyAlignment="1">
      <alignment vertical="center"/>
    </xf>
    <xf numFmtId="164" fontId="16" fillId="0" borderId="6" xfId="0" applyNumberFormat="1" applyFont="1" applyBorder="1" applyAlignment="1">
      <alignment vertical="center"/>
    </xf>
    <xf numFmtId="164" fontId="16" fillId="0" borderId="6" xfId="1" applyNumberFormat="1" applyFont="1" applyBorder="1" applyAlignment="1">
      <alignment vertical="center"/>
    </xf>
    <xf numFmtId="0" fontId="27" fillId="19" borderId="1" xfId="0" applyFont="1" applyFill="1" applyBorder="1" applyAlignment="1">
      <alignment horizontal="center" vertical="center"/>
    </xf>
    <xf numFmtId="0" fontId="3" fillId="0" borderId="19" xfId="0" applyFont="1" applyBorder="1"/>
    <xf numFmtId="0" fontId="27" fillId="7" borderId="1" xfId="0" applyFont="1" applyFill="1" applyBorder="1" applyAlignment="1">
      <alignment horizontal="center" vertical="center"/>
    </xf>
    <xf numFmtId="0" fontId="3" fillId="0" borderId="0" xfId="0" applyFont="1" applyAlignment="1">
      <alignment horizontal="left" vertical="center"/>
    </xf>
    <xf numFmtId="164" fontId="1" fillId="0" borderId="0" xfId="0" applyNumberFormat="1" applyFont="1" applyAlignment="1">
      <alignment vertical="center"/>
    </xf>
    <xf numFmtId="0" fontId="14" fillId="0" borderId="0" xfId="0" applyFont="1" applyAlignment="1">
      <alignment horizontal="left" vertical="center"/>
    </xf>
    <xf numFmtId="0" fontId="3" fillId="0" borderId="0" xfId="0" applyFont="1" applyBorder="1" applyAlignment="1">
      <alignment horizontal="left" vertical="center"/>
    </xf>
    <xf numFmtId="164" fontId="30" fillId="0" borderId="0" xfId="0" applyNumberFormat="1" applyFont="1" applyBorder="1" applyAlignment="1">
      <alignment vertical="center"/>
    </xf>
    <xf numFmtId="43" fontId="7" fillId="0" borderId="0" xfId="1" applyNumberFormat="1" applyFont="1" applyFill="1" applyBorder="1" applyAlignment="1">
      <alignment horizontal="center" vertical="center"/>
    </xf>
    <xf numFmtId="0" fontId="3" fillId="7" borderId="4" xfId="0" applyFont="1" applyFill="1" applyBorder="1" applyAlignment="1">
      <alignment vertical="center"/>
    </xf>
    <xf numFmtId="0" fontId="9" fillId="7" borderId="4" xfId="0" applyFont="1" applyFill="1" applyBorder="1" applyAlignment="1">
      <alignment horizontal="center" vertical="center"/>
    </xf>
    <xf numFmtId="0" fontId="3" fillId="7" borderId="3" xfId="0" applyFont="1" applyFill="1" applyBorder="1" applyAlignment="1">
      <alignment vertical="center"/>
    </xf>
    <xf numFmtId="0" fontId="31" fillId="7" borderId="1" xfId="0" applyFont="1" applyFill="1" applyBorder="1" applyAlignment="1">
      <alignment horizontal="center" vertical="center"/>
    </xf>
    <xf numFmtId="0" fontId="32" fillId="7" borderId="1" xfId="0" applyFont="1" applyFill="1" applyBorder="1" applyAlignment="1">
      <alignment horizontal="center" vertical="center"/>
    </xf>
    <xf numFmtId="1" fontId="16" fillId="19" borderId="1" xfId="0" applyNumberFormat="1" applyFont="1" applyFill="1" applyBorder="1" applyAlignment="1">
      <alignment horizontal="center" vertical="center"/>
    </xf>
    <xf numFmtId="1" fontId="11" fillId="11" borderId="1" xfId="3" applyNumberFormat="1" applyFont="1" applyFill="1" applyBorder="1" applyAlignment="1">
      <alignment horizontal="center" vertical="center" wrapText="1"/>
    </xf>
    <xf numFmtId="164" fontId="4" fillId="0" borderId="0" xfId="1" applyNumberFormat="1" applyFont="1" applyBorder="1" applyAlignment="1">
      <alignment horizontal="right" vertical="center"/>
    </xf>
    <xf numFmtId="166" fontId="4" fillId="0" borderId="0" xfId="2" applyNumberFormat="1" applyFont="1" applyFill="1" applyBorder="1" applyAlignment="1">
      <alignment vertical="center"/>
    </xf>
    <xf numFmtId="164" fontId="11" fillId="0" borderId="0" xfId="1" applyNumberFormat="1" applyFont="1" applyFill="1" applyBorder="1" applyAlignment="1">
      <alignment vertical="center"/>
    </xf>
    <xf numFmtId="164" fontId="11" fillId="0" borderId="4" xfId="1" applyNumberFormat="1" applyFont="1" applyFill="1" applyBorder="1" applyAlignment="1">
      <alignment vertical="center"/>
    </xf>
    <xf numFmtId="164" fontId="9" fillId="0" borderId="1" xfId="0" applyNumberFormat="1" applyFont="1" applyBorder="1" applyAlignment="1">
      <alignment vertical="center"/>
    </xf>
    <xf numFmtId="0" fontId="4" fillId="0" borderId="2" xfId="0" applyFont="1" applyBorder="1" applyAlignment="1">
      <alignment horizontal="center" vertical="center"/>
    </xf>
    <xf numFmtId="164" fontId="4" fillId="0" borderId="4" xfId="0" applyNumberFormat="1" applyFont="1" applyBorder="1" applyAlignment="1">
      <alignment vertical="center"/>
    </xf>
    <xf numFmtId="10" fontId="4" fillId="0" borderId="3" xfId="2" applyNumberFormat="1" applyFont="1" applyBorder="1" applyAlignment="1">
      <alignment vertical="center"/>
    </xf>
    <xf numFmtId="10" fontId="4" fillId="0" borderId="0" xfId="2" applyNumberFormat="1" applyFont="1" applyAlignment="1">
      <alignment vertical="center"/>
    </xf>
    <xf numFmtId="164" fontId="4" fillId="0" borderId="2" xfId="0" applyNumberFormat="1" applyFont="1" applyBorder="1" applyAlignment="1">
      <alignment horizontal="center" vertical="center"/>
    </xf>
    <xf numFmtId="1" fontId="16" fillId="0" borderId="3" xfId="0" applyNumberFormat="1" applyFont="1" applyFill="1" applyBorder="1" applyAlignment="1">
      <alignment horizontal="center" vertical="center"/>
    </xf>
    <xf numFmtId="1" fontId="11" fillId="0" borderId="1" xfId="3" applyNumberFormat="1" applyFont="1" applyFill="1" applyBorder="1" applyAlignment="1">
      <alignment horizontal="center" vertical="center" wrapText="1"/>
    </xf>
    <xf numFmtId="164" fontId="33" fillId="0" borderId="0" xfId="1" applyNumberFormat="1" applyFont="1" applyFill="1" applyBorder="1" applyAlignment="1">
      <alignment horizontal="center" vertical="center"/>
    </xf>
    <xf numFmtId="0" fontId="3" fillId="0" borderId="0" xfId="0" applyFont="1" applyFill="1" applyAlignment="1">
      <alignment vertical="center"/>
    </xf>
    <xf numFmtId="164" fontId="4" fillId="0" borderId="21" xfId="1" applyNumberFormat="1" applyFont="1" applyFill="1" applyBorder="1" applyAlignment="1">
      <alignment vertical="center"/>
    </xf>
    <xf numFmtId="164" fontId="4" fillId="0" borderId="0" xfId="1" applyNumberFormat="1" applyFont="1" applyFill="1" applyBorder="1" applyAlignment="1">
      <alignment vertical="center"/>
    </xf>
    <xf numFmtId="0" fontId="3" fillId="0" borderId="0" xfId="0" applyFont="1" applyFill="1" applyBorder="1" applyAlignment="1">
      <alignment vertical="center"/>
    </xf>
    <xf numFmtId="164" fontId="16" fillId="0" borderId="4" xfId="1" applyNumberFormat="1" applyFont="1" applyFill="1" applyBorder="1" applyAlignment="1">
      <alignment vertical="center"/>
    </xf>
    <xf numFmtId="0" fontId="21" fillId="0" borderId="0" xfId="0" applyFont="1" applyFill="1" applyBorder="1" applyAlignment="1">
      <alignment horizontal="center" vertical="center"/>
    </xf>
    <xf numFmtId="0" fontId="3" fillId="0" borderId="20" xfId="0" applyFont="1" applyBorder="1"/>
    <xf numFmtId="0" fontId="4" fillId="0" borderId="0" xfId="0" applyFont="1" applyFill="1" applyBorder="1" applyAlignment="1">
      <alignment horizontal="center" vertical="center"/>
    </xf>
    <xf numFmtId="164" fontId="4" fillId="0" borderId="0" xfId="0" applyNumberFormat="1" applyFont="1" applyFill="1" applyBorder="1" applyAlignment="1">
      <alignment vertical="center"/>
    </xf>
    <xf numFmtId="10" fontId="4" fillId="0" borderId="0" xfId="2" applyNumberFormat="1" applyFont="1" applyFill="1" applyBorder="1" applyAlignment="1">
      <alignment vertical="center"/>
    </xf>
    <xf numFmtId="10" fontId="4" fillId="0" borderId="0" xfId="2" applyNumberFormat="1" applyFont="1" applyFill="1" applyAlignment="1">
      <alignment vertical="center"/>
    </xf>
    <xf numFmtId="164" fontId="3" fillId="0" borderId="0" xfId="1" applyNumberFormat="1" applyFont="1" applyFill="1" applyAlignment="1">
      <alignment vertical="center"/>
    </xf>
    <xf numFmtId="0" fontId="11" fillId="11" borderId="1" xfId="0" applyFont="1" applyFill="1" applyBorder="1" applyAlignment="1">
      <alignment horizontal="center" vertical="center"/>
    </xf>
    <xf numFmtId="164" fontId="4" fillId="0" borderId="4" xfId="1" applyNumberFormat="1" applyFont="1" applyFill="1" applyBorder="1" applyAlignment="1">
      <alignment vertical="center"/>
    </xf>
    <xf numFmtId="164" fontId="34" fillId="0" borderId="0" xfId="1" applyNumberFormat="1" applyFont="1" applyBorder="1" applyAlignment="1">
      <alignment vertical="center"/>
    </xf>
    <xf numFmtId="164" fontId="4" fillId="0" borderId="2" xfId="0" applyNumberFormat="1" applyFont="1" applyFill="1" applyBorder="1" applyAlignment="1">
      <alignment vertical="center"/>
    </xf>
    <xf numFmtId="0" fontId="4" fillId="0" borderId="3" xfId="0" applyFont="1" applyBorder="1" applyAlignment="1">
      <alignment vertical="center"/>
    </xf>
    <xf numFmtId="164" fontId="3" fillId="0" borderId="20" xfId="0" applyNumberFormat="1" applyFont="1" applyBorder="1" applyAlignment="1">
      <alignment vertical="center"/>
    </xf>
    <xf numFmtId="43" fontId="3" fillId="0" borderId="0" xfId="0" applyNumberFormat="1" applyFont="1" applyAlignment="1">
      <alignment vertical="center"/>
    </xf>
    <xf numFmtId="1" fontId="16"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164" fontId="16" fillId="0" borderId="1" xfId="1" applyNumberFormat="1" applyFont="1" applyFill="1" applyBorder="1" applyAlignment="1">
      <alignment vertical="center"/>
    </xf>
    <xf numFmtId="0" fontId="21" fillId="0" borderId="0" xfId="0" applyFont="1" applyFill="1" applyAlignment="1">
      <alignment horizontal="center" vertical="center"/>
    </xf>
    <xf numFmtId="0" fontId="8" fillId="0" borderId="0" xfId="0" applyFont="1" applyAlignment="1">
      <alignment horizontal="center" vertical="center"/>
    </xf>
    <xf numFmtId="43" fontId="3" fillId="0" borderId="0" xfId="0" applyNumberFormat="1" applyFont="1" applyFill="1" applyAlignment="1">
      <alignment vertical="center"/>
    </xf>
    <xf numFmtId="1" fontId="9" fillId="11" borderId="1" xfId="3" applyNumberFormat="1" applyFont="1" applyFill="1" applyBorder="1" applyAlignment="1">
      <alignment horizontal="center" vertical="center" wrapText="1"/>
    </xf>
    <xf numFmtId="164" fontId="3" fillId="0" borderId="0" xfId="0" applyNumberFormat="1" applyFont="1"/>
    <xf numFmtId="164" fontId="3" fillId="0" borderId="6" xfId="0" applyNumberFormat="1" applyFont="1" applyBorder="1" applyAlignment="1">
      <alignment vertical="center"/>
    </xf>
    <xf numFmtId="0" fontId="23" fillId="19" borderId="1" xfId="0" applyFont="1" applyFill="1" applyBorder="1" applyAlignment="1">
      <alignment horizontal="center" vertical="center"/>
    </xf>
    <xf numFmtId="1" fontId="9" fillId="11" borderId="1" xfId="0" applyNumberFormat="1" applyFont="1" applyFill="1" applyBorder="1" applyAlignment="1">
      <alignment horizontal="center" vertical="center" wrapText="1"/>
    </xf>
    <xf numFmtId="166" fontId="4" fillId="0" borderId="4" xfId="2" applyNumberFormat="1" applyFont="1" applyBorder="1" applyAlignment="1">
      <alignment vertical="center"/>
    </xf>
    <xf numFmtId="166" fontId="4" fillId="0" borderId="0" xfId="2" applyNumberFormat="1" applyFont="1" applyBorder="1" applyAlignment="1">
      <alignment vertical="center"/>
    </xf>
    <xf numFmtId="10" fontId="23" fillId="0" borderId="1" xfId="2" applyNumberFormat="1" applyFont="1" applyBorder="1" applyAlignment="1">
      <alignment horizontal="right" vertical="center"/>
    </xf>
    <xf numFmtId="10" fontId="23" fillId="0" borderId="1" xfId="2" applyNumberFormat="1" applyFont="1" applyBorder="1" applyAlignment="1">
      <alignment horizontal="center" vertical="center"/>
    </xf>
    <xf numFmtId="0" fontId="16" fillId="26" borderId="1" xfId="0" applyFont="1" applyFill="1" applyBorder="1" applyAlignment="1">
      <alignment horizontal="center" vertical="center"/>
    </xf>
    <xf numFmtId="0" fontId="9" fillId="23" borderId="3" xfId="0" applyFont="1" applyFill="1" applyBorder="1" applyAlignment="1">
      <alignment vertical="center"/>
    </xf>
    <xf numFmtId="0" fontId="9" fillId="23" borderId="2" xfId="0" applyFont="1" applyFill="1" applyBorder="1" applyAlignment="1">
      <alignment horizontal="left" vertical="center"/>
    </xf>
    <xf numFmtId="0" fontId="9" fillId="26" borderId="2" xfId="0" applyFont="1" applyFill="1" applyBorder="1" applyAlignment="1">
      <alignment vertical="center"/>
    </xf>
    <xf numFmtId="0" fontId="9" fillId="26" borderId="4" xfId="0" applyFont="1" applyFill="1" applyBorder="1" applyAlignment="1">
      <alignment horizontal="center" vertical="center"/>
    </xf>
    <xf numFmtId="0" fontId="3" fillId="26" borderId="4" xfId="0" applyFont="1" applyFill="1" applyBorder="1" applyAlignment="1">
      <alignment vertical="center"/>
    </xf>
    <xf numFmtId="0" fontId="3" fillId="26" borderId="3" xfId="0" applyFont="1" applyFill="1" applyBorder="1" applyAlignment="1">
      <alignment vertical="center"/>
    </xf>
    <xf numFmtId="0" fontId="11" fillId="0" borderId="0" xfId="0" applyFont="1" applyAlignment="1">
      <alignment horizontal="center" vertical="center"/>
    </xf>
    <xf numFmtId="0" fontId="11" fillId="0" borderId="6" xfId="0" applyFont="1" applyBorder="1" applyAlignment="1">
      <alignment horizontal="center" vertical="center"/>
    </xf>
    <xf numFmtId="0" fontId="9" fillId="26" borderId="22" xfId="0" applyFont="1" applyFill="1" applyBorder="1" applyAlignment="1">
      <alignment vertical="center"/>
    </xf>
    <xf numFmtId="0" fontId="9" fillId="26" borderId="21" xfId="0" applyFont="1" applyFill="1" applyBorder="1" applyAlignment="1">
      <alignment horizontal="center" vertical="center"/>
    </xf>
    <xf numFmtId="0" fontId="3" fillId="26" borderId="21" xfId="0" applyFont="1" applyFill="1" applyBorder="1" applyAlignment="1">
      <alignment vertical="center"/>
    </xf>
    <xf numFmtId="0" fontId="3" fillId="26" borderId="19" xfId="0" applyFont="1" applyFill="1" applyBorder="1" applyAlignment="1">
      <alignment vertical="center"/>
    </xf>
    <xf numFmtId="0" fontId="4" fillId="0" borderId="21" xfId="0" applyFont="1" applyBorder="1" applyAlignment="1">
      <alignment horizontal="center" vertical="center"/>
    </xf>
    <xf numFmtId="0" fontId="11" fillId="0" borderId="0" xfId="0" applyFont="1" applyBorder="1" applyAlignment="1">
      <alignment horizontal="center" vertical="center"/>
    </xf>
    <xf numFmtId="0" fontId="11" fillId="0" borderId="8" xfId="0" applyFont="1" applyBorder="1" applyAlignment="1">
      <alignment horizontal="center" vertical="center"/>
    </xf>
    <xf numFmtId="0" fontId="16" fillId="19" borderId="1" xfId="0" applyFont="1" applyFill="1" applyBorder="1" applyAlignment="1">
      <alignment horizontal="center" vertical="center"/>
    </xf>
    <xf numFmtId="166" fontId="4" fillId="0" borderId="1" xfId="2" applyNumberFormat="1" applyFont="1" applyBorder="1"/>
    <xf numFmtId="164" fontId="22" fillId="0" borderId="22" xfId="1" applyNumberFormat="1" applyFont="1" applyBorder="1" applyAlignment="1">
      <alignment vertical="center"/>
    </xf>
    <xf numFmtId="0" fontId="4" fillId="0" borderId="21" xfId="0" applyFont="1" applyBorder="1" applyAlignment="1">
      <alignment vertical="center"/>
    </xf>
    <xf numFmtId="0" fontId="3" fillId="0" borderId="21" xfId="0" applyFont="1" applyBorder="1" applyAlignment="1">
      <alignment vertical="center"/>
    </xf>
    <xf numFmtId="0" fontId="3" fillId="0" borderId="19" xfId="0" applyFont="1" applyBorder="1" applyAlignment="1">
      <alignment vertical="center"/>
    </xf>
    <xf numFmtId="164" fontId="4" fillId="0" borderId="21" xfId="0" applyNumberFormat="1" applyFont="1" applyBorder="1" applyAlignment="1">
      <alignment vertical="center"/>
    </xf>
    <xf numFmtId="166" fontId="4" fillId="0" borderId="21" xfId="2" applyNumberFormat="1" applyFont="1" applyBorder="1" applyAlignment="1">
      <alignment vertical="center"/>
    </xf>
    <xf numFmtId="166" fontId="4" fillId="0" borderId="19" xfId="2" applyNumberFormat="1" applyFont="1" applyBorder="1" applyAlignment="1">
      <alignment vertical="center"/>
    </xf>
    <xf numFmtId="0" fontId="11" fillId="19" borderId="22" xfId="0" applyFont="1" applyFill="1" applyBorder="1" applyAlignment="1">
      <alignment horizontal="center" vertical="center"/>
    </xf>
    <xf numFmtId="166" fontId="11" fillId="0" borderId="21" xfId="2" applyNumberFormat="1" applyFont="1" applyBorder="1" applyAlignment="1">
      <alignment vertical="center"/>
    </xf>
    <xf numFmtId="166" fontId="11" fillId="0" borderId="19" xfId="2" applyNumberFormat="1" applyFont="1" applyBorder="1" applyAlignment="1">
      <alignment vertical="center"/>
    </xf>
    <xf numFmtId="164" fontId="4" fillId="15" borderId="1" xfId="1" applyNumberFormat="1" applyFont="1" applyFill="1" applyBorder="1" applyAlignment="1">
      <alignment vertical="center"/>
    </xf>
    <xf numFmtId="164" fontId="22" fillId="0" borderId="7" xfId="1" applyNumberFormat="1" applyFont="1" applyBorder="1" applyAlignment="1">
      <alignment vertical="center"/>
    </xf>
    <xf numFmtId="0" fontId="3" fillId="0" borderId="8" xfId="0" applyFont="1" applyBorder="1" applyAlignment="1">
      <alignment vertical="center"/>
    </xf>
    <xf numFmtId="166" fontId="4" fillId="0" borderId="8" xfId="2" applyNumberFormat="1" applyFont="1" applyBorder="1" applyAlignment="1">
      <alignment vertical="center"/>
    </xf>
    <xf numFmtId="0" fontId="11" fillId="19" borderId="7" xfId="0" applyFont="1" applyFill="1" applyBorder="1" applyAlignment="1">
      <alignment horizontal="center" vertical="center"/>
    </xf>
    <xf numFmtId="166" fontId="11" fillId="0" borderId="0" xfId="2" applyNumberFormat="1" applyFont="1" applyBorder="1" applyAlignment="1">
      <alignment vertical="center"/>
    </xf>
    <xf numFmtId="166" fontId="11" fillId="0" borderId="8" xfId="2" applyNumberFormat="1" applyFont="1" applyBorder="1" applyAlignment="1">
      <alignment vertical="center"/>
    </xf>
    <xf numFmtId="164" fontId="4" fillId="15" borderId="1" xfId="0" applyNumberFormat="1" applyFont="1" applyFill="1" applyBorder="1" applyAlignment="1">
      <alignment vertical="center"/>
    </xf>
    <xf numFmtId="0" fontId="4" fillId="25" borderId="1" xfId="0" applyFont="1" applyFill="1" applyBorder="1" applyAlignment="1">
      <alignment horizontal="center" vertical="center"/>
    </xf>
    <xf numFmtId="166" fontId="4" fillId="0" borderId="10" xfId="2" applyNumberFormat="1" applyFont="1" applyBorder="1" applyAlignment="1">
      <alignment vertical="center"/>
    </xf>
    <xf numFmtId="166" fontId="4" fillId="0" borderId="11" xfId="2" applyNumberFormat="1" applyFont="1" applyBorder="1" applyAlignment="1">
      <alignment vertical="center"/>
    </xf>
    <xf numFmtId="0" fontId="11" fillId="19" borderId="9" xfId="0" applyFont="1" applyFill="1" applyBorder="1" applyAlignment="1">
      <alignment horizontal="center" vertical="center"/>
    </xf>
    <xf numFmtId="164" fontId="11" fillId="0" borderId="10" xfId="0" applyNumberFormat="1" applyFont="1" applyBorder="1" applyAlignment="1">
      <alignment vertical="center"/>
    </xf>
    <xf numFmtId="166" fontId="11" fillId="0" borderId="10" xfId="2" applyNumberFormat="1" applyFont="1" applyBorder="1" applyAlignment="1">
      <alignment vertical="center"/>
    </xf>
    <xf numFmtId="166" fontId="11" fillId="0" borderId="11" xfId="2" applyNumberFormat="1" applyFont="1" applyBorder="1" applyAlignment="1">
      <alignment vertical="center"/>
    </xf>
    <xf numFmtId="165" fontId="4" fillId="0" borderId="4" xfId="0" applyNumberFormat="1" applyFont="1" applyBorder="1" applyAlignment="1">
      <alignment vertical="center"/>
    </xf>
    <xf numFmtId="0" fontId="4" fillId="26" borderId="1" xfId="0" applyFont="1" applyFill="1" applyBorder="1" applyAlignment="1">
      <alignment horizontal="center" vertical="center"/>
    </xf>
    <xf numFmtId="9" fontId="4" fillId="0" borderId="0" xfId="2" applyFont="1"/>
    <xf numFmtId="164" fontId="22" fillId="0" borderId="9" xfId="1" applyNumberFormat="1" applyFont="1" applyBorder="1" applyAlignment="1">
      <alignment vertical="center"/>
    </xf>
    <xf numFmtId="0" fontId="4"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11" fillId="0" borderId="9" xfId="0" applyFont="1" applyBorder="1" applyAlignment="1">
      <alignment vertical="center"/>
    </xf>
    <xf numFmtId="164" fontId="22" fillId="0" borderId="0" xfId="1" applyNumberFormat="1" applyFont="1" applyBorder="1" applyAlignment="1">
      <alignment vertical="center"/>
    </xf>
    <xf numFmtId="0" fontId="11" fillId="0" borderId="0" xfId="0" applyFont="1" applyAlignment="1">
      <alignment vertical="center"/>
    </xf>
    <xf numFmtId="9" fontId="4" fillId="0" borderId="0" xfId="2" applyNumberFormat="1" applyFont="1" applyBorder="1" applyAlignment="1">
      <alignment vertical="center"/>
    </xf>
    <xf numFmtId="9" fontId="4" fillId="0" borderId="21" xfId="2" applyNumberFormat="1" applyFont="1" applyBorder="1" applyAlignment="1">
      <alignment vertical="center"/>
    </xf>
    <xf numFmtId="166" fontId="23" fillId="0" borderId="18" xfId="2" applyNumberFormat="1" applyFont="1" applyBorder="1" applyAlignment="1">
      <alignment horizontal="right" vertical="center"/>
    </xf>
    <xf numFmtId="9" fontId="16" fillId="0" borderId="1" xfId="2" applyFont="1" applyBorder="1" applyAlignment="1">
      <alignment vertical="center"/>
    </xf>
    <xf numFmtId="0" fontId="22" fillId="26" borderId="2" xfId="0" applyFont="1" applyFill="1" applyBorder="1" applyAlignment="1">
      <alignment vertical="center"/>
    </xf>
    <xf numFmtId="166" fontId="4" fillId="0" borderId="3" xfId="2" applyNumberFormat="1" applyFont="1" applyBorder="1" applyAlignment="1">
      <alignment vertical="center"/>
    </xf>
    <xf numFmtId="0" fontId="11" fillId="0" borderId="2" xfId="0" applyFont="1" applyBorder="1" applyAlignment="1">
      <alignment vertical="center"/>
    </xf>
    <xf numFmtId="164" fontId="11" fillId="0" borderId="4" xfId="0" applyNumberFormat="1" applyFont="1" applyBorder="1" applyAlignment="1">
      <alignment vertical="center"/>
    </xf>
    <xf numFmtId="166" fontId="11" fillId="0" borderId="4" xfId="2" applyNumberFormat="1" applyFont="1" applyBorder="1" applyAlignment="1">
      <alignment vertical="center"/>
    </xf>
    <xf numFmtId="166" fontId="11" fillId="0" borderId="3" xfId="2" applyNumberFormat="1" applyFont="1" applyBorder="1" applyAlignment="1">
      <alignment vertical="center"/>
    </xf>
    <xf numFmtId="166" fontId="23" fillId="0" borderId="20" xfId="2" applyNumberFormat="1" applyFont="1" applyBorder="1" applyAlignment="1">
      <alignment horizontal="right" vertical="center"/>
    </xf>
    <xf numFmtId="164" fontId="22" fillId="0" borderId="22" xfId="0" applyNumberFormat="1" applyFont="1" applyBorder="1" applyAlignment="1">
      <alignment vertical="center"/>
    </xf>
    <xf numFmtId="0" fontId="11" fillId="0" borderId="0" xfId="0" applyFont="1" applyBorder="1" applyAlignment="1">
      <alignment vertical="center"/>
    </xf>
    <xf numFmtId="9" fontId="4" fillId="0" borderId="0" xfId="0" applyNumberFormat="1" applyFont="1" applyBorder="1" applyAlignment="1">
      <alignment vertical="center"/>
    </xf>
    <xf numFmtId="9" fontId="4" fillId="0" borderId="4" xfId="0" applyNumberFormat="1" applyFont="1" applyBorder="1" applyAlignment="1">
      <alignment vertical="center"/>
    </xf>
    <xf numFmtId="166" fontId="23" fillId="0" borderId="1" xfId="0" applyNumberFormat="1"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0" xfId="0" applyFont="1" applyBorder="1" applyAlignment="1">
      <alignment horizontal="right" vertical="center"/>
    </xf>
    <xf numFmtId="0" fontId="16" fillId="20" borderId="1" xfId="0" applyFont="1" applyFill="1" applyBorder="1" applyAlignment="1">
      <alignment horizontal="center" vertical="center"/>
    </xf>
    <xf numFmtId="166" fontId="4" fillId="0" borderId="0" xfId="2" applyNumberFormat="1" applyFont="1" applyAlignment="1">
      <alignment vertical="center"/>
    </xf>
    <xf numFmtId="1" fontId="16" fillId="20" borderId="1" xfId="0" applyNumberFormat="1" applyFont="1" applyFill="1" applyBorder="1" applyAlignment="1">
      <alignment horizontal="center" vertical="center"/>
    </xf>
    <xf numFmtId="165" fontId="3" fillId="0" borderId="0" xfId="0" applyNumberFormat="1" applyFont="1" applyAlignment="1">
      <alignment vertical="center"/>
    </xf>
    <xf numFmtId="0" fontId="4" fillId="0" borderId="0" xfId="3" applyFont="1" applyAlignment="1">
      <alignment vertical="center"/>
    </xf>
    <xf numFmtId="164" fontId="37" fillId="0" borderId="4" xfId="0" applyNumberFormat="1" applyFont="1" applyBorder="1" applyAlignment="1">
      <alignment vertical="center"/>
    </xf>
  </cellXfs>
  <cellStyles count="4">
    <cellStyle name="Comma" xfId="1" builtinId="3"/>
    <cellStyle name="Normal" xfId="0" builtinId="0"/>
    <cellStyle name="Normal_SumGas.xls" xfId="3" xr:uid="{00000000-0005-0000-0000-00000200000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618</xdr:row>
      <xdr:rowOff>38100</xdr:rowOff>
    </xdr:from>
    <xdr:to>
      <xdr:col>50</xdr:col>
      <xdr:colOff>444500</xdr:colOff>
      <xdr:row>620</xdr:row>
      <xdr:rowOff>114300</xdr:rowOff>
    </xdr:to>
    <xdr:pic>
      <xdr:nvPicPr>
        <xdr:cNvPr id="2" name="Picture -102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31800" y="107188000"/>
          <a:ext cx="7277100" cy="444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39</xdr:col>
      <xdr:colOff>0</xdr:colOff>
      <xdr:row>618</xdr:row>
      <xdr:rowOff>25400</xdr:rowOff>
    </xdr:from>
    <xdr:to>
      <xdr:col>53</xdr:col>
      <xdr:colOff>292100</xdr:colOff>
      <xdr:row>622</xdr:row>
      <xdr:rowOff>114300</xdr:rowOff>
    </xdr:to>
    <xdr:pic>
      <xdr:nvPicPr>
        <xdr:cNvPr id="3" name="Picture -1017">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31800" y="107175300"/>
          <a:ext cx="8915400" cy="825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618</xdr:row>
      <xdr:rowOff>12700</xdr:rowOff>
    </xdr:from>
    <xdr:to>
      <xdr:col>11</xdr:col>
      <xdr:colOff>511175</xdr:colOff>
      <xdr:row>623</xdr:row>
      <xdr:rowOff>127000</xdr:rowOff>
    </xdr:to>
    <xdr:pic>
      <xdr:nvPicPr>
        <xdr:cNvPr id="4" name="Picture -1016">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6100" y="107162600"/>
          <a:ext cx="8470900" cy="101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3</xdr:col>
      <xdr:colOff>0</xdr:colOff>
      <xdr:row>141</xdr:row>
      <xdr:rowOff>12700</xdr:rowOff>
    </xdr:to>
    <xdr:pic>
      <xdr:nvPicPr>
        <xdr:cNvPr id="5" name="Picture 5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2800" y="24993600"/>
          <a:ext cx="266700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3</xdr:col>
      <xdr:colOff>0</xdr:colOff>
      <xdr:row>440</xdr:row>
      <xdr:rowOff>0</xdr:rowOff>
    </xdr:to>
    <xdr:pic>
      <xdr:nvPicPr>
        <xdr:cNvPr id="6" name="Picture 58">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3600" y="75895200"/>
          <a:ext cx="265430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187</xdr:col>
      <xdr:colOff>114300</xdr:colOff>
      <xdr:row>439</xdr:row>
      <xdr:rowOff>203200</xdr:rowOff>
    </xdr:to>
    <xdr:pic>
      <xdr:nvPicPr>
        <xdr:cNvPr id="7" name="Picture 5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759460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187</xdr:col>
      <xdr:colOff>114300</xdr:colOff>
      <xdr:row>279</xdr:row>
      <xdr:rowOff>203200</xdr:rowOff>
    </xdr:to>
    <xdr:pic>
      <xdr:nvPicPr>
        <xdr:cNvPr id="8" name="Picture 6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486918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187</xdr:col>
      <xdr:colOff>114300</xdr:colOff>
      <xdr:row>140</xdr:row>
      <xdr:rowOff>190500</xdr:rowOff>
    </xdr:to>
    <xdr:pic>
      <xdr:nvPicPr>
        <xdr:cNvPr id="9" name="Picture 62">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250190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182</xdr:col>
      <xdr:colOff>0</xdr:colOff>
      <xdr:row>5</xdr:row>
      <xdr:rowOff>139700</xdr:rowOff>
    </xdr:from>
    <xdr:to>
      <xdr:col>184</xdr:col>
      <xdr:colOff>12700</xdr:colOff>
      <xdr:row>7</xdr:row>
      <xdr:rowOff>25400</xdr:rowOff>
    </xdr:to>
    <xdr:pic>
      <xdr:nvPicPr>
        <xdr:cNvPr id="10" name="Picture 1" descr="CAI CopyrightStamp Nov14.pn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820700" y="1219200"/>
          <a:ext cx="3873500" cy="3048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138</xdr:col>
      <xdr:colOff>0</xdr:colOff>
      <xdr:row>4</xdr:row>
      <xdr:rowOff>0</xdr:rowOff>
    </xdr:from>
    <xdr:to>
      <xdr:col>144</xdr:col>
      <xdr:colOff>381000</xdr:colOff>
      <xdr:row>6</xdr:row>
      <xdr:rowOff>12700</xdr:rowOff>
    </xdr:to>
    <xdr:pic>
      <xdr:nvPicPr>
        <xdr:cNvPr id="11" name="Picture 1" descr="CAI CopyrightStamp Nov14.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614000" y="914400"/>
          <a:ext cx="4140200" cy="330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4</xdr:col>
      <xdr:colOff>190500</xdr:colOff>
      <xdr:row>6</xdr:row>
      <xdr:rowOff>12700</xdr:rowOff>
    </xdr:to>
    <xdr:pic>
      <xdr:nvPicPr>
        <xdr:cNvPr id="12" name="Picture 1" descr="CAI CopyrightStamp Nov14.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14400"/>
          <a:ext cx="4140200" cy="330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3</xdr:col>
      <xdr:colOff>3175</xdr:colOff>
      <xdr:row>141</xdr:row>
      <xdr:rowOff>0</xdr:rowOff>
    </xdr:to>
    <xdr:pic>
      <xdr:nvPicPr>
        <xdr:cNvPr id="13" name="Picture 1" descr="CAI CopyrightStamp Nov14.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249936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279</xdr:row>
      <xdr:rowOff>0</xdr:rowOff>
    </xdr:from>
    <xdr:to>
      <xdr:col>3</xdr:col>
      <xdr:colOff>3175</xdr:colOff>
      <xdr:row>279</xdr:row>
      <xdr:rowOff>215900</xdr:rowOff>
    </xdr:to>
    <xdr:pic>
      <xdr:nvPicPr>
        <xdr:cNvPr id="14" name="Picture 1" descr="CAI CopyrightStamp Nov14.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65200" y="48641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2720975</xdr:colOff>
      <xdr:row>439</xdr:row>
      <xdr:rowOff>215900</xdr:rowOff>
    </xdr:to>
    <xdr:pic>
      <xdr:nvPicPr>
        <xdr:cNvPr id="15" name="Picture 1" descr="CAI CopyrightStamp Nov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3600" y="758952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4</xdr:col>
      <xdr:colOff>215900</xdr:colOff>
      <xdr:row>566</xdr:row>
      <xdr:rowOff>114300</xdr:rowOff>
    </xdr:from>
    <xdr:to>
      <xdr:col>10</xdr:col>
      <xdr:colOff>12700</xdr:colOff>
      <xdr:row>568</xdr:row>
      <xdr:rowOff>63500</xdr:rowOff>
    </xdr:to>
    <xdr:pic>
      <xdr:nvPicPr>
        <xdr:cNvPr id="16" name="Picture 1" descr="CAI CopyrightStamp Nov14.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11700" y="97751900"/>
          <a:ext cx="3200400" cy="254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183</xdr:col>
      <xdr:colOff>101600</xdr:colOff>
      <xdr:row>566</xdr:row>
      <xdr:rowOff>38100</xdr:rowOff>
    </xdr:from>
    <xdr:to>
      <xdr:col>183</xdr:col>
      <xdr:colOff>3101975</xdr:colOff>
      <xdr:row>567</xdr:row>
      <xdr:rowOff>152400</xdr:rowOff>
    </xdr:to>
    <xdr:pic>
      <xdr:nvPicPr>
        <xdr:cNvPr id="17" name="Picture 1" descr="CAI CopyrightStamp Nov14.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163600" y="97675700"/>
          <a:ext cx="3048000" cy="241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190</xdr:col>
      <xdr:colOff>114300</xdr:colOff>
      <xdr:row>440</xdr:row>
      <xdr:rowOff>38100</xdr:rowOff>
    </xdr:to>
    <xdr:pic>
      <xdr:nvPicPr>
        <xdr:cNvPr id="18" name="Picture 1" descr="CAI CopyrightStamp Nov14.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75946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190</xdr:col>
      <xdr:colOff>114300</xdr:colOff>
      <xdr:row>280</xdr:row>
      <xdr:rowOff>38100</xdr:rowOff>
    </xdr:to>
    <xdr:pic>
      <xdr:nvPicPr>
        <xdr:cNvPr id="19" name="Picture 1" descr="CAI CopyrightStamp Nov14.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486918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190</xdr:col>
      <xdr:colOff>114300</xdr:colOff>
      <xdr:row>141</xdr:row>
      <xdr:rowOff>25400</xdr:rowOff>
    </xdr:to>
    <xdr:pic>
      <xdr:nvPicPr>
        <xdr:cNvPr id="20" name="Picture 1" descr="CAI CopyrightStamp Nov14.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25019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573</xdr:row>
      <xdr:rowOff>76200</xdr:rowOff>
    </xdr:from>
    <xdr:to>
      <xdr:col>3</xdr:col>
      <xdr:colOff>88900</xdr:colOff>
      <xdr:row>574</xdr:row>
      <xdr:rowOff>165100</xdr:rowOff>
    </xdr:to>
    <xdr:pic>
      <xdr:nvPicPr>
        <xdr:cNvPr id="21" name="Picture 94">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9110800"/>
          <a:ext cx="3263900" cy="266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178</xdr:col>
      <xdr:colOff>0</xdr:colOff>
      <xdr:row>599</xdr:row>
      <xdr:rowOff>0</xdr:rowOff>
    </xdr:from>
    <xdr:to>
      <xdr:col>179</xdr:col>
      <xdr:colOff>584200</xdr:colOff>
      <xdr:row>601</xdr:row>
      <xdr:rowOff>25400</xdr:rowOff>
    </xdr:to>
    <xdr:sp macro="" textlink="">
      <xdr:nvSpPr>
        <xdr:cNvPr id="22" name="Donut 21">
          <a:extLst>
            <a:ext uri="{FF2B5EF4-FFF2-40B4-BE49-F238E27FC236}">
              <a16:creationId xmlns:a16="http://schemas.microsoft.com/office/drawing/2014/main" id="{00000000-0008-0000-0000-000016000000}"/>
            </a:ext>
          </a:extLst>
        </xdr:cNvPr>
        <xdr:cNvSpPr/>
      </xdr:nvSpPr>
      <xdr:spPr bwMode="auto">
        <a:xfrm>
          <a:off x="111594900" y="103886000"/>
          <a:ext cx="1270000" cy="4318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twoCellAnchor>
    <xdr:from>
      <xdr:col>185</xdr:col>
      <xdr:colOff>0</xdr:colOff>
      <xdr:row>596</xdr:row>
      <xdr:rowOff>0</xdr:rowOff>
    </xdr:from>
    <xdr:to>
      <xdr:col>188</xdr:col>
      <xdr:colOff>38100</xdr:colOff>
      <xdr:row>605</xdr:row>
      <xdr:rowOff>38100</xdr:rowOff>
    </xdr:to>
    <xdr:sp macro="" textlink="">
      <xdr:nvSpPr>
        <xdr:cNvPr id="23" name="Donut 22">
          <a:extLst>
            <a:ext uri="{FF2B5EF4-FFF2-40B4-BE49-F238E27FC236}">
              <a16:creationId xmlns:a16="http://schemas.microsoft.com/office/drawing/2014/main" id="{00000000-0008-0000-0000-000017000000}"/>
            </a:ext>
          </a:extLst>
        </xdr:cNvPr>
        <xdr:cNvSpPr/>
      </xdr:nvSpPr>
      <xdr:spPr bwMode="auto">
        <a:xfrm>
          <a:off x="119456200" y="103289100"/>
          <a:ext cx="1562100" cy="17653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twoCellAnchor editAs="oneCell">
    <xdr:from>
      <xdr:col>199</xdr:col>
      <xdr:colOff>736600</xdr:colOff>
      <xdr:row>585</xdr:row>
      <xdr:rowOff>38100</xdr:rowOff>
    </xdr:from>
    <xdr:to>
      <xdr:col>202</xdr:col>
      <xdr:colOff>536109</xdr:colOff>
      <xdr:row>587</xdr:row>
      <xdr:rowOff>180910</xdr:rowOff>
    </xdr:to>
    <xdr:pic>
      <xdr:nvPicPr>
        <xdr:cNvPr id="24" name="Picture 23">
          <a:extLst>
            <a:ext uri="{FF2B5EF4-FFF2-40B4-BE49-F238E27FC236}">
              <a16:creationId xmlns:a16="http://schemas.microsoft.com/office/drawing/2014/main" id="{FDA4325E-8E95-4D3F-9E32-518B2C03EB6D}"/>
            </a:ext>
          </a:extLst>
        </xdr:cNvPr>
        <xdr:cNvPicPr>
          <a:picLocks noChangeAspect="1"/>
        </xdr:cNvPicPr>
      </xdr:nvPicPr>
      <xdr:blipFill>
        <a:blip xmlns:r="http://schemas.openxmlformats.org/officeDocument/2006/relationships" r:embed="rId6"/>
        <a:stretch>
          <a:fillRect/>
        </a:stretch>
      </xdr:blipFill>
      <xdr:spPr>
        <a:xfrm>
          <a:off x="114503200" y="101396800"/>
          <a:ext cx="3723809" cy="523810"/>
        </a:xfrm>
        <a:prstGeom prst="rect">
          <a:avLst/>
        </a:prstGeom>
      </xdr:spPr>
    </xdr:pic>
    <xdr:clientData/>
  </xdr:twoCellAnchor>
  <xdr:twoCellAnchor editAs="oneCell">
    <xdr:from>
      <xdr:col>202</xdr:col>
      <xdr:colOff>0</xdr:colOff>
      <xdr:row>597</xdr:row>
      <xdr:rowOff>0</xdr:rowOff>
    </xdr:from>
    <xdr:to>
      <xdr:col>205</xdr:col>
      <xdr:colOff>9165</xdr:colOff>
      <xdr:row>606</xdr:row>
      <xdr:rowOff>66458</xdr:rowOff>
    </xdr:to>
    <xdr:pic>
      <xdr:nvPicPr>
        <xdr:cNvPr id="25" name="Picture 24">
          <a:extLst>
            <a:ext uri="{FF2B5EF4-FFF2-40B4-BE49-F238E27FC236}">
              <a16:creationId xmlns:a16="http://schemas.microsoft.com/office/drawing/2014/main" id="{EBB51B6C-CACE-4567-A3A2-4DA66310A72C}"/>
            </a:ext>
          </a:extLst>
        </xdr:cNvPr>
        <xdr:cNvPicPr>
          <a:picLocks noChangeAspect="1"/>
        </xdr:cNvPicPr>
      </xdr:nvPicPr>
      <xdr:blipFill>
        <a:blip xmlns:r="http://schemas.openxmlformats.org/officeDocument/2006/relationships" r:embed="rId7"/>
        <a:stretch>
          <a:fillRect/>
        </a:stretch>
      </xdr:blipFill>
      <xdr:spPr>
        <a:xfrm>
          <a:off x="116471700" y="101222175"/>
          <a:ext cx="2876190" cy="1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12700</xdr:colOff>
      <xdr:row>29</xdr:row>
      <xdr:rowOff>63500</xdr:rowOff>
    </xdr:from>
    <xdr:to>
      <xdr:col>32</xdr:col>
      <xdr:colOff>368300</xdr:colOff>
      <xdr:row>59</xdr:row>
      <xdr:rowOff>114300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574500" y="4940300"/>
          <a:ext cx="7200900" cy="50038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AbuDhabi-Czec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Devon-Lumina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Marathon-Pola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Qatar-Yuko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Su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SumEach&amp;Every1850-2018%20Sum%20No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ul19"/>
      <sheetName val="Abu Dhabi"/>
      <sheetName val="Alliance"/>
      <sheetName val="Anadarko"/>
      <sheetName val="Anglo"/>
      <sheetName val="Antero"/>
      <sheetName val="Apache"/>
      <sheetName val="ArchCoal"/>
      <sheetName val="Bahrain"/>
      <sheetName val="BG Group"/>
      <sheetName val="BHP"/>
      <sheetName val="BP"/>
      <sheetName val="British Coal"/>
      <sheetName val="Canadian NR"/>
      <sheetName val="Cemex"/>
      <sheetName val="Chesapeake"/>
      <sheetName val="Chevron"/>
      <sheetName val="China"/>
      <sheetName val="CNOOC"/>
      <sheetName val="Cloud Peak"/>
      <sheetName val="CoalIndia"/>
      <sheetName val="ConocoPhillips"/>
      <sheetName val="CONSOL CNX"/>
      <sheetName val="Contura ANR"/>
      <sheetName val="Cyprus"/>
      <sheetName val="Czech Rep"/>
      <sheetName val="Czech"/>
      <sheetName val="Template May21"/>
      <sheetName val="China Energy"/>
    </sheetNames>
    <sheetDataSet>
      <sheetData sheetId="0"/>
      <sheetData sheetId="1"/>
      <sheetData sheetId="2">
        <row r="29">
          <cell r="DO29">
            <v>0.45274385479197615</v>
          </cell>
          <cell r="DP29">
            <v>0.94833295196907763</v>
          </cell>
          <cell r="DQ29">
            <v>3.771909186683748</v>
          </cell>
          <cell r="DR29">
            <v>5.6043072270442158</v>
          </cell>
          <cell r="DS29">
            <v>6.8505673992691847</v>
          </cell>
          <cell r="DT29">
            <v>7.265324297864181</v>
          </cell>
          <cell r="DU29">
            <v>9.1834128229948977</v>
          </cell>
          <cell r="DV29">
            <v>11.175485784079594</v>
          </cell>
          <cell r="DW29">
            <v>12.874489811096542</v>
          </cell>
          <cell r="DX29">
            <v>17.237395152103925</v>
          </cell>
          <cell r="DY29">
            <v>19.005525328886709</v>
          </cell>
          <cell r="DZ29">
            <v>50.241938593798544</v>
          </cell>
          <cell r="EA29">
            <v>120.08700031719577</v>
          </cell>
          <cell r="EB29">
            <v>118.85882967813714</v>
          </cell>
          <cell r="EC29">
            <v>137.26705278851585</v>
          </cell>
          <cell r="ED29">
            <v>145.44409505628948</v>
          </cell>
          <cell r="EE29">
            <v>131.06992247565645</v>
          </cell>
          <cell r="EF29">
            <v>134.05310265047106</v>
          </cell>
          <cell r="EG29">
            <v>126.20171279298678</v>
          </cell>
          <cell r="EH29">
            <v>112.15708335804939</v>
          </cell>
          <cell r="EI29">
            <v>94.787573762853995</v>
          </cell>
          <cell r="EJ29">
            <v>88.412432819897333</v>
          </cell>
          <cell r="EK29">
            <v>88.665599254720618</v>
          </cell>
          <cell r="EL29">
            <v>88.270184633343874</v>
          </cell>
          <cell r="EM29">
            <v>130.90327446098061</v>
          </cell>
          <cell r="EN29">
            <v>173.51685061386772</v>
          </cell>
          <cell r="EO29">
            <v>167.7957115266336</v>
          </cell>
          <cell r="EP29">
            <v>230.06839545388104</v>
          </cell>
          <cell r="EQ29">
            <v>253.9870008741199</v>
          </cell>
          <cell r="ER29">
            <v>305.97096839322512</v>
          </cell>
          <cell r="ES29">
            <v>288.74188337388694</v>
          </cell>
          <cell r="ET29">
            <v>282.5743278743202</v>
          </cell>
          <cell r="EU29">
            <v>297.36143610782108</v>
          </cell>
          <cell r="EV29">
            <v>295.03787050172213</v>
          </cell>
          <cell r="EW29">
            <v>293.97375770182953</v>
          </cell>
          <cell r="EX29">
            <v>309.62409313360848</v>
          </cell>
          <cell r="EY29">
            <v>333.50887202745537</v>
          </cell>
          <cell r="EZ29">
            <v>314.53849138035099</v>
          </cell>
          <cell r="FA29">
            <v>323.35992793002799</v>
          </cell>
          <cell r="FB29">
            <v>316.52202905201051</v>
          </cell>
          <cell r="FC29">
            <v>302.84875634667395</v>
          </cell>
          <cell r="FD29">
            <v>327.19575049212733</v>
          </cell>
          <cell r="FE29">
            <v>344.07305213229591</v>
          </cell>
          <cell r="FF29">
            <v>392.33523935330032</v>
          </cell>
          <cell r="FG29">
            <v>416.68335556774622</v>
          </cell>
          <cell r="FH29">
            <v>401.88072131827334</v>
          </cell>
          <cell r="FI29">
            <v>417.01347725547726</v>
          </cell>
          <cell r="FJ29">
            <v>371.02563730373043</v>
          </cell>
          <cell r="FK29">
            <v>379.91057214593616</v>
          </cell>
          <cell r="FL29">
            <v>439.92060222080011</v>
          </cell>
          <cell r="FM29">
            <v>473.00036493643228</v>
          </cell>
          <cell r="FN29">
            <v>490.00517792085583</v>
          </cell>
          <cell r="FO29">
            <v>493.74740997950789</v>
          </cell>
          <cell r="FP29">
            <v>516.22958560076677</v>
          </cell>
          <cell r="FQ29">
            <v>528.99552790664154</v>
          </cell>
          <cell r="FR29">
            <v>573.07848856552835</v>
          </cell>
          <cell r="FS29">
            <v>629.74950702716308</v>
          </cell>
        </row>
        <row r="36">
          <cell r="DO36">
            <v>1.6248638801711868E-3</v>
          </cell>
          <cell r="DP36">
            <v>3.638900715002483E-3</v>
          </cell>
          <cell r="DQ36">
            <v>1.4361016382679878E-2</v>
          </cell>
          <cell r="DR36">
            <v>2.1055058380694679E-2</v>
          </cell>
          <cell r="DS36">
            <v>2.5410090767843944E-2</v>
          </cell>
          <cell r="DT36">
            <v>2.6192408560069047E-2</v>
          </cell>
          <cell r="DU36">
            <v>3.3664796467404064E-2</v>
          </cell>
          <cell r="DV36">
            <v>4.081419754015729E-2</v>
          </cell>
          <cell r="DW36">
            <v>4.6794093807477746E-2</v>
          </cell>
          <cell r="DX36">
            <v>6.3040746667737166E-2</v>
          </cell>
          <cell r="DY36">
            <v>6.9151029233761818E-2</v>
          </cell>
          <cell r="DZ36">
            <v>0.13546999267933227</v>
          </cell>
          <cell r="EA36">
            <v>0.26721230889003855</v>
          </cell>
          <cell r="EB36">
            <v>0.26011617589538066</v>
          </cell>
          <cell r="EC36">
            <v>0.29980247654926456</v>
          </cell>
          <cell r="ED36">
            <v>0.33503242719297466</v>
          </cell>
          <cell r="EE36">
            <v>0.32709289303357053</v>
          </cell>
          <cell r="EF36">
            <v>0.33735431929433435</v>
          </cell>
          <cell r="EG36">
            <v>0.34436510346551419</v>
          </cell>
          <cell r="EH36">
            <v>0.34234419565522739</v>
          </cell>
          <cell r="EI36">
            <v>0.31651058112601793</v>
          </cell>
          <cell r="EJ36">
            <v>0.29681190129109924</v>
          </cell>
          <cell r="EK36">
            <v>0.31582753730509594</v>
          </cell>
          <cell r="EL36">
            <v>0.32775796109986977</v>
          </cell>
          <cell r="EM36">
            <v>0.41307603357997824</v>
          </cell>
          <cell r="EN36">
            <v>0.49821685897182577</v>
          </cell>
          <cell r="EO36">
            <v>0.49204791615864818</v>
          </cell>
          <cell r="EP36">
            <v>0.62697059089571783</v>
          </cell>
          <cell r="EQ36">
            <v>0.68311977433290672</v>
          </cell>
          <cell r="ER36">
            <v>0.80909492366543656</v>
          </cell>
          <cell r="ES36">
            <v>0.78999162024192959</v>
          </cell>
          <cell r="ET36">
            <v>0.78358423092722518</v>
          </cell>
          <cell r="EU36">
            <v>0.85220132516830283</v>
          </cell>
          <cell r="EV36">
            <v>0.81637524893638336</v>
          </cell>
          <cell r="EW36">
            <v>0.83342485139411426</v>
          </cell>
          <cell r="EX36">
            <v>0.8820772387380621</v>
          </cell>
          <cell r="EY36">
            <v>0.98944129704111128</v>
          </cell>
          <cell r="EZ36">
            <v>1.0213093592763285</v>
          </cell>
          <cell r="FA36">
            <v>1.0414635993923698</v>
          </cell>
          <cell r="FB36">
            <v>1.0491400160394773</v>
          </cell>
          <cell r="FC36">
            <v>1.0691500504893323</v>
          </cell>
          <cell r="FD36">
            <v>1.1310986118766464</v>
          </cell>
          <cell r="FE36">
            <v>1.1799916544827225</v>
          </cell>
          <cell r="FF36">
            <v>1.2751596803039222</v>
          </cell>
          <cell r="FG36">
            <v>1.346932172514562</v>
          </cell>
          <cell r="FH36">
            <v>1.3419633543071379</v>
          </cell>
          <cell r="FI36">
            <v>1.3649239539955431</v>
          </cell>
          <cell r="FJ36">
            <v>1.2457073025791632</v>
          </cell>
          <cell r="FK36">
            <v>1.2996959823820213</v>
          </cell>
          <cell r="FL36">
            <v>1.5065037058052873</v>
          </cell>
          <cell r="FM36">
            <v>1.7115387324583211</v>
          </cell>
          <cell r="FN36">
            <v>1.7331628591168027</v>
          </cell>
          <cell r="FO36">
            <v>1.7528399644945503</v>
          </cell>
          <cell r="FP36">
            <v>1.7760525562725464</v>
          </cell>
          <cell r="FQ36">
            <v>1.8199729070195709</v>
          </cell>
          <cell r="FR36">
            <v>1.9716373159378686</v>
          </cell>
          <cell r="FS36">
            <v>2.2376418796974518</v>
          </cell>
        </row>
      </sheetData>
      <sheetData sheetId="3">
        <row r="29">
          <cell r="EW29">
            <v>19.910932541673901</v>
          </cell>
          <cell r="EX29">
            <v>24.114351633805061</v>
          </cell>
          <cell r="EY29">
            <v>29.645166228714476</v>
          </cell>
          <cell r="EZ29">
            <v>31.193794315289114</v>
          </cell>
          <cell r="FA29">
            <v>30.308863980103606</v>
          </cell>
          <cell r="FB29">
            <v>34.733515656031138</v>
          </cell>
          <cell r="FC29">
            <v>39.821865083347802</v>
          </cell>
          <cell r="FD29">
            <v>42.476656088904328</v>
          </cell>
          <cell r="FE29">
            <v>45.080563600187674</v>
          </cell>
          <cell r="FF29">
            <v>50.662261689370261</v>
          </cell>
          <cell r="FG29">
            <v>52.432122359741278</v>
          </cell>
          <cell r="FH29">
            <v>53.759517862519537</v>
          </cell>
          <cell r="FI29">
            <v>58.469559571544394</v>
          </cell>
          <cell r="FJ29">
            <v>57.162075001307805</v>
          </cell>
          <cell r="FK29">
            <v>63.847723683634314</v>
          </cell>
          <cell r="FL29">
            <v>68.035656494899726</v>
          </cell>
          <cell r="FM29">
            <v>76.988939161139086</v>
          </cell>
          <cell r="FN29">
            <v>85.798420647910802</v>
          </cell>
          <cell r="FO29">
            <v>90.15006557118555</v>
          </cell>
          <cell r="FP29">
            <v>91.099153355671987</v>
          </cell>
          <cell r="FQ29">
            <v>81.14811173651097</v>
          </cell>
          <cell r="FR29">
            <v>83.679012495141521</v>
          </cell>
          <cell r="FS29">
            <v>89.424422696333423</v>
          </cell>
        </row>
        <row r="36">
          <cell r="EW36">
            <v>8.0333014908378311E-2</v>
          </cell>
          <cell r="EX36">
            <v>9.7292206944591522E-2</v>
          </cell>
          <cell r="EY36">
            <v>0.11960693330802995</v>
          </cell>
          <cell r="EZ36">
            <v>0.12585505668979272</v>
          </cell>
          <cell r="FA36">
            <v>0.12228470047164255</v>
          </cell>
          <cell r="FB36">
            <v>0.14013648156239328</v>
          </cell>
          <cell r="FC36">
            <v>0.16066602981675662</v>
          </cell>
          <cell r="FD36">
            <v>0.17137709847120708</v>
          </cell>
          <cell r="FE36">
            <v>0.18188287164311387</v>
          </cell>
          <cell r="FF36">
            <v>0.20440289348909596</v>
          </cell>
          <cell r="FG36">
            <v>0.21154360592539626</v>
          </cell>
          <cell r="FH36">
            <v>0.21689914025262147</v>
          </cell>
          <cell r="FI36">
            <v>0.23590236122372563</v>
          </cell>
          <cell r="FJ36">
            <v>0.23062715991140878</v>
          </cell>
          <cell r="FK36">
            <v>0.25760120113953316</v>
          </cell>
          <cell r="FL36">
            <v>0.27449791194192874</v>
          </cell>
          <cell r="FM36">
            <v>0.31062099097906282</v>
          </cell>
          <cell r="FN36">
            <v>0.34616388713074753</v>
          </cell>
          <cell r="FO36">
            <v>0.36372111383350098</v>
          </cell>
          <cell r="FP36">
            <v>0.36755032087746692</v>
          </cell>
          <cell r="FQ36">
            <v>0.32740166520436853</v>
          </cell>
          <cell r="FR36">
            <v>0.33761288398827799</v>
          </cell>
          <cell r="FS36">
            <v>0.36079342173461781</v>
          </cell>
        </row>
      </sheetData>
      <sheetData sheetId="4">
        <row r="29">
          <cell r="CX29">
            <v>10.269483835583245</v>
          </cell>
          <cell r="CY29">
            <v>10.95392968426137</v>
          </cell>
          <cell r="CZ29">
            <v>12.529670684442667</v>
          </cell>
          <cell r="DA29">
            <v>14.250407666185385</v>
          </cell>
          <cell r="DB29">
            <v>12.176584159547801</v>
          </cell>
          <cell r="DC29">
            <v>13.1044487487575</v>
          </cell>
          <cell r="DD29">
            <v>15.438090748838501</v>
          </cell>
          <cell r="DE29">
            <v>15.987181535900353</v>
          </cell>
          <cell r="DF29">
            <v>16.277629920998368</v>
          </cell>
          <cell r="DG29">
            <v>15.321273616109019</v>
          </cell>
          <cell r="DH29">
            <v>17.474286116914808</v>
          </cell>
          <cell r="DI29">
            <v>19.627298617720591</v>
          </cell>
          <cell r="DJ29">
            <v>21.780311118526381</v>
          </cell>
          <cell r="DK29">
            <v>23.933323619332167</v>
          </cell>
          <cell r="DL29">
            <v>26.086336120137954</v>
          </cell>
          <cell r="DM29">
            <v>28.239348620943744</v>
          </cell>
          <cell r="DN29">
            <v>30.392361121749527</v>
          </cell>
          <cell r="DO29">
            <v>32.54537362255531</v>
          </cell>
          <cell r="DP29">
            <v>34.698386123361104</v>
          </cell>
          <cell r="DQ29">
            <v>36.851398624166883</v>
          </cell>
          <cell r="DR29">
            <v>39.00441112497267</v>
          </cell>
          <cell r="DS29">
            <v>41.157423625778463</v>
          </cell>
          <cell r="DT29">
            <v>76.632156813233706</v>
          </cell>
          <cell r="DU29">
            <v>78.972964751202653</v>
          </cell>
          <cell r="DV29">
            <v>79.963938859697421</v>
          </cell>
          <cell r="DW29">
            <v>78.047688905729288</v>
          </cell>
          <cell r="DX29">
            <v>76.131438951761169</v>
          </cell>
          <cell r="DY29">
            <v>74.215188997793049</v>
          </cell>
          <cell r="DZ29">
            <v>72.298939043824959</v>
          </cell>
          <cell r="EA29">
            <v>70.382689089856825</v>
          </cell>
          <cell r="EB29">
            <v>68.466439135888706</v>
          </cell>
          <cell r="EC29">
            <v>66.550189181920601</v>
          </cell>
          <cell r="ED29">
            <v>64.633939227952482</v>
          </cell>
          <cell r="EE29">
            <v>62.717689273984355</v>
          </cell>
          <cell r="EF29">
            <v>70.587425194681884</v>
          </cell>
          <cell r="EG29">
            <v>79.504261603968601</v>
          </cell>
          <cell r="EH29">
            <v>80.917655761856523</v>
          </cell>
          <cell r="EI29">
            <v>80.546484282067539</v>
          </cell>
          <cell r="EJ29">
            <v>81.913526085730069</v>
          </cell>
          <cell r="EK29">
            <v>83.859972317209767</v>
          </cell>
          <cell r="EL29">
            <v>112.66416280880337</v>
          </cell>
          <cell r="EM29">
            <v>110.55477804556288</v>
          </cell>
          <cell r="EN29">
            <v>107.11996040242681</v>
          </cell>
          <cell r="EO29">
            <v>114.70801383817201</v>
          </cell>
          <cell r="EP29">
            <v>114.86851570948771</v>
          </cell>
          <cell r="EQ29">
            <v>121.24877738222747</v>
          </cell>
          <cell r="ER29">
            <v>125.20053793243478</v>
          </cell>
          <cell r="ES29">
            <v>125.90528917171659</v>
          </cell>
          <cell r="ET29">
            <v>131.00221698228657</v>
          </cell>
          <cell r="EU29">
            <v>144.14070841754832</v>
          </cell>
          <cell r="EV29">
            <v>138.20617266411105</v>
          </cell>
          <cell r="EW29">
            <v>153.89498800850166</v>
          </cell>
          <cell r="EX29">
            <v>95.872501645092711</v>
          </cell>
          <cell r="EY29">
            <v>132.1467533238623</v>
          </cell>
          <cell r="EZ29">
            <v>114.81547008654567</v>
          </cell>
          <cell r="FA29">
            <v>91.213248416933368</v>
          </cell>
          <cell r="FB29">
            <v>120.09618210055794</v>
          </cell>
          <cell r="FC29">
            <v>123.99057242079809</v>
          </cell>
          <cell r="FD29">
            <v>117.49283773920691</v>
          </cell>
          <cell r="FE29">
            <v>113.99117026436809</v>
          </cell>
          <cell r="FF29">
            <v>105.00248880956396</v>
          </cell>
          <cell r="FG29">
            <v>69.998000231468282</v>
          </cell>
          <cell r="FH29">
            <v>76.923728617927537</v>
          </cell>
          <cell r="FI29">
            <v>73.885125990995633</v>
          </cell>
          <cell r="FJ29">
            <v>79.207542274723039</v>
          </cell>
          <cell r="FK29">
            <v>84.915043411777233</v>
          </cell>
          <cell r="FL29">
            <v>89.660557287192333</v>
          </cell>
          <cell r="FM29">
            <v>96.993062693447982</v>
          </cell>
          <cell r="FN29">
            <v>103.21935523598643</v>
          </cell>
          <cell r="FO29">
            <v>111.73091117867619</v>
          </cell>
          <cell r="FP29">
            <v>111.25064241953457</v>
          </cell>
          <cell r="FQ29">
            <v>105.87432275294736</v>
          </cell>
          <cell r="FR29">
            <v>90.274674208590653</v>
          </cell>
          <cell r="FS29">
            <v>90.084960463589297</v>
          </cell>
        </row>
        <row r="36">
          <cell r="CX36">
            <v>1.9370382864661865E-2</v>
          </cell>
          <cell r="CY36">
            <v>2.0661390119874196E-2</v>
          </cell>
          <cell r="CZ36">
            <v>2.3633565446086531E-2</v>
          </cell>
          <cell r="DA36">
            <v>2.687923335689698E-2</v>
          </cell>
          <cell r="DB36">
            <v>2.2967570807887847E-2</v>
          </cell>
          <cell r="DC36">
            <v>2.4717716445906982E-2</v>
          </cell>
          <cell r="DD36">
            <v>2.9119450723339338E-2</v>
          </cell>
          <cell r="DE36">
            <v>3.0155150174561322E-2</v>
          </cell>
          <cell r="DF36">
            <v>3.0702996250551742E-2</v>
          </cell>
          <cell r="DG36">
            <v>2.8899109309656834E-2</v>
          </cell>
          <cell r="DH36">
            <v>3.2960138775276766E-2</v>
          </cell>
          <cell r="DI36">
            <v>3.7021168240896699E-2</v>
          </cell>
          <cell r="DJ36">
            <v>4.1082197706516645E-2</v>
          </cell>
          <cell r="DK36">
            <v>4.5143227172136577E-2</v>
          </cell>
          <cell r="DL36">
            <v>4.9204256637756516E-2</v>
          </cell>
          <cell r="DM36">
            <v>5.3265286103376462E-2</v>
          </cell>
          <cell r="DN36">
            <v>5.7326315568996387E-2</v>
          </cell>
          <cell r="DO36">
            <v>6.1387345034616327E-2</v>
          </cell>
          <cell r="DP36">
            <v>6.5448374500236273E-2</v>
          </cell>
          <cell r="DQ36">
            <v>6.9509403965856198E-2</v>
          </cell>
          <cell r="DR36">
            <v>7.3570433431476137E-2</v>
          </cell>
          <cell r="DS36">
            <v>7.7631462897096076E-2</v>
          </cell>
          <cell r="DT36">
            <v>0.38436116155629602</v>
          </cell>
          <cell r="DU36">
            <v>0.36633650464631051</v>
          </cell>
          <cell r="DV36">
            <v>0.34775026195707737</v>
          </cell>
          <cell r="DW36">
            <v>0.33945096538119929</v>
          </cell>
          <cell r="DX36">
            <v>0.33115166880532132</v>
          </cell>
          <cell r="DY36">
            <v>0.3228523722294433</v>
          </cell>
          <cell r="DZ36">
            <v>0.31455307565356527</v>
          </cell>
          <cell r="EA36">
            <v>0.30625377907768725</v>
          </cell>
          <cell r="EB36">
            <v>0.29795448250180923</v>
          </cell>
          <cell r="EC36">
            <v>0.2896551859259312</v>
          </cell>
          <cell r="ED36">
            <v>0.28135588935005318</v>
          </cell>
          <cell r="EE36">
            <v>0.27305659277417516</v>
          </cell>
          <cell r="EF36">
            <v>0.3042400149266789</v>
          </cell>
          <cell r="EG36">
            <v>0.33964808798311946</v>
          </cell>
          <cell r="EH36">
            <v>0.34478263482554866</v>
          </cell>
          <cell r="EI36">
            <v>0.34271714029992917</v>
          </cell>
          <cell r="EJ36">
            <v>0.34766467308085058</v>
          </cell>
          <cell r="EK36">
            <v>0.3549498816306188</v>
          </cell>
          <cell r="EL36">
            <v>0.51176708550806604</v>
          </cell>
          <cell r="EM36">
            <v>0.50268856367590575</v>
          </cell>
          <cell r="EN36">
            <v>0.50532941442767676</v>
          </cell>
          <cell r="EO36">
            <v>0.55159257915016346</v>
          </cell>
          <cell r="EP36">
            <v>0.55523217220000254</v>
          </cell>
          <cell r="EQ36">
            <v>0.59580015328090397</v>
          </cell>
          <cell r="ER36">
            <v>0.60218696536657434</v>
          </cell>
          <cell r="ES36">
            <v>0.61513004473759525</v>
          </cell>
          <cell r="ET36">
            <v>0.63423823625541997</v>
          </cell>
          <cell r="EU36">
            <v>0.70594560527763406</v>
          </cell>
          <cell r="EV36">
            <v>0.63424760483961362</v>
          </cell>
          <cell r="EW36">
            <v>0.77153000417757145</v>
          </cell>
          <cell r="EX36">
            <v>0.5499916087931559</v>
          </cell>
          <cell r="EY36">
            <v>0.6800623440789717</v>
          </cell>
          <cell r="EZ36">
            <v>0.62684123182228801</v>
          </cell>
          <cell r="FA36">
            <v>0.47556202071684006</v>
          </cell>
          <cell r="FB36">
            <v>0.64858944862325985</v>
          </cell>
          <cell r="FC36">
            <v>0.67181720532321731</v>
          </cell>
          <cell r="FD36">
            <v>0.66376011346578856</v>
          </cell>
          <cell r="FE36">
            <v>0.64531944878659497</v>
          </cell>
          <cell r="FF36">
            <v>0.59631209700459731</v>
          </cell>
          <cell r="FG36">
            <v>0.40136823331465032</v>
          </cell>
          <cell r="FH36">
            <v>0.43701579335709551</v>
          </cell>
          <cell r="FI36">
            <v>0.45303210055102922</v>
          </cell>
          <cell r="FJ36">
            <v>0.48774660965013533</v>
          </cell>
          <cell r="FK36">
            <v>0.50687666099203266</v>
          </cell>
          <cell r="FL36">
            <v>0.52544688176792664</v>
          </cell>
          <cell r="FM36">
            <v>0.56478928879615886</v>
          </cell>
          <cell r="FN36">
            <v>0.59953579317758465</v>
          </cell>
          <cell r="FO36">
            <v>0.60597116393399975</v>
          </cell>
          <cell r="FP36">
            <v>0.5661702736919727</v>
          </cell>
          <cell r="FQ36">
            <v>0.52006199382280927</v>
          </cell>
          <cell r="FR36">
            <v>0.3701887685389128</v>
          </cell>
          <cell r="FS36">
            <v>0.33302705471530514</v>
          </cell>
        </row>
      </sheetData>
      <sheetData sheetId="5">
        <row r="29">
          <cell r="BN29">
            <v>0.67600854951824851</v>
          </cell>
          <cell r="BO29">
            <v>0.79525992962382519</v>
          </cell>
          <cell r="BP29">
            <v>0.85810061147314109</v>
          </cell>
          <cell r="BQ29">
            <v>0.92094129332245722</v>
          </cell>
          <cell r="BR29">
            <v>0.98378197517177324</v>
          </cell>
          <cell r="BS29">
            <v>1.0466226570210893</v>
          </cell>
          <cell r="BT29">
            <v>1.1094633388704052</v>
          </cell>
          <cell r="BU29">
            <v>1.1723040207197211</v>
          </cell>
          <cell r="BV29">
            <v>1.2351447025690372</v>
          </cell>
          <cell r="BW29">
            <v>1.2979853844183533</v>
          </cell>
          <cell r="BX29">
            <v>1.360826066267669</v>
          </cell>
          <cell r="BY29">
            <v>1.4236667481169851</v>
          </cell>
          <cell r="BZ29">
            <v>2.0655136661067099</v>
          </cell>
          <cell r="CA29">
            <v>2.7073605840964343</v>
          </cell>
          <cell r="CB29">
            <v>3.3492075020861591</v>
          </cell>
          <cell r="CC29">
            <v>3.9910544200758835</v>
          </cell>
          <cell r="CD29">
            <v>4.6329013380656079</v>
          </cell>
          <cell r="CE29">
            <v>5.2747482560553323</v>
          </cell>
          <cell r="CF29">
            <v>5.9165951740450566</v>
          </cell>
          <cell r="CG29">
            <v>6.558442092034781</v>
          </cell>
          <cell r="CH29">
            <v>6.5731549532923044</v>
          </cell>
          <cell r="CI29">
            <v>6.6146421338817332</v>
          </cell>
          <cell r="CJ29">
            <v>7.2065729679181239</v>
          </cell>
          <cell r="CK29">
            <v>7.7985038019545154</v>
          </cell>
          <cell r="CL29">
            <v>8.3904346359909052</v>
          </cell>
          <cell r="CM29">
            <v>8.9823654700272968</v>
          </cell>
          <cell r="CN29">
            <v>9.5742963040636884</v>
          </cell>
          <cell r="CO29">
            <v>10.166227138100078</v>
          </cell>
          <cell r="CP29">
            <v>10.75815797213647</v>
          </cell>
          <cell r="CQ29">
            <v>11.350088806172861</v>
          </cell>
          <cell r="CR29">
            <v>11.942019640209253</v>
          </cell>
          <cell r="CS29">
            <v>12.533950474245643</v>
          </cell>
          <cell r="CT29">
            <v>13.890017470323942</v>
          </cell>
          <cell r="CU29">
            <v>15.246084466402239</v>
          </cell>
          <cell r="CV29">
            <v>16.602151462480538</v>
          </cell>
          <cell r="CW29">
            <v>17.958218458558836</v>
          </cell>
          <cell r="CX29">
            <v>19.314285454637137</v>
          </cell>
          <cell r="CY29">
            <v>20.670352450715431</v>
          </cell>
          <cell r="CZ29">
            <v>22.026419446793728</v>
          </cell>
          <cell r="DA29">
            <v>23.382486442872025</v>
          </cell>
          <cell r="DB29">
            <v>24.738553438950326</v>
          </cell>
          <cell r="DC29">
            <v>24.23296482165021</v>
          </cell>
          <cell r="DD29">
            <v>23.796793557239788</v>
          </cell>
          <cell r="DE29">
            <v>25.346438352689457</v>
          </cell>
          <cell r="DF29">
            <v>26.896083148139127</v>
          </cell>
          <cell r="DG29">
            <v>26.369920789167512</v>
          </cell>
          <cell r="DH29">
            <v>27.194005353646311</v>
          </cell>
          <cell r="DI29">
            <v>28.01808991812511</v>
          </cell>
          <cell r="DJ29">
            <v>28.186462843559589</v>
          </cell>
          <cell r="DK29">
            <v>30.525924692298311</v>
          </cell>
          <cell r="DL29">
            <v>30.218240602608944</v>
          </cell>
          <cell r="DM29">
            <v>31.741970248061012</v>
          </cell>
          <cell r="DN29">
            <v>32.168021181519485</v>
          </cell>
          <cell r="DO29">
            <v>32.322920920063268</v>
          </cell>
          <cell r="DP29">
            <v>32.14508058825438</v>
          </cell>
          <cell r="DQ29">
            <v>33.432414037588387</v>
          </cell>
          <cell r="DR29">
            <v>41.370271796827538</v>
          </cell>
          <cell r="DS29">
            <v>39.515171899139887</v>
          </cell>
          <cell r="DT29">
            <v>37.660072001452228</v>
          </cell>
          <cell r="DU29">
            <v>32.142968509595605</v>
          </cell>
          <cell r="DV29">
            <v>26.625865017738974</v>
          </cell>
          <cell r="DW29">
            <v>28.934712203600156</v>
          </cell>
          <cell r="DX29">
            <v>31.671368917917953</v>
          </cell>
          <cell r="DY29">
            <v>34.408025632235741</v>
          </cell>
          <cell r="DZ29">
            <v>37.144682346553545</v>
          </cell>
          <cell r="EA29">
            <v>41.137910056967343</v>
          </cell>
          <cell r="EB29">
            <v>44.889447036745359</v>
          </cell>
          <cell r="EC29">
            <v>51.20163950668946</v>
          </cell>
          <cell r="ED29">
            <v>59.152760899323127</v>
          </cell>
          <cell r="EE29">
            <v>72.9925561170067</v>
          </cell>
          <cell r="EF29">
            <v>74.519429064901345</v>
          </cell>
          <cell r="EG29">
            <v>79.301660430165128</v>
          </cell>
          <cell r="EH29">
            <v>78.968580662566026</v>
          </cell>
          <cell r="EI29">
            <v>74.998093366682824</v>
          </cell>
          <cell r="EJ29">
            <v>75.439258621780965</v>
          </cell>
          <cell r="EK29">
            <v>80.733241682958564</v>
          </cell>
          <cell r="EL29">
            <v>80.5126590554095</v>
          </cell>
          <cell r="EM29">
            <v>90.218294667568443</v>
          </cell>
          <cell r="EN29">
            <v>93.747616708353533</v>
          </cell>
          <cell r="EO29">
            <v>100.36509553482554</v>
          </cell>
          <cell r="EP29">
            <v>95.137287261912661</v>
          </cell>
          <cell r="EQ29">
            <v>95.86520993282457</v>
          </cell>
          <cell r="ER29">
            <v>93.41674276702993</v>
          </cell>
          <cell r="ES29">
            <v>91.762373060411932</v>
          </cell>
          <cell r="ET29">
            <v>100.29892074656084</v>
          </cell>
          <cell r="EU29">
            <v>100.80626078992368</v>
          </cell>
          <cell r="EV29">
            <v>101.90917392766902</v>
          </cell>
          <cell r="EW29">
            <v>106.58552563170923</v>
          </cell>
          <cell r="EX29">
            <v>115.96028730254459</v>
          </cell>
          <cell r="EY29">
            <v>141.8478644717031</v>
          </cell>
          <cell r="EZ29">
            <v>146.10422685288989</v>
          </cell>
          <cell r="FA29">
            <v>161.1439915644404</v>
          </cell>
          <cell r="FB29">
            <v>171.04638688037312</v>
          </cell>
          <cell r="FC29">
            <v>176.85432746374005</v>
          </cell>
          <cell r="FD29">
            <v>190.80617865621855</v>
          </cell>
          <cell r="FE29">
            <v>197.71482655105532</v>
          </cell>
          <cell r="FF29">
            <v>200.73019106965108</v>
          </cell>
          <cell r="FG29">
            <v>202.93601734514175</v>
          </cell>
          <cell r="FH29">
            <v>205.14184362063241</v>
          </cell>
          <cell r="FI29">
            <v>218.37680127357646</v>
          </cell>
          <cell r="FJ29">
            <v>215.04843000648859</v>
          </cell>
          <cell r="FK29">
            <v>218.47253413393275</v>
          </cell>
          <cell r="FL29">
            <v>209.66864030319437</v>
          </cell>
          <cell r="FM29">
            <v>219.07119538510094</v>
          </cell>
          <cell r="FN29">
            <v>217.82755053097929</v>
          </cell>
          <cell r="FO29">
            <v>221.06283592924143</v>
          </cell>
          <cell r="FP29">
            <v>209.296076245264</v>
          </cell>
          <cell r="FQ29">
            <v>157.93716132513205</v>
          </cell>
          <cell r="FR29">
            <v>107.86490487149383</v>
          </cell>
          <cell r="FS29">
            <v>111.17364428472983</v>
          </cell>
        </row>
        <row r="36">
          <cell r="BN36">
            <v>2.7274365363338829E-3</v>
          </cell>
          <cell r="BO36">
            <v>3.2085703494194959E-3</v>
          </cell>
          <cell r="BP36">
            <v>3.4621085210389227E-3</v>
          </cell>
          <cell r="BQ36">
            <v>3.7156466926583512E-3</v>
          </cell>
          <cell r="BR36">
            <v>3.9691848642777784E-3</v>
          </cell>
          <cell r="BS36">
            <v>4.2227230358972065E-3</v>
          </cell>
          <cell r="BT36">
            <v>4.4762612075166328E-3</v>
          </cell>
          <cell r="BU36">
            <v>4.72979937913606E-3</v>
          </cell>
          <cell r="BV36">
            <v>4.9833375507554881E-3</v>
          </cell>
          <cell r="BW36">
            <v>5.2368757223749162E-3</v>
          </cell>
          <cell r="BX36">
            <v>5.4904138939943425E-3</v>
          </cell>
          <cell r="BY36">
            <v>5.7439520656137706E-3</v>
          </cell>
          <cell r="BZ36">
            <v>8.3335594546120606E-3</v>
          </cell>
          <cell r="CA36">
            <v>1.092316684361035E-2</v>
          </cell>
          <cell r="CB36">
            <v>1.3512774232608639E-2</v>
          </cell>
          <cell r="CC36">
            <v>1.6102381621606928E-2</v>
          </cell>
          <cell r="CD36">
            <v>1.8691989010605217E-2</v>
          </cell>
          <cell r="CE36">
            <v>2.1281596399603503E-2</v>
          </cell>
          <cell r="CF36">
            <v>2.3871203788601792E-2</v>
          </cell>
          <cell r="CG36">
            <v>2.6460811177600081E-2</v>
          </cell>
          <cell r="CH36">
            <v>2.6520171958431E-2</v>
          </cell>
          <cell r="CI36">
            <v>2.668755690083998E-2</v>
          </cell>
          <cell r="CJ36">
            <v>2.9075771938776949E-2</v>
          </cell>
          <cell r="CK36">
            <v>3.1463986976713924E-2</v>
          </cell>
          <cell r="CL36">
            <v>3.385220201465089E-2</v>
          </cell>
          <cell r="CM36">
            <v>3.6240417052587869E-2</v>
          </cell>
          <cell r="CN36">
            <v>3.8628632090524841E-2</v>
          </cell>
          <cell r="CO36">
            <v>4.1016847128461806E-2</v>
          </cell>
          <cell r="CP36">
            <v>4.3405062166398778E-2</v>
          </cell>
          <cell r="CQ36">
            <v>4.579327720433575E-2</v>
          </cell>
          <cell r="CR36">
            <v>4.8181492242272722E-2</v>
          </cell>
          <cell r="CS36">
            <v>5.0569707280209694E-2</v>
          </cell>
          <cell r="CT36">
            <v>5.604092014202372E-2</v>
          </cell>
          <cell r="CU36">
            <v>6.1512133003837746E-2</v>
          </cell>
          <cell r="CV36">
            <v>6.6983345865651786E-2</v>
          </cell>
          <cell r="CW36">
            <v>7.2454558727465812E-2</v>
          </cell>
          <cell r="CX36">
            <v>7.7925771589279852E-2</v>
          </cell>
          <cell r="CY36">
            <v>8.3396984451093864E-2</v>
          </cell>
          <cell r="CZ36">
            <v>8.8868197312907876E-2</v>
          </cell>
          <cell r="DA36">
            <v>9.4339410174721902E-2</v>
          </cell>
          <cell r="DB36">
            <v>9.9810623036535942E-2</v>
          </cell>
          <cell r="DC36">
            <v>9.7770765895436804E-2</v>
          </cell>
          <cell r="DD36">
            <v>9.6010981283985206E-2</v>
          </cell>
          <cell r="DE36">
            <v>0.10226320669808847</v>
          </cell>
          <cell r="DF36">
            <v>0.10851543211219174</v>
          </cell>
          <cell r="DG36">
            <v>0.10639256777426952</v>
          </cell>
          <cell r="DH36">
            <v>0.10971743452601405</v>
          </cell>
          <cell r="DI36">
            <v>0.11304230127775858</v>
          </cell>
          <cell r="DJ36">
            <v>0.1137216217817473</v>
          </cell>
          <cell r="DK36">
            <v>0.12316045761622954</v>
          </cell>
          <cell r="DL36">
            <v>0.12191906972481092</v>
          </cell>
          <cell r="DM36">
            <v>0.12806673739774599</v>
          </cell>
          <cell r="DN36">
            <v>0.1297856903356665</v>
          </cell>
          <cell r="DO36">
            <v>0.13041065167184185</v>
          </cell>
          <cell r="DP36">
            <v>0.12969313379584019</v>
          </cell>
          <cell r="DQ36">
            <v>0.1348870330248669</v>
          </cell>
          <cell r="DR36">
            <v>0.16691326004255619</v>
          </cell>
          <cell r="DS36">
            <v>0.15942863985083183</v>
          </cell>
          <cell r="DT36">
            <v>0.1519440196591075</v>
          </cell>
          <cell r="DU36">
            <v>0.12968461236440906</v>
          </cell>
          <cell r="DV36">
            <v>0.10742520506971064</v>
          </cell>
          <cell r="DW36">
            <v>0.11674052242186117</v>
          </cell>
          <cell r="DX36">
            <v>0.12778188797168002</v>
          </cell>
          <cell r="DY36">
            <v>0.13882325352149882</v>
          </cell>
          <cell r="DZ36">
            <v>0.14986461907131768</v>
          </cell>
          <cell r="EA36">
            <v>0.16597576909012304</v>
          </cell>
          <cell r="EB36">
            <v>0.18111178923860494</v>
          </cell>
          <cell r="EC36">
            <v>0.20657907715850779</v>
          </cell>
          <cell r="ED36">
            <v>0.23865881787561777</v>
          </cell>
          <cell r="EE36">
            <v>0.29449711039276016</v>
          </cell>
          <cell r="EF36">
            <v>0.30065746009158495</v>
          </cell>
          <cell r="EG36">
            <v>0.31995193877845574</v>
          </cell>
          <cell r="EH36">
            <v>0.31860808901751592</v>
          </cell>
          <cell r="EI36">
            <v>0.30258868789373017</v>
          </cell>
          <cell r="EJ36">
            <v>0.30436862135192866</v>
          </cell>
          <cell r="EK36">
            <v>0.32572782285030955</v>
          </cell>
          <cell r="EL36">
            <v>0.32483785612121036</v>
          </cell>
          <cell r="EM36">
            <v>0.36399639220157542</v>
          </cell>
          <cell r="EN36">
            <v>0.37823585986716279</v>
          </cell>
          <cell r="EO36">
            <v>0.40493486174013893</v>
          </cell>
          <cell r="EP36">
            <v>0.38384265026048781</v>
          </cell>
          <cell r="EQ36">
            <v>0.38677954046651514</v>
          </cell>
          <cell r="ER36">
            <v>0.37690090977351393</v>
          </cell>
          <cell r="ES36">
            <v>0.37022615930526992</v>
          </cell>
          <cell r="ET36">
            <v>0.40466787172140928</v>
          </cell>
          <cell r="EU36">
            <v>0.40671479519833736</v>
          </cell>
          <cell r="EV36">
            <v>0.41116462884383337</v>
          </cell>
          <cell r="EW36">
            <v>0.43003192350073655</v>
          </cell>
          <cell r="EX36">
            <v>0.4678555094874528</v>
          </cell>
          <cell r="EY36">
            <v>0.57230200481453575</v>
          </cell>
          <cell r="EZ36">
            <v>0.58947480281923392</v>
          </cell>
          <cell r="FA36">
            <v>0.65015451434267602</v>
          </cell>
          <cell r="FB36">
            <v>0.6901069007453976</v>
          </cell>
          <cell r="FC36">
            <v>0.71353972472257976</v>
          </cell>
          <cell r="FD36">
            <v>0.7698301203381045</v>
          </cell>
          <cell r="FE36">
            <v>0.79770387829349165</v>
          </cell>
          <cell r="FF36">
            <v>0.80986972348027786</v>
          </cell>
          <cell r="FG36">
            <v>0.81876939077126998</v>
          </cell>
          <cell r="FH36">
            <v>0.82766905806226188</v>
          </cell>
          <cell r="FI36">
            <v>0.88106706180821448</v>
          </cell>
          <cell r="FJ36">
            <v>0.8676383538328365</v>
          </cell>
          <cell r="FK36">
            <v>0.88145330736864347</v>
          </cell>
          <cell r="FL36">
            <v>0.84593295527683587</v>
          </cell>
          <cell r="FM36">
            <v>0.88386867707141881</v>
          </cell>
          <cell r="FN36">
            <v>0.87885104465275743</v>
          </cell>
          <cell r="FO36">
            <v>0.89190418666845539</v>
          </cell>
          <cell r="FP36">
            <v>0.84442980147138735</v>
          </cell>
          <cell r="FQ36">
            <v>0.63721617803503183</v>
          </cell>
          <cell r="FR36">
            <v>0.43519373052951199</v>
          </cell>
          <cell r="FS36">
            <v>0.44854323146600006</v>
          </cell>
        </row>
      </sheetData>
      <sheetData sheetId="6">
        <row r="29">
          <cell r="FM29">
            <v>5.0897468541445265</v>
          </cell>
          <cell r="FN29">
            <v>11.17538627207235</v>
          </cell>
          <cell r="FO29">
            <v>21.607808707342635</v>
          </cell>
          <cell r="FP29">
            <v>32.191535882994472</v>
          </cell>
          <cell r="FQ29">
            <v>40.159280118661123</v>
          </cell>
          <cell r="FR29">
            <v>48.925243151026038</v>
          </cell>
          <cell r="FS29">
            <v>58.833520079069359</v>
          </cell>
        </row>
        <row r="36">
          <cell r="FM36">
            <v>4.5985969773007396E-2</v>
          </cell>
          <cell r="FN36">
            <v>9.5105077626597173E-2</v>
          </cell>
          <cell r="FO36">
            <v>0.17333441468667807</v>
          </cell>
          <cell r="FP36">
            <v>0.24432107877855316</v>
          </cell>
          <cell r="FQ36">
            <v>0.28695280760504477</v>
          </cell>
          <cell r="FR36">
            <v>0.33945466000628355</v>
          </cell>
          <cell r="FS36">
            <v>0.40791260688718584</v>
          </cell>
        </row>
      </sheetData>
      <sheetData sheetId="7">
        <row r="29">
          <cell r="EL29">
            <v>2.9993705983960766</v>
          </cell>
          <cell r="EM29">
            <v>2.9993705983960766</v>
          </cell>
          <cell r="EN29">
            <v>3.136735939775035</v>
          </cell>
          <cell r="EO29">
            <v>3.9322997892978662</v>
          </cell>
          <cell r="EP29">
            <v>6.1008791936962972</v>
          </cell>
          <cell r="EQ29">
            <v>6.7719980744345838</v>
          </cell>
          <cell r="ER29">
            <v>9.2578350116195303</v>
          </cell>
          <cell r="ES29">
            <v>10.346251451720779</v>
          </cell>
          <cell r="ET29">
            <v>12.86690574627168</v>
          </cell>
          <cell r="EU29">
            <v>15.773297411668109</v>
          </cell>
          <cell r="EV29">
            <v>19.468961847806263</v>
          </cell>
          <cell r="EW29">
            <v>19.573836564295689</v>
          </cell>
          <cell r="EX29">
            <v>22.430840957793237</v>
          </cell>
          <cell r="EY29">
            <v>10.900347214110589</v>
          </cell>
          <cell r="EZ29">
            <v>27.045872031476861</v>
          </cell>
          <cell r="FA29">
            <v>34.507870302589779</v>
          </cell>
          <cell r="FB29">
            <v>45.505699903378229</v>
          </cell>
          <cell r="FC29">
            <v>45.232822960436529</v>
          </cell>
          <cell r="FD29">
            <v>55.537442410544401</v>
          </cell>
          <cell r="FE29">
            <v>59.652043786479673</v>
          </cell>
          <cell r="FF29">
            <v>60.543653350477982</v>
          </cell>
          <cell r="FG29">
            <v>66.331052664702739</v>
          </cell>
          <cell r="FH29">
            <v>74.316189271199761</v>
          </cell>
          <cell r="FI29">
            <v>70.955474316055998</v>
          </cell>
          <cell r="FJ29">
            <v>77.402464564893506</v>
          </cell>
          <cell r="FK29">
            <v>87.487203524262981</v>
          </cell>
          <cell r="FL29">
            <v>99.269790391175221</v>
          </cell>
          <cell r="FM29">
            <v>101.85337924603363</v>
          </cell>
          <cell r="FN29">
            <v>99.741494589936437</v>
          </cell>
          <cell r="FO29">
            <v>86.524933969499585</v>
          </cell>
          <cell r="FP29">
            <v>73.006262147362648</v>
          </cell>
          <cell r="FQ29">
            <v>70.109082675436923</v>
          </cell>
          <cell r="FR29">
            <v>61.472060619095103</v>
          </cell>
          <cell r="FS29">
            <v>62.642491047895952</v>
          </cell>
        </row>
        <row r="36">
          <cell r="EL36">
            <v>2.1821865758888656E-2</v>
          </cell>
          <cell r="EM36">
            <v>2.1821865758888656E-2</v>
          </cell>
          <cell r="EN36">
            <v>2.3017791258315184E-2</v>
          </cell>
          <cell r="EO36">
            <v>2.957892288614369E-2</v>
          </cell>
          <cell r="EP36">
            <v>4.7035812730952913E-2</v>
          </cell>
          <cell r="EQ36">
            <v>5.2316650650551112E-2</v>
          </cell>
          <cell r="ER36">
            <v>6.1208625968251711E-2</v>
          </cell>
          <cell r="ES36">
            <v>5.965649902488452E-2</v>
          </cell>
          <cell r="ET36">
            <v>7.9308181941802086E-2</v>
          </cell>
          <cell r="EU36">
            <v>0.10352675902872033</v>
          </cell>
          <cell r="EV36">
            <v>0.12480087481101441</v>
          </cell>
          <cell r="EW36">
            <v>0.1227820933723533</v>
          </cell>
          <cell r="EX36">
            <v>0.13523901475475134</v>
          </cell>
          <cell r="EY36">
            <v>4.7351869973852462E-2</v>
          </cell>
          <cell r="EZ36">
            <v>0.15117923051399368</v>
          </cell>
          <cell r="FA36">
            <v>0.19194319377328437</v>
          </cell>
          <cell r="FB36">
            <v>0.25787250840799048</v>
          </cell>
          <cell r="FC36">
            <v>0.25024169299885429</v>
          </cell>
          <cell r="FD36">
            <v>0.29053318063158717</v>
          </cell>
          <cell r="FE36">
            <v>0.30104191857541601</v>
          </cell>
          <cell r="FF36">
            <v>0.30715060024802637</v>
          </cell>
          <cell r="FG36">
            <v>0.36767887999575727</v>
          </cell>
          <cell r="FH36">
            <v>0.41433956238710873</v>
          </cell>
          <cell r="FI36">
            <v>0.38082842179839349</v>
          </cell>
          <cell r="FJ36">
            <v>0.41451277960839239</v>
          </cell>
          <cell r="FK36">
            <v>0.45337951148183486</v>
          </cell>
          <cell r="FL36">
            <v>0.53254327890640807</v>
          </cell>
          <cell r="FM36">
            <v>0.54214869036819935</v>
          </cell>
          <cell r="FN36">
            <v>0.50824535972415519</v>
          </cell>
          <cell r="FO36">
            <v>0.40046354622438163</v>
          </cell>
          <cell r="FP36">
            <v>0.31310891662696694</v>
          </cell>
          <cell r="FQ36">
            <v>0.30054694924453745</v>
          </cell>
          <cell r="FR36">
            <v>0.26212295795297058</v>
          </cell>
          <cell r="FS36">
            <v>0.26554742576787849</v>
          </cell>
        </row>
      </sheetData>
      <sheetData sheetId="8">
        <row r="29">
          <cell r="DZ29">
            <v>21.946551245720055</v>
          </cell>
          <cell r="EA29">
            <v>24.291812031092096</v>
          </cell>
          <cell r="EB29">
            <v>23.572831725482427</v>
          </cell>
          <cell r="EC29">
            <v>23.804281100687366</v>
          </cell>
          <cell r="ED29">
            <v>22.053966313872117</v>
          </cell>
          <cell r="EE29">
            <v>22.606208132260196</v>
          </cell>
          <cell r="EF29">
            <v>22.053966313872117</v>
          </cell>
          <cell r="EG29">
            <v>47.099220598411492</v>
          </cell>
          <cell r="EH29">
            <v>49.953984015707164</v>
          </cell>
          <cell r="EI29">
            <v>56.050330418184679</v>
          </cell>
          <cell r="EJ29">
            <v>55.420217094931175</v>
          </cell>
          <cell r="EK29">
            <v>68.755865455676542</v>
          </cell>
          <cell r="EL29">
            <v>74.897720042611255</v>
          </cell>
          <cell r="EM29">
            <v>70.450170169313708</v>
          </cell>
          <cell r="EN29">
            <v>78.533123854826528</v>
          </cell>
          <cell r="EO29">
            <v>89.173287443876418</v>
          </cell>
          <cell r="EP29">
            <v>102.12561686630926</v>
          </cell>
          <cell r="EQ29">
            <v>107.91740849588089</v>
          </cell>
          <cell r="ER29">
            <v>105.29718726001848</v>
          </cell>
          <cell r="ES29">
            <v>104.8298532119388</v>
          </cell>
          <cell r="ET29">
            <v>109.8235012987227</v>
          </cell>
          <cell r="EU29">
            <v>107.39406437462314</v>
          </cell>
          <cell r="EV29">
            <v>122.51153318834642</v>
          </cell>
          <cell r="EW29">
            <v>124.55765117413345</v>
          </cell>
          <cell r="EX29">
            <v>126.82080819348556</v>
          </cell>
          <cell r="EY29">
            <v>185.81341776830666</v>
          </cell>
          <cell r="EZ29">
            <v>231.91670925302029</v>
          </cell>
          <cell r="FA29">
            <v>248.15963047466576</v>
          </cell>
          <cell r="FB29">
            <v>279.17520849703197</v>
          </cell>
          <cell r="FC29">
            <v>267.72814979126031</v>
          </cell>
          <cell r="FD29">
            <v>261.16446934070308</v>
          </cell>
          <cell r="FE29">
            <v>215.46375025695696</v>
          </cell>
          <cell r="FF29">
            <v>245.39413311149767</v>
          </cell>
          <cell r="FG29">
            <v>236.29249622005838</v>
          </cell>
          <cell r="FH29">
            <v>236.29249622005838</v>
          </cell>
          <cell r="FI29">
            <v>244.34394423940853</v>
          </cell>
          <cell r="FJ29">
            <v>220.74269965399174</v>
          </cell>
          <cell r="FK29">
            <v>284.88648564641016</v>
          </cell>
          <cell r="FL29">
            <v>254.97185562495073</v>
          </cell>
          <cell r="FM29">
            <v>230.92078013932243</v>
          </cell>
          <cell r="FN29">
            <v>235.06727586928776</v>
          </cell>
          <cell r="FO29">
            <v>235.17229475649668</v>
          </cell>
          <cell r="FP29">
            <v>223.39617687080366</v>
          </cell>
          <cell r="FQ29">
            <v>168.87562157629554</v>
          </cell>
          <cell r="FR29">
            <v>171.53259942268105</v>
          </cell>
          <cell r="FS29">
            <v>168.69183852367993</v>
          </cell>
        </row>
        <row r="36">
          <cell r="DZ36">
            <v>8.8545959598821528E-2</v>
          </cell>
          <cell r="EA36">
            <v>9.8008191929778346E-2</v>
          </cell>
          <cell r="EB36">
            <v>9.5107380755390422E-2</v>
          </cell>
          <cell r="EC36">
            <v>9.6041190664592685E-2</v>
          </cell>
          <cell r="ED36">
            <v>8.897933840984322E-2</v>
          </cell>
          <cell r="EE36">
            <v>9.1207423414739239E-2</v>
          </cell>
          <cell r="EF36">
            <v>8.897933840984322E-2</v>
          </cell>
          <cell r="EG36">
            <v>0.19002738232305327</v>
          </cell>
          <cell r="EH36">
            <v>0.20154526335054967</v>
          </cell>
          <cell r="EI36">
            <v>0.22614169475384208</v>
          </cell>
          <cell r="EJ36">
            <v>0.22359942794213222</v>
          </cell>
          <cell r="EK36">
            <v>0.27740368027106838</v>
          </cell>
          <cell r="EL36">
            <v>0.30218371983298425</v>
          </cell>
          <cell r="EM36">
            <v>0.28423955325366584</v>
          </cell>
          <cell r="EN36">
            <v>0.31685118696609893</v>
          </cell>
          <cell r="EO36">
            <v>0.35978018682272089</v>
          </cell>
          <cell r="EP36">
            <v>0.41203789350786696</v>
          </cell>
          <cell r="EQ36">
            <v>0.43540556261883284</v>
          </cell>
          <cell r="ER36">
            <v>0.42483396979347293</v>
          </cell>
          <cell r="ES36">
            <v>0.42294845524145486</v>
          </cell>
          <cell r="ET36">
            <v>0.44309591972425505</v>
          </cell>
          <cell r="EU36">
            <v>0.43329406879466281</v>
          </cell>
          <cell r="EV36">
            <v>0.49428728671893385</v>
          </cell>
          <cell r="EW36">
            <v>0.50254259200473606</v>
          </cell>
          <cell r="EX36">
            <v>0.511673566970127</v>
          </cell>
          <cell r="EY36">
            <v>0.74968623536420298</v>
          </cell>
          <cell r="EZ36">
            <v>0.93569542375430381</v>
          </cell>
          <cell r="FA36">
            <v>1.0012294126783787</v>
          </cell>
          <cell r="FB36">
            <v>1.1263654346325394</v>
          </cell>
          <cell r="FC36">
            <v>1.0801809208864781</v>
          </cell>
          <cell r="FD36">
            <v>1.0536989749311674</v>
          </cell>
          <cell r="FE36">
            <v>0.8693140125596589</v>
          </cell>
          <cell r="FF36">
            <v>0.99007168611587459</v>
          </cell>
          <cell r="FG36">
            <v>0.95335005439117737</v>
          </cell>
          <cell r="FH36">
            <v>0.95335005439117737</v>
          </cell>
          <cell r="FI36">
            <v>0.98583457476302494</v>
          </cell>
          <cell r="FJ36">
            <v>0.89061255895998315</v>
          </cell>
          <cell r="FK36">
            <v>1.1494082585397871</v>
          </cell>
          <cell r="FL36">
            <v>1.0287141416538639</v>
          </cell>
          <cell r="FM36">
            <v>0.93167722982135148</v>
          </cell>
          <cell r="FN36">
            <v>0.94840675781285289</v>
          </cell>
          <cell r="FO36">
            <v>0.94883046894813794</v>
          </cell>
          <cell r="FP36">
            <v>0.90131832697818348</v>
          </cell>
          <cell r="FQ36">
            <v>0.68134869109499252</v>
          </cell>
          <cell r="FR36">
            <v>0.692068582817702</v>
          </cell>
          <cell r="FS36">
            <v>0.68060719660824376</v>
          </cell>
        </row>
      </sheetData>
      <sheetData sheetId="9">
        <row r="29">
          <cell r="DU29">
            <v>1.0581233144509103</v>
          </cell>
          <cell r="DV29">
            <v>1.1153811657644055</v>
          </cell>
          <cell r="DW29">
            <v>1.1310484861852013</v>
          </cell>
          <cell r="DX29">
            <v>1.1398241208224877</v>
          </cell>
          <cell r="DY29">
            <v>1.0707750534339833</v>
          </cell>
          <cell r="DZ29">
            <v>1.2737269351342395</v>
          </cell>
          <cell r="EA29">
            <v>1.3283056392769661</v>
          </cell>
          <cell r="EB29">
            <v>7.2854498122337921</v>
          </cell>
          <cell r="EC29">
            <v>7.5203197172159388</v>
          </cell>
          <cell r="ED29">
            <v>9.2706631821380725</v>
          </cell>
          <cell r="EE29">
            <v>8.8910879327411401</v>
          </cell>
          <cell r="EF29">
            <v>8.5115126833442112</v>
          </cell>
          <cell r="EG29">
            <v>13.553229056578799</v>
          </cell>
          <cell r="EH29">
            <v>14.438944514076578</v>
          </cell>
          <cell r="EI29">
            <v>14.743549943293804</v>
          </cell>
          <cell r="EJ29">
            <v>15.186407672042691</v>
          </cell>
          <cell r="EK29">
            <v>14.641378352714638</v>
          </cell>
          <cell r="EL29">
            <v>16.166314841321029</v>
          </cell>
          <cell r="EM29">
            <v>17.649100084696578</v>
          </cell>
          <cell r="EN29">
            <v>16.192294121326636</v>
          </cell>
          <cell r="EO29">
            <v>17.361957812017806</v>
          </cell>
          <cell r="EP29">
            <v>17.853860501025864</v>
          </cell>
          <cell r="EQ29">
            <v>17.848955485217626</v>
          </cell>
          <cell r="ER29">
            <v>17.152974945078906</v>
          </cell>
          <cell r="ES29">
            <v>28.66253286364163</v>
          </cell>
          <cell r="ET29">
            <v>29.537058660122717</v>
          </cell>
          <cell r="EU29">
            <v>29.738777077423372</v>
          </cell>
          <cell r="EV29">
            <v>20.976957069929266</v>
          </cell>
          <cell r="EW29">
            <v>21.242509241540979</v>
          </cell>
          <cell r="EX29">
            <v>31.513004369603571</v>
          </cell>
          <cell r="EY29">
            <v>32.166423107970878</v>
          </cell>
          <cell r="EZ29">
            <v>32.753854414974072</v>
          </cell>
          <cell r="FA29">
            <v>36.905171821820026</v>
          </cell>
          <cell r="FB29">
            <v>46.67752614488019</v>
          </cell>
          <cell r="FC29">
            <v>47.296513515498191</v>
          </cell>
          <cell r="FD29">
            <v>48.226289560747084</v>
          </cell>
          <cell r="FE29">
            <v>28.985910556182731</v>
          </cell>
          <cell r="FF29">
            <v>32.387154755204357</v>
          </cell>
          <cell r="FG29">
            <v>27.149457322910088</v>
          </cell>
          <cell r="FH29">
            <v>28.192116796519453</v>
          </cell>
          <cell r="FI29">
            <v>29.826043925340432</v>
          </cell>
          <cell r="FJ29">
            <v>30.051710877437355</v>
          </cell>
          <cell r="FK29">
            <v>30.644338631752557</v>
          </cell>
          <cell r="FL29">
            <v>31.020203606224577</v>
          </cell>
          <cell r="FM29">
            <v>32.39304941545776</v>
          </cell>
          <cell r="FN29">
            <v>34.476956694468022</v>
          </cell>
          <cell r="FO29">
            <v>36.901940839923796</v>
          </cell>
          <cell r="FP29">
            <v>37.253534474075863</v>
          </cell>
          <cell r="FQ29">
            <v>36.453279874614125</v>
          </cell>
          <cell r="FR29">
            <v>36.656791673021537</v>
          </cell>
          <cell r="FS29">
            <v>37.419006010271175</v>
          </cell>
        </row>
        <row r="36">
          <cell r="DU36">
            <v>2.0878503770066325E-3</v>
          </cell>
          <cell r="DV36">
            <v>2.5599580152951898E-3</v>
          </cell>
          <cell r="DW36">
            <v>2.6480196363823597E-3</v>
          </cell>
          <cell r="DX36">
            <v>2.8986533135437658E-3</v>
          </cell>
          <cell r="DY36">
            <v>2.7725110215056272E-3</v>
          </cell>
          <cell r="DZ36">
            <v>4.7686266818644197E-3</v>
          </cell>
          <cell r="EA36">
            <v>5.3600612571276223E-3</v>
          </cell>
          <cell r="EB36">
            <v>3.2146236758101264E-2</v>
          </cell>
          <cell r="EC36">
            <v>3.3489606854703396E-2</v>
          </cell>
          <cell r="ED36">
            <v>3.8238326549611699E-2</v>
          </cell>
          <cell r="EE36">
            <v>3.896957646439201E-2</v>
          </cell>
          <cell r="EF36">
            <v>3.9700826379172313E-2</v>
          </cell>
          <cell r="EG36">
            <v>6.7386793823254368E-2</v>
          </cell>
          <cell r="EH36">
            <v>7.742195430211482E-2</v>
          </cell>
          <cell r="EI36">
            <v>8.2178761944136688E-2</v>
          </cell>
          <cell r="EJ36">
            <v>8.7196342183566908E-2</v>
          </cell>
          <cell r="EK36">
            <v>8.3240722600371519E-2</v>
          </cell>
          <cell r="EL36">
            <v>9.9082071199754429E-2</v>
          </cell>
          <cell r="EM36">
            <v>0.10857052612832964</v>
          </cell>
          <cell r="EN36">
            <v>0.10809589099766756</v>
          </cell>
          <cell r="EO36">
            <v>0.11490375488604446</v>
          </cell>
          <cell r="EP36">
            <v>0.11937181743464101</v>
          </cell>
          <cell r="EQ36">
            <v>0.12341632191611507</v>
          </cell>
          <cell r="ER36">
            <v>0.11791238600169608</v>
          </cell>
          <cell r="ES36">
            <v>0.15376011255738209</v>
          </cell>
          <cell r="ET36">
            <v>0.162794042108272</v>
          </cell>
          <cell r="EU36">
            <v>0.16571671119950176</v>
          </cell>
          <cell r="EV36">
            <v>0.15101085092846456</v>
          </cell>
          <cell r="EW36">
            <v>0.15451333633976505</v>
          </cell>
          <cell r="EX36">
            <v>0.1826502275484371</v>
          </cell>
          <cell r="EY36">
            <v>0.19022099976761331</v>
          </cell>
          <cell r="EZ36">
            <v>0.19582937405419343</v>
          </cell>
          <cell r="FA36">
            <v>0.23271891039712844</v>
          </cell>
          <cell r="FB36">
            <v>0.25115160358380195</v>
          </cell>
          <cell r="FC36">
            <v>0.25650140096787566</v>
          </cell>
          <cell r="FD36">
            <v>0.26494676550681745</v>
          </cell>
          <cell r="FE36">
            <v>0.22602058533232461</v>
          </cell>
          <cell r="FF36">
            <v>0.25782234815418897</v>
          </cell>
          <cell r="FG36">
            <v>0.21088396920462088</v>
          </cell>
          <cell r="FH36">
            <v>0.22185713541666613</v>
          </cell>
          <cell r="FI36">
            <v>0.23821982354860968</v>
          </cell>
          <cell r="FJ36">
            <v>0.24093526485911262</v>
          </cell>
          <cell r="FK36">
            <v>0.24663265707466986</v>
          </cell>
          <cell r="FL36">
            <v>0.24496195232764661</v>
          </cell>
          <cell r="FM36">
            <v>0.25334276115381998</v>
          </cell>
          <cell r="FN36">
            <v>0.27118094334882786</v>
          </cell>
          <cell r="FO36">
            <v>0.28666512616655182</v>
          </cell>
          <cell r="FP36">
            <v>0.28822310693627501</v>
          </cell>
          <cell r="FQ36">
            <v>0.28095421476492421</v>
          </cell>
          <cell r="FR36">
            <v>0.2828027581150232</v>
          </cell>
          <cell r="FS36">
            <v>0.28972612204526726</v>
          </cell>
        </row>
      </sheetData>
      <sheetData sheetId="10"/>
      <sheetData sheetId="11">
        <row r="29">
          <cell r="DH29">
            <v>5.598764320729579</v>
          </cell>
          <cell r="DI29">
            <v>5.9281033984195544</v>
          </cell>
          <cell r="DJ29">
            <v>7.0807901703344669</v>
          </cell>
          <cell r="DK29">
            <v>7.4571776876944389</v>
          </cell>
          <cell r="DL29">
            <v>7.9276620843944041</v>
          </cell>
          <cell r="DM29">
            <v>8.3040496017543752</v>
          </cell>
          <cell r="DN29">
            <v>8.4922433604343599</v>
          </cell>
          <cell r="DO29">
            <v>9.8095996711942632</v>
          </cell>
          <cell r="DP29">
            <v>10.256559848059229</v>
          </cell>
          <cell r="DQ29">
            <v>11.103431762119165</v>
          </cell>
          <cell r="DR29">
            <v>12.538409172054058</v>
          </cell>
          <cell r="DS29">
            <v>13.996910801823947</v>
          </cell>
          <cell r="DT29">
            <v>13.926338142318953</v>
          </cell>
          <cell r="DU29">
            <v>14.349774099348918</v>
          </cell>
          <cell r="DV29">
            <v>15.819897929684423</v>
          </cell>
          <cell r="DW29">
            <v>17.989772300940611</v>
          </cell>
          <cell r="DX29">
            <v>27.6414670718247</v>
          </cell>
          <cell r="DY29">
            <v>38.097588591476658</v>
          </cell>
          <cell r="DZ29">
            <v>38.690504730507207</v>
          </cell>
          <cell r="EA29">
            <v>44.569325146344468</v>
          </cell>
          <cell r="EB29">
            <v>43.138737931375822</v>
          </cell>
          <cell r="EC29">
            <v>49.548262683930737</v>
          </cell>
          <cell r="ED29">
            <v>52.460660107409169</v>
          </cell>
          <cell r="EE29">
            <v>55.820786477402194</v>
          </cell>
          <cell r="EF29">
            <v>53.211920008293525</v>
          </cell>
          <cell r="EG29">
            <v>50.275165352774259</v>
          </cell>
          <cell r="EH29">
            <v>53.565082939382073</v>
          </cell>
          <cell r="EI29">
            <v>91.594096635461256</v>
          </cell>
          <cell r="EJ29">
            <v>102.27512984121796</v>
          </cell>
          <cell r="EK29">
            <v>81.800027348785136</v>
          </cell>
          <cell r="EL29">
            <v>124.83806659373627</v>
          </cell>
          <cell r="EM29">
            <v>134.58966904237036</v>
          </cell>
          <cell r="EN29">
            <v>134.19834975849727</v>
          </cell>
          <cell r="EO29">
            <v>130.74345974569513</v>
          </cell>
          <cell r="EP29">
            <v>132.7537396759223</v>
          </cell>
          <cell r="EQ29">
            <v>140.72990693409122</v>
          </cell>
          <cell r="ER29">
            <v>153.40345429896905</v>
          </cell>
          <cell r="ES29">
            <v>147.61183230463303</v>
          </cell>
          <cell r="ET29">
            <v>177.72611799988144</v>
          </cell>
          <cell r="EU29">
            <v>169.6534131479211</v>
          </cell>
          <cell r="EV29">
            <v>183.78885261311288</v>
          </cell>
          <cell r="EW29">
            <v>154.18632827076235</v>
          </cell>
          <cell r="EX29">
            <v>163.11748172326622</v>
          </cell>
          <cell r="EY29">
            <v>175.8387303062012</v>
          </cell>
          <cell r="EZ29">
            <v>257.50528154127767</v>
          </cell>
          <cell r="FA29">
            <v>336.74832356253671</v>
          </cell>
          <cell r="FB29">
            <v>342.7595733439972</v>
          </cell>
          <cell r="FC29">
            <v>311.22227867837819</v>
          </cell>
          <cell r="FD29">
            <v>313.99662343940679</v>
          </cell>
          <cell r="FE29">
            <v>326.11366930130765</v>
          </cell>
          <cell r="FF29">
            <v>332.08001416375009</v>
          </cell>
          <cell r="FG29">
            <v>323.68269450178298</v>
          </cell>
          <cell r="FH29">
            <v>332.67136120353473</v>
          </cell>
          <cell r="FI29">
            <v>316.13908102987659</v>
          </cell>
          <cell r="FJ29">
            <v>288.48812602508627</v>
          </cell>
          <cell r="FK29">
            <v>297.86861821959769</v>
          </cell>
          <cell r="FL29">
            <v>294.90973873448286</v>
          </cell>
          <cell r="FM29">
            <v>321.66621635407239</v>
          </cell>
          <cell r="FN29">
            <v>340.84982608941374</v>
          </cell>
          <cell r="FO29">
            <v>278.89590646581269</v>
          </cell>
          <cell r="FP29">
            <v>286.52983126782743</v>
          </cell>
          <cell r="FQ29">
            <v>265.7048840031411</v>
          </cell>
          <cell r="FR29">
            <v>236.45392987406308</v>
          </cell>
          <cell r="FS29">
            <v>235.89822440630059</v>
          </cell>
        </row>
        <row r="36">
          <cell r="DH36">
            <v>2.2588877577898434E-2</v>
          </cell>
          <cell r="DI36">
            <v>2.3917635082480695E-2</v>
          </cell>
          <cell r="DJ36">
            <v>2.8568286348518605E-2</v>
          </cell>
          <cell r="DK36">
            <v>3.0086866353755477E-2</v>
          </cell>
          <cell r="DL36">
            <v>3.1985091360301567E-2</v>
          </cell>
          <cell r="DM36">
            <v>3.3503671365538432E-2</v>
          </cell>
          <cell r="DN36">
            <v>3.4262961368156868E-2</v>
          </cell>
          <cell r="DO36">
            <v>3.957799138648592E-2</v>
          </cell>
          <cell r="DP36">
            <v>4.1381305142704695E-2</v>
          </cell>
          <cell r="DQ36">
            <v>4.4798110154487654E-2</v>
          </cell>
          <cell r="DR36">
            <v>5.0587696424453217E-2</v>
          </cell>
          <cell r="DS36">
            <v>5.6472193944746091E-2</v>
          </cell>
          <cell r="DT36">
            <v>5.6187460193764173E-2</v>
          </cell>
          <cell r="DU36">
            <v>5.7895862699655645E-2</v>
          </cell>
          <cell r="DV36">
            <v>6.3885927276685295E-2</v>
          </cell>
          <cell r="DW36">
            <v>7.0005447431045476E-2</v>
          </cell>
          <cell r="DX36">
            <v>8.5517329215928806E-2</v>
          </cell>
          <cell r="DY36">
            <v>0.112372764908936</v>
          </cell>
          <cell r="DZ36">
            <v>0.11498209097303924</v>
          </cell>
          <cell r="EA36">
            <v>0.13069912304207337</v>
          </cell>
          <cell r="EB36">
            <v>0.1272737699675161</v>
          </cell>
          <cell r="EC36">
            <v>0.15194846888607627</v>
          </cell>
          <cell r="ED36">
            <v>0.16354668708167625</v>
          </cell>
          <cell r="EE36">
            <v>0.17519277948496614</v>
          </cell>
          <cell r="EF36">
            <v>0.16704631495598229</v>
          </cell>
          <cell r="EG36">
            <v>0.15800184245042115</v>
          </cell>
          <cell r="EH36">
            <v>0.17993845126191174</v>
          </cell>
          <cell r="EI36">
            <v>0.26722588637532729</v>
          </cell>
          <cell r="EJ36">
            <v>0.29219001679997031</v>
          </cell>
          <cell r="EK36">
            <v>0.28168093135346056</v>
          </cell>
          <cell r="EL36">
            <v>0.44885889620482899</v>
          </cell>
          <cell r="EM36">
            <v>0.50252987572171715</v>
          </cell>
          <cell r="EN36">
            <v>0.50428981574061238</v>
          </cell>
          <cell r="EO36">
            <v>0.50415163673352015</v>
          </cell>
          <cell r="EP36">
            <v>0.52022372313335841</v>
          </cell>
          <cell r="EQ36">
            <v>0.54300978509083464</v>
          </cell>
          <cell r="ER36">
            <v>0.58156706002028025</v>
          </cell>
          <cell r="ES36">
            <v>0.59426095871595952</v>
          </cell>
          <cell r="ET36">
            <v>0.68056656674414762</v>
          </cell>
          <cell r="EU36">
            <v>0.67831682395161974</v>
          </cell>
          <cell r="EV36">
            <v>0.73898876855693707</v>
          </cell>
          <cell r="EW36">
            <v>0.62085243252752353</v>
          </cell>
          <cell r="EX36">
            <v>0.65816277870349449</v>
          </cell>
          <cell r="EY36">
            <v>0.71076471245226447</v>
          </cell>
          <cell r="EZ36">
            <v>1.0416226471403234</v>
          </cell>
          <cell r="FA36">
            <v>1.364136942181811</v>
          </cell>
          <cell r="FB36">
            <v>1.3964053733155219</v>
          </cell>
          <cell r="FC36">
            <v>1.276808496425085</v>
          </cell>
          <cell r="FD36">
            <v>1.3057428675436284</v>
          </cell>
          <cell r="FE36">
            <v>1.3689509816125198</v>
          </cell>
          <cell r="FF36">
            <v>1.3922434810363407</v>
          </cell>
          <cell r="FG36">
            <v>1.3651347711400386</v>
          </cell>
          <cell r="FH36">
            <v>1.4007454576199325</v>
          </cell>
          <cell r="FI36">
            <v>1.3269051243186758</v>
          </cell>
          <cell r="FJ36">
            <v>1.2073078948148273</v>
          </cell>
          <cell r="FK36">
            <v>1.2308716502442103</v>
          </cell>
          <cell r="FL36">
            <v>1.2339328650999239</v>
          </cell>
          <cell r="FM36">
            <v>1.4696440513260378</v>
          </cell>
          <cell r="FN36">
            <v>1.5584207634930776</v>
          </cell>
          <cell r="FO36">
            <v>1.3009362576672931</v>
          </cell>
          <cell r="FP36">
            <v>1.2854342074635774</v>
          </cell>
          <cell r="FQ36">
            <v>1.1960695913503629</v>
          </cell>
          <cell r="FR36">
            <v>1.0709211689908205</v>
          </cell>
          <cell r="FS36">
            <v>1.0678695016483153</v>
          </cell>
        </row>
      </sheetData>
      <sheetData sheetId="12">
        <row r="29">
          <cell r="BR29">
            <v>1.6590275943799815</v>
          </cell>
          <cell r="BS29">
            <v>1.9294163361487284</v>
          </cell>
          <cell r="BT29">
            <v>2.1998050779174751</v>
          </cell>
          <cell r="BU29">
            <v>2.4701938196862216</v>
          </cell>
          <cell r="BV29">
            <v>2.7405825614549686</v>
          </cell>
          <cell r="BW29">
            <v>3.1211549275420709</v>
          </cell>
          <cell r="BX29">
            <v>3.9770079502466262</v>
          </cell>
          <cell r="BY29">
            <v>6.5819514019226286</v>
          </cell>
          <cell r="BZ29">
            <v>10.430123409439702</v>
          </cell>
          <cell r="CA29">
            <v>14.41410500167558</v>
          </cell>
          <cell r="CB29">
            <v>17.613305663916911</v>
          </cell>
          <cell r="CC29">
            <v>20.20713670424022</v>
          </cell>
          <cell r="CD29">
            <v>27.261736744063029</v>
          </cell>
          <cell r="CE29">
            <v>34.190405557696451</v>
          </cell>
          <cell r="CF29">
            <v>41.325884660492285</v>
          </cell>
          <cell r="CG29">
            <v>43.364462778238646</v>
          </cell>
          <cell r="CH29">
            <v>42.924534001511503</v>
          </cell>
          <cell r="CI29">
            <v>44.527805795147074</v>
          </cell>
          <cell r="CJ29">
            <v>37.485086643991814</v>
          </cell>
          <cell r="CK29">
            <v>30.350880707904022</v>
          </cell>
          <cell r="CL29">
            <v>26.011388486718662</v>
          </cell>
          <cell r="CM29">
            <v>28.605192199553318</v>
          </cell>
          <cell r="CN29">
            <v>30.711301814702939</v>
          </cell>
          <cell r="CO29">
            <v>36.331306405019212</v>
          </cell>
          <cell r="CP29">
            <v>44.339670839741942</v>
          </cell>
          <cell r="CQ29">
            <v>43.474352575606723</v>
          </cell>
          <cell r="CR29">
            <v>41.994296982798382</v>
          </cell>
          <cell r="CS29">
            <v>39.936303389301145</v>
          </cell>
          <cell r="CT29">
            <v>40.122631567664961</v>
          </cell>
          <cell r="CU29">
            <v>49.350099752797334</v>
          </cell>
          <cell r="CV29">
            <v>55.73605037418767</v>
          </cell>
          <cell r="CW29">
            <v>73.176959985243116</v>
          </cell>
          <cell r="CX29">
            <v>85.817827358954673</v>
          </cell>
          <cell r="CY29">
            <v>101.29597017194972</v>
          </cell>
          <cell r="CZ29">
            <v>108.27333319389872</v>
          </cell>
          <cell r="DA29">
            <v>130.40404319788146</v>
          </cell>
          <cell r="DB29">
            <v>130.97275828590381</v>
          </cell>
          <cell r="DC29">
            <v>179.22811287662199</v>
          </cell>
          <cell r="DD29">
            <v>167.04314981575536</v>
          </cell>
          <cell r="DE29">
            <v>150.24990475806575</v>
          </cell>
          <cell r="DF29">
            <v>173.03622450639392</v>
          </cell>
          <cell r="DG29">
            <v>183.27580644319963</v>
          </cell>
          <cell r="DH29">
            <v>227.12362830155487</v>
          </cell>
          <cell r="DI29">
            <v>249.88523200470141</v>
          </cell>
          <cell r="DJ29">
            <v>250.80989880881455</v>
          </cell>
          <cell r="DK29">
            <v>284.03886027813542</v>
          </cell>
          <cell r="DL29">
            <v>297.98875056971025</v>
          </cell>
          <cell r="DM29">
            <v>347.32994345336124</v>
          </cell>
          <cell r="DN29">
            <v>366.0935156723944</v>
          </cell>
          <cell r="DO29">
            <v>394.32363664616145</v>
          </cell>
          <cell r="DP29">
            <v>415.37476048869797</v>
          </cell>
          <cell r="DQ29">
            <v>469.8361895643406</v>
          </cell>
          <cell r="DR29">
            <v>503.48312266895891</v>
          </cell>
          <cell r="DS29">
            <v>564.18140220444411</v>
          </cell>
          <cell r="DT29">
            <v>611.2385240438407</v>
          </cell>
          <cell r="DU29">
            <v>668.26243642692793</v>
          </cell>
          <cell r="DV29">
            <v>743.3437425203557</v>
          </cell>
          <cell r="DW29">
            <v>836.0534786557879</v>
          </cell>
          <cell r="DX29">
            <v>895.52057147662015</v>
          </cell>
          <cell r="DY29">
            <v>970.70948138435131</v>
          </cell>
          <cell r="DZ29">
            <v>971.11326934930935</v>
          </cell>
          <cell r="EA29">
            <v>906.20607451182514</v>
          </cell>
          <cell r="EB29">
            <v>768.86739962009153</v>
          </cell>
          <cell r="EC29">
            <v>775.22251046183374</v>
          </cell>
          <cell r="ED29">
            <v>797.13592465792772</v>
          </cell>
          <cell r="EE29">
            <v>900.3767809552927</v>
          </cell>
          <cell r="EF29">
            <v>846.17261242541906</v>
          </cell>
          <cell r="EG29">
            <v>701.73144070470494</v>
          </cell>
          <cell r="EH29">
            <v>683.90757209725223</v>
          </cell>
          <cell r="EI29">
            <v>671.63817159778932</v>
          </cell>
          <cell r="EJ29">
            <v>644.12045291069057</v>
          </cell>
          <cell r="EK29">
            <v>644.24321600812368</v>
          </cell>
          <cell r="EL29">
            <v>620.57955143522133</v>
          </cell>
          <cell r="EM29">
            <v>593.28385666768952</v>
          </cell>
          <cell r="EN29">
            <v>604.49378177855658</v>
          </cell>
          <cell r="EO29">
            <v>528.96265038224465</v>
          </cell>
          <cell r="EP29">
            <v>530.87644123373934</v>
          </cell>
          <cell r="EQ29">
            <v>457.29260814357167</v>
          </cell>
          <cell r="ER29">
            <v>443.09613605431792</v>
          </cell>
          <cell r="ES29">
            <v>429.87789524939677</v>
          </cell>
          <cell r="ET29">
            <v>431.76140885388008</v>
          </cell>
          <cell r="EU29">
            <v>436.59739774974628</v>
          </cell>
          <cell r="EV29">
            <v>429.02961965051634</v>
          </cell>
          <cell r="EW29">
            <v>443.71316691452091</v>
          </cell>
          <cell r="EX29">
            <v>441.80634990442996</v>
          </cell>
          <cell r="EY29">
            <v>481.20324978360298</v>
          </cell>
          <cell r="EZ29">
            <v>450.23639670620173</v>
          </cell>
          <cell r="FA29">
            <v>428.04730654491129</v>
          </cell>
          <cell r="FB29">
            <v>450.12443786926752</v>
          </cell>
          <cell r="FC29">
            <v>477.01827973582562</v>
          </cell>
          <cell r="FD29">
            <v>490.50380829544417</v>
          </cell>
          <cell r="FE29">
            <v>530.33966102010754</v>
          </cell>
          <cell r="FF29">
            <v>532.879778455718</v>
          </cell>
          <cell r="FG29">
            <v>520.70335478423749</v>
          </cell>
          <cell r="FH29">
            <v>506.45828311997207</v>
          </cell>
          <cell r="FI29">
            <v>508.71221178821827</v>
          </cell>
          <cell r="FJ29">
            <v>530.44080784632968</v>
          </cell>
          <cell r="FK29">
            <v>506.40050427502342</v>
          </cell>
          <cell r="FL29">
            <v>436.4603535879437</v>
          </cell>
          <cell r="FM29">
            <v>441.05607286345571</v>
          </cell>
          <cell r="FN29">
            <v>428.18637444438986</v>
          </cell>
          <cell r="FO29">
            <v>417.00684502642451</v>
          </cell>
          <cell r="FP29">
            <v>434.29630010864412</v>
          </cell>
          <cell r="FQ29">
            <v>433.20511036894999</v>
          </cell>
          <cell r="FR29">
            <v>477.34074857619896</v>
          </cell>
          <cell r="FS29">
            <v>486.59385711307891</v>
          </cell>
        </row>
        <row r="36">
          <cell r="BR36">
            <v>3.1292711689003849E-3</v>
          </cell>
          <cell r="BS36">
            <v>3.6392805845836766E-3</v>
          </cell>
          <cell r="BT36">
            <v>4.1492900002669678E-3</v>
          </cell>
          <cell r="BU36">
            <v>4.6592994159502582E-3</v>
          </cell>
          <cell r="BV36">
            <v>5.1693088316335494E-3</v>
          </cell>
          <cell r="BW36">
            <v>5.8871474841736514E-3</v>
          </cell>
          <cell r="BX36">
            <v>7.5014643272678242E-3</v>
          </cell>
          <cell r="BY36">
            <v>1.2414929580985924E-2</v>
          </cell>
          <cell r="BZ36">
            <v>1.967338251864973E-2</v>
          </cell>
          <cell r="CA36">
            <v>2.7188000585429258E-2</v>
          </cell>
          <cell r="CB36">
            <v>3.322235856102413E-2</v>
          </cell>
          <cell r="CC36">
            <v>3.81148634952269E-2</v>
          </cell>
          <cell r="CD36">
            <v>5.1421306731929822E-2</v>
          </cell>
          <cell r="CE36">
            <v>6.4490217478688827E-2</v>
          </cell>
          <cell r="CF36">
            <v>7.7949215453351844E-2</v>
          </cell>
          <cell r="CG36">
            <v>8.1794397866848084E-2</v>
          </cell>
          <cell r="CH36">
            <v>8.0964600675984405E-2</v>
          </cell>
          <cell r="CI36">
            <v>8.3988704805855727E-2</v>
          </cell>
          <cell r="CJ36">
            <v>7.0704671396749547E-2</v>
          </cell>
          <cell r="CK36">
            <v>6.3730077113681047E-2</v>
          </cell>
          <cell r="CL36">
            <v>5.6404607144001639E-2</v>
          </cell>
          <cell r="CM36">
            <v>6.2270800593845238E-2</v>
          </cell>
          <cell r="CN36">
            <v>6.7346249738321873E-2</v>
          </cell>
          <cell r="CO36">
            <v>7.9195913085920694E-2</v>
          </cell>
          <cell r="CP36">
            <v>9.5716198153932994E-2</v>
          </cell>
          <cell r="CQ36">
            <v>9.5686523956991398E-2</v>
          </cell>
          <cell r="CR36">
            <v>9.4709868093502403E-2</v>
          </cell>
          <cell r="CS36">
            <v>9.2883831274366294E-2</v>
          </cell>
          <cell r="CT36">
            <v>9.5563710873067059E-2</v>
          </cell>
          <cell r="CU36">
            <v>0.11560588303629335</v>
          </cell>
          <cell r="CV36">
            <v>0.13063814300971555</v>
          </cell>
          <cell r="CW36">
            <v>0.16691852829019416</v>
          </cell>
          <cell r="CX36">
            <v>0.19459375311142912</v>
          </cell>
          <cell r="CY36">
            <v>0.22812890132481575</v>
          </cell>
          <cell r="CZ36">
            <v>0.24620544944888195</v>
          </cell>
          <cell r="DA36">
            <v>0.30321381563698385</v>
          </cell>
          <cell r="DB36">
            <v>0.31510958809518808</v>
          </cell>
          <cell r="DC36">
            <v>0.41867725535261796</v>
          </cell>
          <cell r="DD36">
            <v>0.41714154701690487</v>
          </cell>
          <cell r="DE36">
            <v>0.40155555978379748</v>
          </cell>
          <cell r="DF36">
            <v>0.46663311257997708</v>
          </cell>
          <cell r="DG36">
            <v>0.4968128944172413</v>
          </cell>
          <cell r="DH36">
            <v>0.59423622911825602</v>
          </cell>
          <cell r="DI36">
            <v>0.67333747058750881</v>
          </cell>
          <cell r="DJ36">
            <v>0.69983543643846202</v>
          </cell>
          <cell r="DK36">
            <v>0.77081112196418999</v>
          </cell>
          <cell r="DL36">
            <v>0.82350241995593354</v>
          </cell>
          <cell r="DM36">
            <v>1.0027014311632358</v>
          </cell>
          <cell r="DN36">
            <v>1.0550098327244499</v>
          </cell>
          <cell r="DO36">
            <v>1.1483302158820485</v>
          </cell>
          <cell r="DP36">
            <v>1.2179789261342293</v>
          </cell>
          <cell r="DQ36">
            <v>1.3809279729890016</v>
          </cell>
          <cell r="DR36">
            <v>1.4931665185699463</v>
          </cell>
          <cell r="DS36">
            <v>1.6593686403141013</v>
          </cell>
          <cell r="DT36">
            <v>1.7931768210582995</v>
          </cell>
          <cell r="DU36">
            <v>1.9448859548996511</v>
          </cell>
          <cell r="DV36">
            <v>2.1839277163232116</v>
          </cell>
          <cell r="DW36">
            <v>2.4010231068662278</v>
          </cell>
          <cell r="DX36">
            <v>2.5337564051856356</v>
          </cell>
          <cell r="DY36">
            <v>2.7166897013523252</v>
          </cell>
          <cell r="DZ36">
            <v>2.7049150302905551</v>
          </cell>
          <cell r="EA36">
            <v>2.5039680883143833</v>
          </cell>
          <cell r="EB36">
            <v>2.1859547301580475</v>
          </cell>
          <cell r="EC36">
            <v>2.2010160517044257</v>
          </cell>
          <cell r="ED36">
            <v>2.2383992129139365</v>
          </cell>
          <cell r="EE36">
            <v>2.415903508152653</v>
          </cell>
          <cell r="EF36">
            <v>2.4081127559267377</v>
          </cell>
          <cell r="EG36">
            <v>2.0385154902636962</v>
          </cell>
          <cell r="EH36">
            <v>2.0093228867421962</v>
          </cell>
          <cell r="EI36">
            <v>1.9516779109621303</v>
          </cell>
          <cell r="EJ36">
            <v>1.8756581456871695</v>
          </cell>
          <cell r="EK36">
            <v>1.9518754266501608</v>
          </cell>
          <cell r="EL36">
            <v>1.9266294220414832</v>
          </cell>
          <cell r="EM36">
            <v>1.8621893379142291</v>
          </cell>
          <cell r="EN36">
            <v>1.9055949209909193</v>
          </cell>
          <cell r="EO36">
            <v>1.8150435627537373</v>
          </cell>
          <cell r="EP36">
            <v>1.9675397877265097</v>
          </cell>
          <cell r="EQ36">
            <v>1.7213412552445138</v>
          </cell>
          <cell r="ER36">
            <v>1.7299174317278494</v>
          </cell>
          <cell r="ES36">
            <v>1.6946193522589692</v>
          </cell>
          <cell r="ET36">
            <v>1.7030548374662655</v>
          </cell>
          <cell r="EU36">
            <v>1.757620938712765</v>
          </cell>
          <cell r="EV36">
            <v>1.7611211332520094</v>
          </cell>
          <cell r="EW36">
            <v>1.8672347036662496</v>
          </cell>
          <cell r="EX36">
            <v>1.85945579167618</v>
          </cell>
          <cell r="EY36">
            <v>2.0728266335357026</v>
          </cell>
          <cell r="EZ36">
            <v>1.7751915241026455</v>
          </cell>
          <cell r="FA36">
            <v>1.9689186283815134</v>
          </cell>
          <cell r="FB36">
            <v>2.1667241296049995</v>
          </cell>
          <cell r="FC36">
            <v>2.2572214404110995</v>
          </cell>
          <cell r="FD36">
            <v>2.2714554015049182</v>
          </cell>
          <cell r="FE36">
            <v>2.2983345637177641</v>
          </cell>
          <cell r="FF36">
            <v>2.2910662114200147</v>
          </cell>
          <cell r="FG36">
            <v>2.2670303762956747</v>
          </cell>
          <cell r="FH36">
            <v>2.1983344411325412</v>
          </cell>
          <cell r="FI36">
            <v>2.231742434168253</v>
          </cell>
          <cell r="FJ36">
            <v>2.2957776038812101</v>
          </cell>
          <cell r="FK36">
            <v>2.237609785900716</v>
          </cell>
          <cell r="FL36">
            <v>1.8182435809636028</v>
          </cell>
          <cell r="FM36">
            <v>1.9604829423518901</v>
          </cell>
          <cell r="FN36">
            <v>1.8853747537053844</v>
          </cell>
          <cell r="FO36">
            <v>1.8703939328726409</v>
          </cell>
          <cell r="FP36">
            <v>1.9100274537798798</v>
          </cell>
          <cell r="FQ36">
            <v>1.8971309201954378</v>
          </cell>
          <cell r="FR36">
            <v>2.0870839659486924</v>
          </cell>
          <cell r="FS36">
            <v>2.2397873091180389</v>
          </cell>
        </row>
      </sheetData>
      <sheetData sheetId="13">
        <row r="29">
          <cell r="CZ29">
            <v>487.72935423749209</v>
          </cell>
          <cell r="DA29">
            <v>503.66184647591683</v>
          </cell>
          <cell r="DB29">
            <v>519.59433871434157</v>
          </cell>
          <cell r="DC29">
            <v>535.52683095276632</v>
          </cell>
          <cell r="DD29">
            <v>538.2581153364963</v>
          </cell>
          <cell r="DE29">
            <v>540.98939972022617</v>
          </cell>
          <cell r="DF29">
            <v>543.72068410395616</v>
          </cell>
          <cell r="DG29">
            <v>546.45196848768614</v>
          </cell>
          <cell r="DH29">
            <v>549.18325287141602</v>
          </cell>
          <cell r="DI29">
            <v>535.2829662756476</v>
          </cell>
          <cell r="DJ29">
            <v>521.38267967987906</v>
          </cell>
          <cell r="DK29">
            <v>507.48239308411053</v>
          </cell>
          <cell r="DL29">
            <v>493.58210648834199</v>
          </cell>
          <cell r="DM29">
            <v>479.68181989257346</v>
          </cell>
          <cell r="DN29">
            <v>474.31679699596106</v>
          </cell>
          <cell r="DO29">
            <v>468.95177409934865</v>
          </cell>
          <cell r="DP29">
            <v>463.5867512027362</v>
          </cell>
          <cell r="DQ29">
            <v>458.22172830612385</v>
          </cell>
          <cell r="DR29">
            <v>452.85670540951139</v>
          </cell>
          <cell r="DS29">
            <v>432.85980188577423</v>
          </cell>
          <cell r="DT29">
            <v>412.86289836203707</v>
          </cell>
          <cell r="DU29">
            <v>392.86599483829986</v>
          </cell>
          <cell r="DV29">
            <v>372.8690913145627</v>
          </cell>
          <cell r="DW29">
            <v>352.87218779082548</v>
          </cell>
          <cell r="DX29">
            <v>343.65410299573688</v>
          </cell>
          <cell r="DY29">
            <v>334.43601820064828</v>
          </cell>
          <cell r="DZ29">
            <v>325.21793340555973</v>
          </cell>
          <cell r="EA29">
            <v>315.99984861047113</v>
          </cell>
          <cell r="EB29">
            <v>306.78176381538253</v>
          </cell>
          <cell r="EC29">
            <v>294.58852995944522</v>
          </cell>
          <cell r="ED29">
            <v>294.832394636564</v>
          </cell>
          <cell r="EE29">
            <v>292.3937478653765</v>
          </cell>
          <cell r="EF29">
            <v>300.68514688741385</v>
          </cell>
          <cell r="EG29">
            <v>308.73268123233248</v>
          </cell>
          <cell r="EH29">
            <v>303.1237936586013</v>
          </cell>
          <cell r="EI29">
            <v>294.832394636564</v>
          </cell>
          <cell r="EJ29">
            <v>256.78950500603958</v>
          </cell>
          <cell r="EK29">
            <v>104.13021712970456</v>
          </cell>
          <cell r="EL29">
            <v>254.83858758908963</v>
          </cell>
          <cell r="EM29">
            <v>251.91221146366465</v>
          </cell>
          <cell r="EN29">
            <v>242.88921841027104</v>
          </cell>
          <cell r="EO29">
            <v>253.37539952637715</v>
          </cell>
          <cell r="EP29">
            <v>229.96439052297751</v>
          </cell>
          <cell r="EQ29">
            <v>223.38004424077135</v>
          </cell>
          <cell r="ER29">
            <v>222.16072085517763</v>
          </cell>
          <cell r="ES29">
            <v>187.28807202719696</v>
          </cell>
          <cell r="ET29">
            <v>137.05194854073528</v>
          </cell>
          <cell r="EU29">
            <v>78.280561355117484</v>
          </cell>
        </row>
        <row r="36">
          <cell r="CZ36">
            <v>1.9678018296334541</v>
          </cell>
          <cell r="DA36">
            <v>2.0320833560681471</v>
          </cell>
          <cell r="DB36">
            <v>2.0963648825028396</v>
          </cell>
          <cell r="DC36">
            <v>2.1606464089375326</v>
          </cell>
          <cell r="DD36">
            <v>2.1716660991834802</v>
          </cell>
          <cell r="DE36">
            <v>2.1826857894294269</v>
          </cell>
          <cell r="DF36">
            <v>2.1937054796753745</v>
          </cell>
          <cell r="DG36">
            <v>2.2047251699213222</v>
          </cell>
          <cell r="DH36">
            <v>2.2157448601672689</v>
          </cell>
          <cell r="DI36">
            <v>2.1596625080227159</v>
          </cell>
          <cell r="DJ36">
            <v>2.1035801558781624</v>
          </cell>
          <cell r="DK36">
            <v>2.0474978037336089</v>
          </cell>
          <cell r="DL36">
            <v>1.9914154515890554</v>
          </cell>
          <cell r="DM36">
            <v>1.9353330994445022</v>
          </cell>
          <cell r="DN36">
            <v>1.913687279318534</v>
          </cell>
          <cell r="DO36">
            <v>1.8920414591925661</v>
          </cell>
          <cell r="DP36">
            <v>1.8703956390665979</v>
          </cell>
          <cell r="DQ36">
            <v>1.8487498189406302</v>
          </cell>
          <cell r="DR36">
            <v>1.827103998814662</v>
          </cell>
          <cell r="DS36">
            <v>1.7464241237996905</v>
          </cell>
          <cell r="DT36">
            <v>1.6657442487847187</v>
          </cell>
          <cell r="DU36">
            <v>1.5850643737697472</v>
          </cell>
          <cell r="DV36">
            <v>1.5043844987547754</v>
          </cell>
          <cell r="DW36">
            <v>1.4237046237398037</v>
          </cell>
          <cell r="DX36">
            <v>1.3865131691597314</v>
          </cell>
          <cell r="DY36">
            <v>1.3493217145796594</v>
          </cell>
          <cell r="DZ36">
            <v>1.3121302599995872</v>
          </cell>
          <cell r="EA36">
            <v>1.274938805419515</v>
          </cell>
          <cell r="EB36">
            <v>1.2377473508394425</v>
          </cell>
          <cell r="EC36">
            <v>1.1885523050986062</v>
          </cell>
          <cell r="ED36">
            <v>1.1895362060134229</v>
          </cell>
          <cell r="EE36">
            <v>1.1796971968652556</v>
          </cell>
          <cell r="EF36">
            <v>1.2131498279690243</v>
          </cell>
          <cell r="EG36">
            <v>1.2456185581579764</v>
          </cell>
          <cell r="EH36">
            <v>1.2229888371171915</v>
          </cell>
          <cell r="EI36">
            <v>1.1895362060134229</v>
          </cell>
          <cell r="EJ36">
            <v>1.0360476633020135</v>
          </cell>
          <cell r="EK36">
            <v>0.42012569062674243</v>
          </cell>
          <cell r="EL36">
            <v>1.0281764559834798</v>
          </cell>
          <cell r="EM36">
            <v>1.0163696450056789</v>
          </cell>
          <cell r="EN36">
            <v>0.97996531115746011</v>
          </cell>
          <cell r="EO36">
            <v>1.0222730504945794</v>
          </cell>
          <cell r="EP36">
            <v>0.92781856267217344</v>
          </cell>
          <cell r="EQ36">
            <v>0.90125323797212187</v>
          </cell>
          <cell r="ER36">
            <v>0.89633373339803823</v>
          </cell>
          <cell r="ES36">
            <v>0.7556359025792464</v>
          </cell>
          <cell r="ET36">
            <v>0.55295231412700063</v>
          </cell>
          <cell r="EU36">
            <v>0.31583219365616944</v>
          </cell>
        </row>
      </sheetData>
      <sheetData sheetId="14">
        <row r="29">
          <cell r="EP29">
            <v>0.32611386132943199</v>
          </cell>
          <cell r="EQ29">
            <v>1.6245828960739874</v>
          </cell>
          <cell r="ER29">
            <v>2.9230519308185432</v>
          </cell>
          <cell r="ES29">
            <v>4.2215209655630987</v>
          </cell>
          <cell r="ET29">
            <v>5.5199900003076534</v>
          </cell>
          <cell r="EU29">
            <v>6.8184590350522098</v>
          </cell>
          <cell r="EV29">
            <v>8.8103387394012085</v>
          </cell>
          <cell r="EW29">
            <v>15.806076116915364</v>
          </cell>
          <cell r="EX29">
            <v>23.039096268705237</v>
          </cell>
          <cell r="EY29">
            <v>24.7582750217592</v>
          </cell>
          <cell r="EZ29">
            <v>27.301933465313482</v>
          </cell>
          <cell r="FA29">
            <v>40.897049848108495</v>
          </cell>
          <cell r="FB29">
            <v>47.951227421119569</v>
          </cell>
          <cell r="FC29">
            <v>55.855600151028</v>
          </cell>
          <cell r="FD29">
            <v>61.009516812543055</v>
          </cell>
          <cell r="FE29">
            <v>68.565597020210717</v>
          </cell>
          <cell r="FF29">
            <v>73.794902323804919</v>
          </cell>
          <cell r="FG29">
            <v>77.545853364615283</v>
          </cell>
          <cell r="FH29">
            <v>81.140651886757908</v>
          </cell>
          <cell r="FI29">
            <v>75.397448120205368</v>
          </cell>
          <cell r="FJ29">
            <v>76.971394916137058</v>
          </cell>
          <cell r="FK29">
            <v>85.121898729032324</v>
          </cell>
          <cell r="FL29">
            <v>71.153129338212935</v>
          </cell>
          <cell r="FM29">
            <v>79.013054719709402</v>
          </cell>
          <cell r="FN29">
            <v>90.646376741470135</v>
          </cell>
          <cell r="FO29">
            <v>106.39432348144778</v>
          </cell>
          <cell r="FP29">
            <v>114.58364760750581</v>
          </cell>
          <cell r="FQ29">
            <v>108.3111875651108</v>
          </cell>
          <cell r="FR29">
            <v>129.95470282477393</v>
          </cell>
          <cell r="FS29">
            <v>146.33901673340497</v>
          </cell>
        </row>
        <row r="36">
          <cell r="EP36">
            <v>2.1960122723294283E-3</v>
          </cell>
          <cell r="EQ36">
            <v>1.1581052380952243E-2</v>
          </cell>
          <cell r="ER36">
            <v>2.096609248957506E-2</v>
          </cell>
          <cell r="ES36">
            <v>3.0351132598197873E-2</v>
          </cell>
          <cell r="ET36">
            <v>3.9736172706820692E-2</v>
          </cell>
          <cell r="EU36">
            <v>4.9121212815443516E-2</v>
          </cell>
          <cell r="EV36">
            <v>6.3124845474225588E-2</v>
          </cell>
          <cell r="EW36">
            <v>0.10622340930025914</v>
          </cell>
          <cell r="EX36">
            <v>0.13893748845169854</v>
          </cell>
          <cell r="EY36">
            <v>0.1493737017285291</v>
          </cell>
          <cell r="EZ36">
            <v>0.16157416813914016</v>
          </cell>
          <cell r="FA36">
            <v>0.19834637551347475</v>
          </cell>
          <cell r="FB36">
            <v>0.23058092357007393</v>
          </cell>
          <cell r="FC36">
            <v>0.29342307880975632</v>
          </cell>
          <cell r="FD36">
            <v>0.31337215080227093</v>
          </cell>
          <cell r="FE36">
            <v>0.34121055648648413</v>
          </cell>
          <cell r="FF36">
            <v>0.35885938821451013</v>
          </cell>
          <cell r="FG36">
            <v>0.37402504112813328</v>
          </cell>
          <cell r="FH36">
            <v>0.40767240715457603</v>
          </cell>
          <cell r="FI36">
            <v>0.37043065920523327</v>
          </cell>
          <cell r="FJ36">
            <v>0.34592201236612996</v>
          </cell>
          <cell r="FK36">
            <v>0.35030458292950373</v>
          </cell>
          <cell r="FL36">
            <v>0.31876639523012268</v>
          </cell>
          <cell r="FM36">
            <v>0.33069145336708083</v>
          </cell>
          <cell r="FN36">
            <v>0.34774944091585536</v>
          </cell>
          <cell r="FO36">
            <v>0.43805636036070827</v>
          </cell>
          <cell r="FP36">
            <v>0.47960669530631239</v>
          </cell>
          <cell r="FQ36">
            <v>0.4624326956609166</v>
          </cell>
          <cell r="FR36">
            <v>0.49882994736586972</v>
          </cell>
          <cell r="FS36">
            <v>0.51233179445932209</v>
          </cell>
        </row>
      </sheetData>
      <sheetData sheetId="15">
        <row r="29">
          <cell r="EQ29">
            <v>23.512201591511936</v>
          </cell>
          <cell r="ER29">
            <v>23.545836669335468</v>
          </cell>
          <cell r="ES29">
            <v>23.579887218045112</v>
          </cell>
          <cell r="ET29">
            <v>23.614360983517969</v>
          </cell>
          <cell r="EU29">
            <v>23.649265905383363</v>
          </cell>
          <cell r="EV29">
            <v>23.684610123119015</v>
          </cell>
          <cell r="EW29">
            <v>23.720401982378853</v>
          </cell>
          <cell r="EX29">
            <v>23.756650041562761</v>
          </cell>
          <cell r="EY29">
            <v>23.793363078639153</v>
          </cell>
          <cell r="EZ29">
            <v>23.830550098231825</v>
          </cell>
          <cell r="FA29">
            <v>23.868220338983051</v>
          </cell>
          <cell r="FB29">
            <v>23.906383281205574</v>
          </cell>
          <cell r="FC29">
            <v>23.945048654836864</v>
          </cell>
          <cell r="FD29">
            <v>27.162057044079514</v>
          </cell>
          <cell r="FE29">
            <v>30.421983758700694</v>
          </cell>
          <cell r="FF29">
            <v>30.638540145985402</v>
          </cell>
          <cell r="FG29">
            <v>33.803945371775413</v>
          </cell>
          <cell r="FH29">
            <v>34.799999999999997</v>
          </cell>
          <cell r="FI29">
            <v>31.756739811912226</v>
          </cell>
          <cell r="FJ29">
            <v>26.593301435406701</v>
          </cell>
          <cell r="FK29">
            <v>27.203791469194311</v>
          </cell>
          <cell r="FL29">
            <v>26.858513189448445</v>
          </cell>
          <cell r="FM29">
            <v>26.776699029126213</v>
          </cell>
          <cell r="FN29">
            <v>25.818553682962708</v>
          </cell>
          <cell r="FO29">
            <v>27.625543584636517</v>
          </cell>
          <cell r="FP29">
            <v>28.200297587372681</v>
          </cell>
          <cell r="FQ29">
            <v>28.709500897937076</v>
          </cell>
          <cell r="FR29">
            <v>27.621821681674039</v>
          </cell>
          <cell r="FS29">
            <v>27.923064415515558</v>
          </cell>
        </row>
      </sheetData>
      <sheetData sheetId="16">
        <row r="29">
          <cell r="EU29">
            <v>0.60593624494200671</v>
          </cell>
          <cell r="EV29">
            <v>1.8908226542472562</v>
          </cell>
          <cell r="EW29">
            <v>3.540126803466813</v>
          </cell>
          <cell r="EX29">
            <v>4.6523751131007387</v>
          </cell>
          <cell r="EY29">
            <v>7.7504489761133932</v>
          </cell>
          <cell r="EZ29">
            <v>7.8822094038888491</v>
          </cell>
          <cell r="FA29">
            <v>7.8896457713195502</v>
          </cell>
          <cell r="FB29">
            <v>9.4687888480419335</v>
          </cell>
          <cell r="FC29">
            <v>10.65022084183337</v>
          </cell>
          <cell r="FD29">
            <v>15.734887325810085</v>
          </cell>
          <cell r="FE29">
            <v>21.274289345363936</v>
          </cell>
          <cell r="FF29">
            <v>27.461246186675861</v>
          </cell>
          <cell r="FG29">
            <v>33.870965643737549</v>
          </cell>
          <cell r="FH29">
            <v>41.80394438107475</v>
          </cell>
          <cell r="FI29">
            <v>49.301533934667795</v>
          </cell>
          <cell r="FJ29">
            <v>52.980591556678945</v>
          </cell>
          <cell r="FK29">
            <v>60.716297505757957</v>
          </cell>
          <cell r="FL29">
            <v>70.470007487632131</v>
          </cell>
          <cell r="FM29">
            <v>84.167219938221479</v>
          </cell>
          <cell r="FN29">
            <v>87.115500345935132</v>
          </cell>
          <cell r="FO29">
            <v>92.039554849802656</v>
          </cell>
          <cell r="FP29">
            <v>88.692912662229134</v>
          </cell>
          <cell r="FQ29">
            <v>82.654412790435913</v>
          </cell>
          <cell r="FR29">
            <v>71.355589604724841</v>
          </cell>
          <cell r="FS29">
            <v>67.949382054939761</v>
          </cell>
        </row>
        <row r="36">
          <cell r="EU36">
            <v>4.0399722287309467E-3</v>
          </cell>
          <cell r="EV36">
            <v>1.4069808707445007E-2</v>
          </cell>
          <cell r="EW36">
            <v>2.8303873971725284E-2</v>
          </cell>
          <cell r="EX36">
            <v>3.4707440723231855E-2</v>
          </cell>
          <cell r="EY36">
            <v>5.4108261463487337E-2</v>
          </cell>
          <cell r="EZ36">
            <v>6.0290995534746379E-2</v>
          </cell>
          <cell r="FA36">
            <v>6.3299937336539019E-2</v>
          </cell>
          <cell r="FB36">
            <v>7.8156143644358508E-2</v>
          </cell>
          <cell r="FC36">
            <v>8.7289897060060781E-2</v>
          </cell>
          <cell r="FD36">
            <v>0.1302065439264751</v>
          </cell>
          <cell r="FE36">
            <v>0.1748002210387426</v>
          </cell>
          <cell r="FF36">
            <v>0.22845161888610482</v>
          </cell>
          <cell r="FG36">
            <v>0.28406644673065223</v>
          </cell>
          <cell r="FH36">
            <v>0.3527758980769129</v>
          </cell>
          <cell r="FI36">
            <v>0.41728526825880319</v>
          </cell>
          <cell r="FJ36">
            <v>0.44906735139303544</v>
          </cell>
          <cell r="FK36">
            <v>0.50134065057047228</v>
          </cell>
          <cell r="FL36">
            <v>0.55286166346221688</v>
          </cell>
          <cell r="FM36">
            <v>0.63093386342430946</v>
          </cell>
          <cell r="FN36">
            <v>0.62227525491963021</v>
          </cell>
          <cell r="FO36">
            <v>0.63156304606020219</v>
          </cell>
          <cell r="FP36">
            <v>0.61479493660634721</v>
          </cell>
          <cell r="FQ36">
            <v>0.59355794217791435</v>
          </cell>
          <cell r="FR36">
            <v>0.50187323959735786</v>
          </cell>
          <cell r="FS36">
            <v>0.47590891215660619</v>
          </cell>
        </row>
      </sheetData>
      <sheetData sheetId="17">
        <row r="29">
          <cell r="BQ29">
            <v>2.1590085132342227</v>
          </cell>
          <cell r="BR29">
            <v>2.0694664759485084</v>
          </cell>
          <cell r="BS29">
            <v>2.468384585071679</v>
          </cell>
          <cell r="BT29">
            <v>1.6818066492882962</v>
          </cell>
          <cell r="BU29">
            <v>1.4841372991521549</v>
          </cell>
          <cell r="BV29">
            <v>1.262002216053413</v>
          </cell>
          <cell r="BW29">
            <v>1.2930279259354356</v>
          </cell>
          <cell r="BX29">
            <v>1.266409623607798</v>
          </cell>
          <cell r="BY29">
            <v>1.5123945540827339</v>
          </cell>
          <cell r="BZ29">
            <v>1.6155118308621872</v>
          </cell>
          <cell r="CA29">
            <v>3.0546671345746654</v>
          </cell>
          <cell r="CB29">
            <v>6.5944782542365727</v>
          </cell>
          <cell r="CC29">
            <v>5.649244252151191</v>
          </cell>
          <cell r="CD29">
            <v>5.4514226350988544</v>
          </cell>
          <cell r="CE29">
            <v>19.985191684121549</v>
          </cell>
          <cell r="CF29">
            <v>20.687105199501378</v>
          </cell>
          <cell r="CG29">
            <v>20.960564931002033</v>
          </cell>
          <cell r="CH29">
            <v>24.616502200694644</v>
          </cell>
          <cell r="CI29">
            <v>38.733199928497548</v>
          </cell>
          <cell r="CJ29">
            <v>36.266257904822936</v>
          </cell>
          <cell r="CK29">
            <v>37.490777948140845</v>
          </cell>
          <cell r="CL29">
            <v>37.8868144821326</v>
          </cell>
          <cell r="CM29">
            <v>39.707198044804997</v>
          </cell>
          <cell r="CN29">
            <v>46.772945999384788</v>
          </cell>
          <cell r="CO29">
            <v>51.199282762582818</v>
          </cell>
          <cell r="CP29">
            <v>82.095438459497871</v>
          </cell>
          <cell r="CQ29">
            <v>95.013041927851646</v>
          </cell>
          <cell r="CR29">
            <v>99.342140378574726</v>
          </cell>
          <cell r="CS29">
            <v>113.49964614965059</v>
          </cell>
          <cell r="CT29">
            <v>116.89277356571111</v>
          </cell>
          <cell r="CU29">
            <v>109.39584162738116</v>
          </cell>
          <cell r="CV29">
            <v>128.80194301303999</v>
          </cell>
          <cell r="CW29">
            <v>157.9964261313107</v>
          </cell>
          <cell r="CX29">
            <v>173.05976849442817</v>
          </cell>
          <cell r="CY29">
            <v>186.08038686105897</v>
          </cell>
          <cell r="CZ29">
            <v>199.74325036104383</v>
          </cell>
          <cell r="DA29">
            <v>227.3318480303715</v>
          </cell>
          <cell r="DB29">
            <v>229.04412650918886</v>
          </cell>
          <cell r="DC29">
            <v>274.48614833132461</v>
          </cell>
          <cell r="DD29">
            <v>327.62564676316396</v>
          </cell>
          <cell r="DE29">
            <v>349.5688534905625</v>
          </cell>
          <cell r="DF29">
            <v>371.77791450431266</v>
          </cell>
          <cell r="DG29">
            <v>394.57472934695869</v>
          </cell>
          <cell r="DH29">
            <v>444.4063454758699</v>
          </cell>
          <cell r="DI29">
            <v>485.06066097268626</v>
          </cell>
          <cell r="DJ29">
            <v>537.3824667785791</v>
          </cell>
          <cell r="DK29">
            <v>565.69449021223488</v>
          </cell>
          <cell r="DL29">
            <v>604.63678164757073</v>
          </cell>
          <cell r="DM29">
            <v>667.70874480176542</v>
          </cell>
          <cell r="DN29">
            <v>729.95205898267966</v>
          </cell>
          <cell r="DO29">
            <v>796.65461148538759</v>
          </cell>
          <cell r="DP29">
            <v>845.89304974498975</v>
          </cell>
          <cell r="DQ29">
            <v>897.4044858662669</v>
          </cell>
          <cell r="DR29">
            <v>1001.9996863296581</v>
          </cell>
          <cell r="DS29">
            <v>1110.5299470349596</v>
          </cell>
          <cell r="DT29">
            <v>1219.0209864351687</v>
          </cell>
          <cell r="DU29">
            <v>1325.583758247049</v>
          </cell>
          <cell r="DV29">
            <v>1437.4466576865116</v>
          </cell>
          <cell r="DW29">
            <v>1569.2904258112274</v>
          </cell>
          <cell r="DX29">
            <v>1599.9610364143027</v>
          </cell>
          <cell r="DY29">
            <v>1714.3275670244252</v>
          </cell>
          <cell r="DZ29">
            <v>1773.8298500612407</v>
          </cell>
          <cell r="EA29">
            <v>1750.8066777680754</v>
          </cell>
          <cell r="EB29">
            <v>1351.4841122609394</v>
          </cell>
          <cell r="EC29">
            <v>1385.6085762037585</v>
          </cell>
          <cell r="ED29">
            <v>1346.0634960925759</v>
          </cell>
          <cell r="EE29">
            <v>1253.4410123764123</v>
          </cell>
          <cell r="EF29">
            <v>1254.1494971871414</v>
          </cell>
          <cell r="EG29">
            <v>1173.3057020896156</v>
          </cell>
          <cell r="EH29">
            <v>1120.1370315441611</v>
          </cell>
          <cell r="EI29">
            <v>843.81533794279369</v>
          </cell>
          <cell r="EJ29">
            <v>723.52439278440568</v>
          </cell>
          <cell r="EK29">
            <v>609.91392239300069</v>
          </cell>
          <cell r="EL29">
            <v>520.26328921246761</v>
          </cell>
          <cell r="EM29">
            <v>511.13348264360002</v>
          </cell>
          <cell r="EN29">
            <v>500.09152195924912</v>
          </cell>
          <cell r="EO29">
            <v>470.49387820831714</v>
          </cell>
          <cell r="EP29">
            <v>431.03328767163026</v>
          </cell>
          <cell r="EQ29">
            <v>431.91126178123375</v>
          </cell>
          <cell r="ER29">
            <v>431.7725398891472</v>
          </cell>
          <cell r="ES29">
            <v>420.33733463794783</v>
          </cell>
          <cell r="ET29">
            <v>420.98442274250669</v>
          </cell>
          <cell r="EU29">
            <v>465.1162274660611</v>
          </cell>
          <cell r="EV29">
            <v>442.71265469087587</v>
          </cell>
          <cell r="EW29">
            <v>456.74329555321685</v>
          </cell>
          <cell r="EX29">
            <v>467.42404253015241</v>
          </cell>
          <cell r="EY29">
            <v>496.32038919246173</v>
          </cell>
          <cell r="EZ29">
            <v>476.29869916753569</v>
          </cell>
          <cell r="FA29">
            <v>456.74523617062835</v>
          </cell>
          <cell r="FB29">
            <v>464.20510062921142</v>
          </cell>
          <cell r="FC29">
            <v>444.13237477271809</v>
          </cell>
          <cell r="FD29">
            <v>423.31096524270777</v>
          </cell>
          <cell r="FE29">
            <v>413.60154329753396</v>
          </cell>
          <cell r="FF29">
            <v>359.84252381421618</v>
          </cell>
          <cell r="FG29">
            <v>383.97678686189954</v>
          </cell>
          <cell r="FH29">
            <v>376.11822501062517</v>
          </cell>
          <cell r="FI29">
            <v>361.85271250953747</v>
          </cell>
          <cell r="FJ29">
            <v>383.55478051681808</v>
          </cell>
          <cell r="FK29">
            <v>387.82468792512947</v>
          </cell>
          <cell r="FL29">
            <v>368.92759315733315</v>
          </cell>
          <cell r="FM29">
            <v>355.74818052543702</v>
          </cell>
          <cell r="FN29">
            <v>349.4397297287037</v>
          </cell>
          <cell r="FO29">
            <v>345.86791623820113</v>
          </cell>
          <cell r="FP29">
            <v>352.87021935709788</v>
          </cell>
          <cell r="FQ29">
            <v>349.05333309625814</v>
          </cell>
          <cell r="FR29">
            <v>366.15054479953227</v>
          </cell>
          <cell r="FS29">
            <v>392.4848427115304</v>
          </cell>
        </row>
        <row r="36">
          <cell r="BQ36">
            <v>4.0723391924046108E-3</v>
          </cell>
          <cell r="BR36">
            <v>3.9034442827406723E-3</v>
          </cell>
          <cell r="BS36">
            <v>4.6558868230939104E-3</v>
          </cell>
          <cell r="BT36">
            <v>3.1722372051621434E-3</v>
          </cell>
          <cell r="BU36">
            <v>2.7993916898423855E-3</v>
          </cell>
          <cell r="BV36">
            <v>2.3803987125724881E-3</v>
          </cell>
          <cell r="BW36">
            <v>2.4389196556582875E-3</v>
          </cell>
          <cell r="BX36">
            <v>2.3887120000887726E-3</v>
          </cell>
          <cell r="BY36">
            <v>2.8526907509707658E-3</v>
          </cell>
          <cell r="BZ36">
            <v>3.0471913863637889E-3</v>
          </cell>
          <cell r="CA36">
            <v>5.761737675246105E-3</v>
          </cell>
          <cell r="CB36">
            <v>1.2438557830398949E-2</v>
          </cell>
          <cell r="CC36">
            <v>1.0655649866354174E-2</v>
          </cell>
          <cell r="CD36">
            <v>1.0282517143954534E-2</v>
          </cell>
          <cell r="CE36">
            <v>3.7696229016276034E-2</v>
          </cell>
          <cell r="CF36">
            <v>3.9020183924669528E-2</v>
          </cell>
          <cell r="CG36">
            <v>3.9535985865842206E-2</v>
          </cell>
          <cell r="CH36">
            <v>4.6431844097563207E-2</v>
          </cell>
          <cell r="CI36">
            <v>7.3058872695122165E-2</v>
          </cell>
          <cell r="CJ36">
            <v>6.840570684291776E-2</v>
          </cell>
          <cell r="CK36">
            <v>7.0715406380331094E-2</v>
          </cell>
          <cell r="CL36">
            <v>7.1462413670535199E-2</v>
          </cell>
          <cell r="CM36">
            <v>7.4896035762360494E-2</v>
          </cell>
          <cell r="CN36">
            <v>9.436584865220328E-2</v>
          </cell>
          <cell r="CO36">
            <v>0.10844971065835572</v>
          </cell>
          <cell r="CP36">
            <v>0.17653604580393867</v>
          </cell>
          <cell r="CQ36">
            <v>0.20851964899298944</v>
          </cell>
          <cell r="CR36">
            <v>0.21890639449897256</v>
          </cell>
          <cell r="CS36">
            <v>0.2779151733739576</v>
          </cell>
          <cell r="CT36">
            <v>0.30416408154915853</v>
          </cell>
          <cell r="CU36">
            <v>0.28488432601773606</v>
          </cell>
          <cell r="CV36">
            <v>0.33037814136679788</v>
          </cell>
          <cell r="CW36">
            <v>0.39949183822942014</v>
          </cell>
          <cell r="CX36">
            <v>0.43270684701527473</v>
          </cell>
          <cell r="CY36">
            <v>0.46287940353801738</v>
          </cell>
          <cell r="CZ36">
            <v>0.50492637291461606</v>
          </cell>
          <cell r="DA36">
            <v>0.58257313067884486</v>
          </cell>
          <cell r="DB36">
            <v>0.6000808468921538</v>
          </cell>
          <cell r="DC36">
            <v>0.72395289209398661</v>
          </cell>
          <cell r="DD36">
            <v>0.84610530024468433</v>
          </cell>
          <cell r="DE36">
            <v>0.90391506538552902</v>
          </cell>
          <cell r="DF36">
            <v>0.99487833282942384</v>
          </cell>
          <cell r="DG36">
            <v>1.0957697551859984</v>
          </cell>
          <cell r="DH36">
            <v>1.2670266086195889</v>
          </cell>
          <cell r="DI36">
            <v>1.3791693133390175</v>
          </cell>
          <cell r="DJ36">
            <v>1.5345225248505057</v>
          </cell>
          <cell r="DK36">
            <v>1.6398260737015482</v>
          </cell>
          <cell r="DL36">
            <v>1.7779826747253131</v>
          </cell>
          <cell r="DM36">
            <v>1.9839731050181473</v>
          </cell>
          <cell r="DN36">
            <v>2.1763306979568933</v>
          </cell>
          <cell r="DO36">
            <v>2.3832553189593386</v>
          </cell>
          <cell r="DP36">
            <v>2.5494801061057899</v>
          </cell>
          <cell r="DQ36">
            <v>2.7424116129006211</v>
          </cell>
          <cell r="DR36">
            <v>3.0567181175021849</v>
          </cell>
          <cell r="DS36">
            <v>3.4408724116697647</v>
          </cell>
          <cell r="DT36">
            <v>3.7890227694151535</v>
          </cell>
          <cell r="DU36">
            <v>4.142427119185478</v>
          </cell>
          <cell r="DV36">
            <v>4.5076897395115845</v>
          </cell>
          <cell r="DW36">
            <v>4.9102661308527997</v>
          </cell>
          <cell r="DX36">
            <v>5.0099563086782455</v>
          </cell>
          <cell r="DY36">
            <v>5.3266875431387657</v>
          </cell>
          <cell r="DZ36">
            <v>5.3653470744403107</v>
          </cell>
          <cell r="EA36">
            <v>5.2889520219861801</v>
          </cell>
          <cell r="EB36">
            <v>4.3845620824269416</v>
          </cell>
          <cell r="EC36">
            <v>4.4176003772271235</v>
          </cell>
          <cell r="ED36">
            <v>4.2797692733403823</v>
          </cell>
          <cell r="EE36">
            <v>4.036957223767681</v>
          </cell>
          <cell r="EF36">
            <v>4.0340477727519364</v>
          </cell>
          <cell r="EG36">
            <v>3.7736641361551366</v>
          </cell>
          <cell r="EH36">
            <v>3.5765732802210257</v>
          </cell>
          <cell r="EI36">
            <v>2.9352104950181954</v>
          </cell>
          <cell r="EJ36">
            <v>2.6105295424725328</v>
          </cell>
          <cell r="EK36">
            <v>2.5453737452825478</v>
          </cell>
          <cell r="EL36">
            <v>2.0951349984861176</v>
          </cell>
          <cell r="EM36">
            <v>2.0309688443307938</v>
          </cell>
          <cell r="EN36">
            <v>2.0462221641965428</v>
          </cell>
          <cell r="EO36">
            <v>1.9423170737794671</v>
          </cell>
          <cell r="EP36">
            <v>1.8314009116731187</v>
          </cell>
          <cell r="EQ36">
            <v>1.9051005373021013</v>
          </cell>
          <cell r="ER36">
            <v>1.8846565016305421</v>
          </cell>
          <cell r="ES36">
            <v>1.8571970938954101</v>
          </cell>
          <cell r="ET36">
            <v>1.8350559229112799</v>
          </cell>
          <cell r="EU36">
            <v>1.9750467520310369</v>
          </cell>
          <cell r="EV36">
            <v>1.8863230548171597</v>
          </cell>
          <cell r="EW36">
            <v>1.9283049276743429</v>
          </cell>
          <cell r="EX36">
            <v>1.9687506666732155</v>
          </cell>
          <cell r="EY36">
            <v>2.0491711681398139</v>
          </cell>
          <cell r="EZ36">
            <v>1.9673013742918111</v>
          </cell>
          <cell r="FA36">
            <v>1.8939004534291581</v>
          </cell>
          <cell r="FB36">
            <v>1.9449679496486612</v>
          </cell>
          <cell r="FC36">
            <v>1.8429819689203355</v>
          </cell>
          <cell r="FD36">
            <v>1.7680004992790215</v>
          </cell>
          <cell r="FE36">
            <v>1.6575386429467762</v>
          </cell>
          <cell r="FF36">
            <v>1.3669068083190568</v>
          </cell>
          <cell r="FG36">
            <v>1.5330870921874529</v>
          </cell>
          <cell r="FH36">
            <v>1.5253543720753187</v>
          </cell>
          <cell r="FI36">
            <v>1.5109307542448767</v>
          </cell>
          <cell r="FJ36">
            <v>1.5257105115231795</v>
          </cell>
          <cell r="FK36">
            <v>1.5332510626711346</v>
          </cell>
          <cell r="FL36">
            <v>1.4683869037734003</v>
          </cell>
          <cell r="FM36">
            <v>1.4547020412019114</v>
          </cell>
          <cell r="FN36">
            <v>1.4516874555174879</v>
          </cell>
          <cell r="FO36">
            <v>1.4411339614108889</v>
          </cell>
          <cell r="FP36">
            <v>1.4699123099317317</v>
          </cell>
          <cell r="FQ36">
            <v>1.4601177770612641</v>
          </cell>
          <cell r="FR36">
            <v>1.6114355727156924</v>
          </cell>
          <cell r="FS36">
            <v>1.7919306718755157</v>
          </cell>
        </row>
      </sheetData>
      <sheetData sheetId="18">
        <row r="29">
          <cell r="CG29">
            <v>4.7667099999999997E-2</v>
          </cell>
          <cell r="CH29">
            <v>9.1667500000000013E-2</v>
          </cell>
          <cell r="CI29">
            <v>8.8000800000000004E-2</v>
          </cell>
          <cell r="CJ29">
            <v>0.11733440000000001</v>
          </cell>
          <cell r="CK29">
            <v>9.5334199999999994E-2</v>
          </cell>
          <cell r="CL29">
            <v>0.13566790000000001</v>
          </cell>
          <cell r="CM29">
            <v>0.11733440000000001</v>
          </cell>
          <cell r="CN29">
            <v>0.18700169999999999</v>
          </cell>
          <cell r="CO29">
            <v>0.51333800000000007</v>
          </cell>
          <cell r="CP29">
            <v>0.52433809999999992</v>
          </cell>
          <cell r="CQ29">
            <v>1.1000100000000001E-2</v>
          </cell>
          <cell r="CR29">
            <v>0.26766909999999999</v>
          </cell>
          <cell r="CS29">
            <v>0.32633629999999997</v>
          </cell>
          <cell r="CT29">
            <v>0.59400540000000002</v>
          </cell>
          <cell r="CU29">
            <v>0.78467379999999998</v>
          </cell>
          <cell r="CV29">
            <v>0.76634029999999997</v>
          </cell>
          <cell r="CW29">
            <v>0.58667199999999997</v>
          </cell>
          <cell r="CX29">
            <v>14.602900869536764</v>
          </cell>
          <cell r="CY29">
            <v>35.744869236645428</v>
          </cell>
          <cell r="CZ29">
            <v>56.912504503754093</v>
          </cell>
          <cell r="DA29">
            <v>77.863804470862732</v>
          </cell>
          <cell r="DB29">
            <v>98.644748219373156</v>
          </cell>
          <cell r="DC29">
            <v>119.47702576788356</v>
          </cell>
          <cell r="DD29">
            <v>140.37897061639396</v>
          </cell>
          <cell r="DE29">
            <v>161.81625366490439</v>
          </cell>
          <cell r="DF29">
            <v>269.04270538344036</v>
          </cell>
          <cell r="DG29">
            <v>376.11882240197639</v>
          </cell>
          <cell r="DH29">
            <v>482.78426902051234</v>
          </cell>
          <cell r="DI29">
            <v>590.44339133904839</v>
          </cell>
          <cell r="DJ29">
            <v>321.77069571821932</v>
          </cell>
          <cell r="DK29">
            <v>805.32896537612032</v>
          </cell>
          <cell r="DL29">
            <v>913.52709259465632</v>
          </cell>
          <cell r="DM29">
            <v>1020.8562119131922</v>
          </cell>
          <cell r="DN29">
            <v>610.25924230897363</v>
          </cell>
          <cell r="DO29">
            <v>610.25924230897363</v>
          </cell>
          <cell r="DP29">
            <v>666.37202768251677</v>
          </cell>
          <cell r="DQ29">
            <v>710.7137176613511</v>
          </cell>
          <cell r="DR29">
            <v>733.00923045076831</v>
          </cell>
          <cell r="DS29">
            <v>799.14776201901998</v>
          </cell>
          <cell r="DT29">
            <v>555.14013263543052</v>
          </cell>
          <cell r="DU29">
            <v>731.10659086524868</v>
          </cell>
          <cell r="DV29">
            <v>881.53961206574331</v>
          </cell>
          <cell r="DW29">
            <v>1136.4847330582443</v>
          </cell>
          <cell r="DX29">
            <v>1150.6535215505078</v>
          </cell>
          <cell r="DY29">
            <v>1169.2597065857487</v>
          </cell>
          <cell r="DZ29">
            <v>1159.4764683401233</v>
          </cell>
          <cell r="EA29">
            <v>1221.1109659085771</v>
          </cell>
          <cell r="EB29">
            <v>1271.3379392350707</v>
          </cell>
          <cell r="EC29">
            <v>1316.7403286020899</v>
          </cell>
          <cell r="ED29">
            <v>1364.3078961792949</v>
          </cell>
          <cell r="EE29">
            <v>1534.3400608025715</v>
          </cell>
          <cell r="EF29">
            <v>1576.2930004003447</v>
          </cell>
          <cell r="EG29">
            <v>1546.8574002903417</v>
          </cell>
          <cell r="EH29">
            <v>1552.4696901640089</v>
          </cell>
          <cell r="EI29">
            <v>1666.1207791520576</v>
          </cell>
          <cell r="EJ29">
            <v>1790.3234121306696</v>
          </cell>
          <cell r="EK29">
            <v>1978.2540169664023</v>
          </cell>
          <cell r="EL29">
            <v>2190.8915884394869</v>
          </cell>
          <cell r="EM29">
            <v>2253.0785984609774</v>
          </cell>
          <cell r="EN29">
            <v>2344.9961328661784</v>
          </cell>
          <cell r="EO29">
            <v>2485.8050443465127</v>
          </cell>
          <cell r="EP29">
            <v>2665.0085186376095</v>
          </cell>
          <cell r="EQ29">
            <v>2728.9987449535615</v>
          </cell>
          <cell r="ER29">
            <v>2768.5292907430489</v>
          </cell>
          <cell r="ES29">
            <v>2866.6717121762422</v>
          </cell>
          <cell r="ET29">
            <v>2979.7531633026447</v>
          </cell>
          <cell r="EU29">
            <v>3223.1741295098841</v>
          </cell>
          <cell r="EV29">
            <v>3544.1040822932382</v>
          </cell>
          <cell r="EW29">
            <v>3639.132096166933</v>
          </cell>
          <cell r="EX29">
            <v>3627.0933300288698</v>
          </cell>
          <cell r="EY29">
            <v>3504.317214130353</v>
          </cell>
          <cell r="EZ29">
            <v>3600.4567884027229</v>
          </cell>
          <cell r="FA29">
            <v>3661.4828235354016</v>
          </cell>
          <cell r="FB29">
            <v>3905.6702848818486</v>
          </cell>
          <cell r="FC29">
            <v>4129.2420820533334</v>
          </cell>
          <cell r="FD29">
            <v>4888.974188660356</v>
          </cell>
          <cell r="FE29">
            <v>5641.9739364809939</v>
          </cell>
          <cell r="FF29">
            <v>6280.6659946253667</v>
          </cell>
          <cell r="FG29">
            <v>6861.5751691349187</v>
          </cell>
          <cell r="FH29">
            <v>7385.7259879697813</v>
          </cell>
          <cell r="FI29">
            <v>7755.7114428294653</v>
          </cell>
          <cell r="FJ29">
            <v>8392.7783567706938</v>
          </cell>
          <cell r="FK29">
            <v>9272.6415886735831</v>
          </cell>
          <cell r="FL29">
            <v>10197.642621351297</v>
          </cell>
          <cell r="FM29">
            <v>10692.253492449716</v>
          </cell>
          <cell r="FN29">
            <v>10863.69905179245</v>
          </cell>
          <cell r="FO29">
            <v>10660.204690138533</v>
          </cell>
          <cell r="FP29">
            <v>10279.658487314557</v>
          </cell>
          <cell r="FQ29">
            <v>9493.2796911874611</v>
          </cell>
          <cell r="FR29">
            <v>9762.7841014623609</v>
          </cell>
          <cell r="FS29">
            <v>10225.695112657826</v>
          </cell>
        </row>
        <row r="36">
          <cell r="CX36">
            <v>5.8828370213794487E-2</v>
          </cell>
          <cell r="CY36">
            <v>0.14380268274483099</v>
          </cell>
          <cell r="CZ36">
            <v>0.22877699527586751</v>
          </cell>
          <cell r="DA36">
            <v>0.31375130780690391</v>
          </cell>
          <cell r="DB36">
            <v>0.39709149894311274</v>
          </cell>
          <cell r="DC36">
            <v>0.48043169007932157</v>
          </cell>
          <cell r="DD36">
            <v>0.56377188121553035</v>
          </cell>
          <cell r="DE36">
            <v>0.64711207235173929</v>
          </cell>
          <cell r="DF36">
            <v>1.0776735588312503</v>
          </cell>
          <cell r="DG36">
            <v>1.5082350453107618</v>
          </cell>
          <cell r="DH36">
            <v>1.9387965317902729</v>
          </cell>
          <cell r="DI36">
            <v>2.3693580182697844</v>
          </cell>
          <cell r="DJ36">
            <v>1.2844194163345128</v>
          </cell>
          <cell r="DK36">
            <v>3.2304809912288062</v>
          </cell>
          <cell r="DL36">
            <v>3.6610424777083175</v>
          </cell>
          <cell r="DM36">
            <v>4.0916039641878283</v>
          </cell>
          <cell r="DN36">
            <v>2.4460675872862017</v>
          </cell>
          <cell r="DO36">
            <v>2.4460675872862017</v>
          </cell>
          <cell r="DP36">
            <v>2.6684373679485844</v>
          </cell>
          <cell r="DQ36">
            <v>2.8463331924784891</v>
          </cell>
          <cell r="DR36">
            <v>2.9352811047434422</v>
          </cell>
          <cell r="DS36">
            <v>3.2021248415383008</v>
          </cell>
          <cell r="DT36">
            <v>2.2236978066238198</v>
          </cell>
          <cell r="DU36">
            <v>2.9316137823207584</v>
          </cell>
          <cell r="DV36">
            <v>3.5365712579582422</v>
          </cell>
          <cell r="DW36">
            <v>4.5652071230425699</v>
          </cell>
          <cell r="DX36">
            <v>4.5962766287967192</v>
          </cell>
          <cell r="DY36">
            <v>4.6712419292536209</v>
          </cell>
          <cell r="DZ36">
            <v>4.6277464001560578</v>
          </cell>
          <cell r="EA36">
            <v>4.8764180784751865</v>
          </cell>
          <cell r="EB36">
            <v>5.068945834572677</v>
          </cell>
          <cell r="EC36">
            <v>5.2133527701348283</v>
          </cell>
          <cell r="ED36">
            <v>5.3925027602276687</v>
          </cell>
          <cell r="EE36">
            <v>6.0592118366096219</v>
          </cell>
          <cell r="EF36">
            <v>6.2110637124283494</v>
          </cell>
          <cell r="EG36">
            <v>6.0803045791049986</v>
          </cell>
          <cell r="EH36">
            <v>6.0946191541491093</v>
          </cell>
          <cell r="EI36">
            <v>6.5328905122418774</v>
          </cell>
          <cell r="EJ36">
            <v>7.0054784196260265</v>
          </cell>
          <cell r="EK36">
            <v>7.7378916287877679</v>
          </cell>
          <cell r="EL36">
            <v>8.552664556248823</v>
          </cell>
          <cell r="EM36">
            <v>8.7654271618553778</v>
          </cell>
          <cell r="EN36">
            <v>9.0997683992371119</v>
          </cell>
          <cell r="EO36">
            <v>9.6076533287495369</v>
          </cell>
          <cell r="EP36">
            <v>10.336144646563691</v>
          </cell>
          <cell r="EQ36">
            <v>10.587959485263838</v>
          </cell>
          <cell r="ER36">
            <v>10.661720456783566</v>
          </cell>
          <cell r="ES36">
            <v>10.945802656545983</v>
          </cell>
          <cell r="ET36">
            <v>11.282006792317818</v>
          </cell>
          <cell r="EU36">
            <v>12.156892509408999</v>
          </cell>
          <cell r="EV36">
            <v>13.341597838231129</v>
          </cell>
          <cell r="EW36">
            <v>13.694258230097439</v>
          </cell>
          <cell r="EX36">
            <v>13.604367499937924</v>
          </cell>
          <cell r="EY36">
            <v>13.060178602693728</v>
          </cell>
          <cell r="EZ36">
            <v>13.373623022502683</v>
          </cell>
          <cell r="FA36">
            <v>13.571553035032668</v>
          </cell>
          <cell r="FB36">
            <v>14.427917620234876</v>
          </cell>
          <cell r="FC36">
            <v>15.201253804663006</v>
          </cell>
          <cell r="FD36">
            <v>17.990683338068369</v>
          </cell>
          <cell r="FE36">
            <v>20.811622327033078</v>
          </cell>
          <cell r="FF36">
            <v>23.189614082945859</v>
          </cell>
          <cell r="FG36">
            <v>25.195516397256394</v>
          </cell>
          <cell r="FH36">
            <v>27.059984524371757</v>
          </cell>
          <cell r="FI36">
            <v>28.46710325293402</v>
          </cell>
          <cell r="FJ36">
            <v>30.545201704116586</v>
          </cell>
          <cell r="FK36">
            <v>33.614994503814017</v>
          </cell>
          <cell r="FL36">
            <v>36.909264598573259</v>
          </cell>
          <cell r="FM36">
            <v>38.680909401273937</v>
          </cell>
          <cell r="FN36">
            <v>38.967147660804692</v>
          </cell>
          <cell r="FO36">
            <v>37.982723518375423</v>
          </cell>
          <cell r="FP36">
            <v>36.733822711030321</v>
          </cell>
          <cell r="FQ36">
            <v>33.440045794108052</v>
          </cell>
          <cell r="FR36">
            <v>34.547566340264012</v>
          </cell>
          <cell r="FS36">
            <v>36.257885508435336</v>
          </cell>
        </row>
      </sheetData>
      <sheetData sheetId="19">
        <row r="29">
          <cell r="EN29">
            <v>6.5786004431426335</v>
          </cell>
          <cell r="EO29">
            <v>7.8897398904097304</v>
          </cell>
          <cell r="EP29">
            <v>7.6360589304807966</v>
          </cell>
          <cell r="EQ29">
            <v>14.815954215284119</v>
          </cell>
          <cell r="ER29">
            <v>20.780974185647086</v>
          </cell>
          <cell r="ES29">
            <v>26.906114985284823</v>
          </cell>
          <cell r="ET29">
            <v>36.216078721538132</v>
          </cell>
          <cell r="EU29">
            <v>50.718218957612905</v>
          </cell>
          <cell r="EV29">
            <v>58.211562820576042</v>
          </cell>
          <cell r="EW29">
            <v>71.303090423077322</v>
          </cell>
          <cell r="EX29">
            <v>87.37018379593863</v>
          </cell>
          <cell r="EY29">
            <v>89.349424054001048</v>
          </cell>
          <cell r="EZ29">
            <v>90.696290912533826</v>
          </cell>
          <cell r="FA29">
            <v>67.0887307355095</v>
          </cell>
          <cell r="FB29">
            <v>73.680510300313514</v>
          </cell>
          <cell r="FC29">
            <v>94.272385050011209</v>
          </cell>
          <cell r="FD29">
            <v>84.792389353273705</v>
          </cell>
          <cell r="FE29">
            <v>85.865567069121241</v>
          </cell>
          <cell r="FF29">
            <v>136.11323259352679</v>
          </cell>
          <cell r="FG29">
            <v>90.743608328485436</v>
          </cell>
          <cell r="FH29">
            <v>97.928757296673894</v>
          </cell>
          <cell r="FI29">
            <v>105.70529862619945</v>
          </cell>
          <cell r="FJ29">
            <v>117.45013442869006</v>
          </cell>
          <cell r="FK29">
            <v>151.20243971191354</v>
          </cell>
          <cell r="FL29">
            <v>146.78543892803512</v>
          </cell>
          <cell r="FM29">
            <v>150.50132746062715</v>
          </cell>
          <cell r="FN29">
            <v>153.20014494098317</v>
          </cell>
          <cell r="FO29">
            <v>157.07082600646214</v>
          </cell>
          <cell r="FP29">
            <v>184.3247421932324</v>
          </cell>
          <cell r="FQ29">
            <v>176.81006443539107</v>
          </cell>
          <cell r="FR29">
            <v>174.82316062056159</v>
          </cell>
          <cell r="FS29">
            <v>176.07886106902978</v>
          </cell>
        </row>
        <row r="36">
          <cell r="EN36">
            <v>3.6038369137597705E-2</v>
          </cell>
          <cell r="EO36">
            <v>4.6039516074553345E-2</v>
          </cell>
          <cell r="EP36">
            <v>4.6815698541847521E-2</v>
          </cell>
          <cell r="EQ36">
            <v>5.9563845572840023E-2</v>
          </cell>
          <cell r="ER36">
            <v>6.9727726940963616E-2</v>
          </cell>
          <cell r="ES36">
            <v>8.0528210177739784E-2</v>
          </cell>
          <cell r="ET36">
            <v>0.10281050830098845</v>
          </cell>
          <cell r="EU36">
            <v>0.13245434814595014</v>
          </cell>
          <cell r="EV36">
            <v>0.14368795727935707</v>
          </cell>
          <cell r="EW36">
            <v>0.21013278771950838</v>
          </cell>
          <cell r="EX36">
            <v>0.28383378177186525</v>
          </cell>
          <cell r="EY36">
            <v>0.28981709567643188</v>
          </cell>
          <cell r="EZ36">
            <v>0.27833445422397174</v>
          </cell>
          <cell r="FA36">
            <v>0.1985952509017308</v>
          </cell>
          <cell r="FB36">
            <v>0.21377646223473962</v>
          </cell>
          <cell r="FC36">
            <v>0.26202082981315733</v>
          </cell>
          <cell r="FD36">
            <v>0.2506053573564736</v>
          </cell>
          <cell r="FE36">
            <v>0.26288030920669497</v>
          </cell>
          <cell r="FF36">
            <v>0.4007150919972946</v>
          </cell>
          <cell r="FG36">
            <v>0.28244494619982274</v>
          </cell>
          <cell r="FH36">
            <v>0.30601163147194144</v>
          </cell>
          <cell r="FI36">
            <v>0.32884671132617327</v>
          </cell>
          <cell r="FJ36">
            <v>0.35609850617547822</v>
          </cell>
          <cell r="FK36">
            <v>0.47015294350079295</v>
          </cell>
          <cell r="FL36">
            <v>0.46924046939718428</v>
          </cell>
          <cell r="FM36">
            <v>0.46243436300445701</v>
          </cell>
          <cell r="FN36">
            <v>0.48350760392991565</v>
          </cell>
          <cell r="FO36">
            <v>0.49931125414622746</v>
          </cell>
          <cell r="FP36">
            <v>0.55583166618250912</v>
          </cell>
          <cell r="FQ36">
            <v>0.52831559802422745</v>
          </cell>
          <cell r="FR36">
            <v>0.52829260345866325</v>
          </cell>
          <cell r="FS36">
            <v>0.55386428552814104</v>
          </cell>
        </row>
      </sheetData>
      <sheetData sheetId="20">
        <row r="29">
          <cell r="FJ29">
            <v>149.76478775725391</v>
          </cell>
          <cell r="FK29">
            <v>154.20835838301858</v>
          </cell>
          <cell r="FL29">
            <v>157.33531549003814</v>
          </cell>
          <cell r="FM29">
            <v>149.10648099788133</v>
          </cell>
          <cell r="FN29">
            <v>141.53595326509708</v>
          </cell>
          <cell r="FO29">
            <v>141.37137657525398</v>
          </cell>
          <cell r="FP29">
            <v>123.59709407219526</v>
          </cell>
          <cell r="FQ29">
            <v>96.277363558234654</v>
          </cell>
          <cell r="FR29">
            <v>94.834025988310344</v>
          </cell>
          <cell r="FS29">
            <v>81.794614852038677</v>
          </cell>
        </row>
        <row r="36">
          <cell r="FJ36">
            <v>0.60424376921936718</v>
          </cell>
          <cell r="FK36">
            <v>0.62217188105334831</v>
          </cell>
          <cell r="FL36">
            <v>0.63478795975133506</v>
          </cell>
          <cell r="FM36">
            <v>0.60158775265136988</v>
          </cell>
          <cell r="FN36">
            <v>0.57104356211940188</v>
          </cell>
          <cell r="FO36">
            <v>0.5703795579774027</v>
          </cell>
          <cell r="FP36">
            <v>0.49866711064147778</v>
          </cell>
          <cell r="FQ36">
            <v>0.3884424230695932</v>
          </cell>
          <cell r="FR36">
            <v>0.38261910674425931</v>
          </cell>
          <cell r="FS36">
            <v>0.3300100585736544</v>
          </cell>
        </row>
      </sheetData>
      <sheetData sheetId="21">
        <row r="29">
          <cell r="DZ29">
            <v>130.3970904218036</v>
          </cell>
          <cell r="EA29">
            <v>138.01057738280173</v>
          </cell>
          <cell r="EB29">
            <v>159.87780520517072</v>
          </cell>
          <cell r="EC29">
            <v>164.57504821975081</v>
          </cell>
          <cell r="ED29">
            <v>158.81624045612278</v>
          </cell>
          <cell r="EE29">
            <v>160.03249111658016</v>
          </cell>
          <cell r="EF29">
            <v>164.14399780534603</v>
          </cell>
          <cell r="EG29">
            <v>171.78668130104467</v>
          </cell>
          <cell r="EH29">
            <v>193.09355650117428</v>
          </cell>
          <cell r="EI29">
            <v>201.56788186486216</v>
          </cell>
          <cell r="EJ29">
            <v>211.5020700012862</v>
          </cell>
          <cell r="EK29">
            <v>229.42938831568097</v>
          </cell>
          <cell r="EL29">
            <v>237.61797777535813</v>
          </cell>
          <cell r="EM29">
            <v>256.3483422515589</v>
          </cell>
          <cell r="EN29">
            <v>281.6502565517128</v>
          </cell>
          <cell r="EO29">
            <v>298.31088664467126</v>
          </cell>
          <cell r="EP29">
            <v>317.25310500192933</v>
          </cell>
          <cell r="EQ29">
            <v>323.59816710196793</v>
          </cell>
          <cell r="ER29">
            <v>371.95191620915853</v>
          </cell>
          <cell r="ES29">
            <v>390.81904239368106</v>
          </cell>
          <cell r="ET29">
            <v>389.0251189203986</v>
          </cell>
          <cell r="EU29">
            <v>398.07711032384947</v>
          </cell>
          <cell r="EV29">
            <v>415.86913041216764</v>
          </cell>
          <cell r="EW29">
            <v>449.44189875273321</v>
          </cell>
          <cell r="EX29">
            <v>464.07489080514785</v>
          </cell>
          <cell r="EY29">
            <v>467.41957470284257</v>
          </cell>
          <cell r="EZ29">
            <v>468.46227990794887</v>
          </cell>
          <cell r="FA29">
            <v>482.05340292623151</v>
          </cell>
          <cell r="FB29">
            <v>502.74570794480735</v>
          </cell>
          <cell r="FC29">
            <v>522.59306219372809</v>
          </cell>
          <cell r="FD29">
            <v>550.76408040754939</v>
          </cell>
          <cell r="FE29">
            <v>581.72163839363759</v>
          </cell>
          <cell r="FF29">
            <v>617.33541445080425</v>
          </cell>
          <cell r="FG29">
            <v>648.83230271539583</v>
          </cell>
          <cell r="FH29">
            <v>682.18089160284853</v>
          </cell>
          <cell r="FI29">
            <v>725.81271113376397</v>
          </cell>
          <cell r="FJ29">
            <v>775.30525302441492</v>
          </cell>
          <cell r="FK29">
            <v>775.41311908011551</v>
          </cell>
          <cell r="FL29">
            <v>783.53902860956498</v>
          </cell>
          <cell r="FM29">
            <v>812.97028190748904</v>
          </cell>
          <cell r="FN29">
            <v>831.32369128495566</v>
          </cell>
          <cell r="FO29">
            <v>888.52865615820349</v>
          </cell>
          <cell r="FP29">
            <v>968.54729181214009</v>
          </cell>
          <cell r="FQ29">
            <v>996.21493509935829</v>
          </cell>
          <cell r="FR29">
            <v>1019.999400381353</v>
          </cell>
          <cell r="FS29">
            <v>1091.047175736185</v>
          </cell>
        </row>
        <row r="36">
          <cell r="DZ36">
            <v>0.52610250107267253</v>
          </cell>
          <cell r="EA36">
            <v>0.55682001569748918</v>
          </cell>
          <cell r="EB36">
            <v>0.64504593555245104</v>
          </cell>
          <cell r="EC36">
            <v>0.66399751867537871</v>
          </cell>
          <cell r="ED36">
            <v>0.64076292687704184</v>
          </cell>
          <cell r="EE36">
            <v>0.64567003417773461</v>
          </cell>
          <cell r="EF36">
            <v>0.66225839473961301</v>
          </cell>
          <cell r="EG36">
            <v>0.69309370624071664</v>
          </cell>
          <cell r="EH36">
            <v>0.77905881709227853</v>
          </cell>
          <cell r="EI36">
            <v>0.81324948618096782</v>
          </cell>
          <cell r="EJ36">
            <v>0.85333014448241451</v>
          </cell>
          <cell r="EK36">
            <v>0.9256600329194955</v>
          </cell>
          <cell r="EL36">
            <v>0.95869786667067813</v>
          </cell>
          <cell r="EM36">
            <v>1.0342677399328521</v>
          </cell>
          <cell r="EN36">
            <v>1.136351309069082</v>
          </cell>
          <cell r="EO36">
            <v>1.2035705938936032</v>
          </cell>
          <cell r="EP36">
            <v>1.2799952167236219</v>
          </cell>
          <cell r="EQ36">
            <v>1.3055951210580945</v>
          </cell>
          <cell r="ER36">
            <v>1.5006840471932119</v>
          </cell>
          <cell r="ES36">
            <v>1.5768057017609836</v>
          </cell>
          <cell r="ET36">
            <v>1.5695679050971625</v>
          </cell>
          <cell r="EU36">
            <v>1.6060892362222592</v>
          </cell>
          <cell r="EV36">
            <v>1.6778732479461456</v>
          </cell>
          <cell r="EW36">
            <v>1.8133265570251311</v>
          </cell>
          <cell r="EX36">
            <v>1.8723650960910656</v>
          </cell>
          <cell r="EY36">
            <v>1.8858596193061365</v>
          </cell>
          <cell r="EZ36">
            <v>1.8900665369184344</v>
          </cell>
          <cell r="FA36">
            <v>1.9449015320028744</v>
          </cell>
          <cell r="FB36">
            <v>2.0283870866883116</v>
          </cell>
          <cell r="FC36">
            <v>2.1084635874465412</v>
          </cell>
          <cell r="FD36">
            <v>2.2221228960408768</v>
          </cell>
          <cell r="FE36">
            <v>2.3470248292887672</v>
          </cell>
          <cell r="FF36">
            <v>2.4907128256674391</v>
          </cell>
          <cell r="FG36">
            <v>2.6177907507837603</v>
          </cell>
          <cell r="FH36">
            <v>2.7523395813150247</v>
          </cell>
          <cell r="FI36">
            <v>2.9283773234710249</v>
          </cell>
          <cell r="FJ36">
            <v>3.1280608439306321</v>
          </cell>
          <cell r="FK36">
            <v>3.1284960423043175</v>
          </cell>
          <cell r="FL36">
            <v>3.1612809864553322</v>
          </cell>
          <cell r="FM36">
            <v>3.2800248627155666</v>
          </cell>
          <cell r="FN36">
            <v>3.3540738659982448</v>
          </cell>
          <cell r="FO36">
            <v>3.584874070176403</v>
          </cell>
          <cell r="FP36">
            <v>3.9077187303891572</v>
          </cell>
          <cell r="FQ36">
            <v>4.0193471132396246</v>
          </cell>
          <cell r="FR36">
            <v>4.1153083546373947</v>
          </cell>
          <cell r="FS36">
            <v>4.4019590167719267</v>
          </cell>
        </row>
      </sheetData>
      <sheetData sheetId="22">
        <row r="29">
          <cell r="CC29">
            <v>0.28578454793600361</v>
          </cell>
          <cell r="CD29">
            <v>0.50528374678148302</v>
          </cell>
          <cell r="CE29">
            <v>6.2210952248470948</v>
          </cell>
          <cell r="CF29">
            <v>14.825761275973985</v>
          </cell>
          <cell r="CG29">
            <v>16.561351172122343</v>
          </cell>
          <cell r="CH29">
            <v>18.839723922936962</v>
          </cell>
          <cell r="CI29">
            <v>19.583659509970261</v>
          </cell>
          <cell r="CJ29">
            <v>20.398492838331595</v>
          </cell>
          <cell r="CK29">
            <v>21.291235772547914</v>
          </cell>
          <cell r="CL29">
            <v>22.269593658253225</v>
          </cell>
          <cell r="CM29">
            <v>23.342033908232153</v>
          </cell>
          <cell r="CN29">
            <v>24.517861371698572</v>
          </cell>
          <cell r="CO29">
            <v>25.807301157678722</v>
          </cell>
          <cell r="CP29">
            <v>27.221589649717913</v>
          </cell>
          <cell r="CQ29">
            <v>24.406868255710272</v>
          </cell>
          <cell r="CR29">
            <v>25.519180795862344</v>
          </cell>
          <cell r="CS29">
            <v>27.48978425465857</v>
          </cell>
          <cell r="CT29">
            <v>31.327476155331826</v>
          </cell>
          <cell r="CU29">
            <v>31.391888194870219</v>
          </cell>
          <cell r="CV29">
            <v>33.727796637949659</v>
          </cell>
          <cell r="CW29">
            <v>37.969307166717492</v>
          </cell>
          <cell r="CX29">
            <v>41.148389302340775</v>
          </cell>
          <cell r="CY29">
            <v>69.805142113391824</v>
          </cell>
          <cell r="CZ29">
            <v>73.624360505816355</v>
          </cell>
          <cell r="DA29">
            <v>79.720182500437815</v>
          </cell>
          <cell r="DB29">
            <v>76.388309105771015</v>
          </cell>
          <cell r="DC29">
            <v>100.57843802473354</v>
          </cell>
          <cell r="DD29">
            <v>117.4891678244522</v>
          </cell>
          <cell r="DE29">
            <v>120.7853358500298</v>
          </cell>
          <cell r="DF29">
            <v>123.07689630848787</v>
          </cell>
          <cell r="DG29">
            <v>127.86523957702028</v>
          </cell>
          <cell r="DH29">
            <v>135.28612431196493</v>
          </cell>
          <cell r="DI29">
            <v>148.79527864477362</v>
          </cell>
          <cell r="DJ29">
            <v>158.14527999088565</v>
          </cell>
          <cell r="DK29">
            <v>158.95221332800148</v>
          </cell>
          <cell r="DL29">
            <v>179.13959998956426</v>
          </cell>
          <cell r="DM29">
            <v>185.86600821313544</v>
          </cell>
          <cell r="DN29">
            <v>188.9557994023541</v>
          </cell>
          <cell r="DO29">
            <v>198.51918242464939</v>
          </cell>
          <cell r="DP29">
            <v>208.49987261801473</v>
          </cell>
          <cell r="DQ29">
            <v>220.12399841032399</v>
          </cell>
          <cell r="DR29">
            <v>230.81271263379324</v>
          </cell>
          <cell r="DS29">
            <v>239.97432209198706</v>
          </cell>
          <cell r="DT29">
            <v>241.32898984355325</v>
          </cell>
          <cell r="DU29">
            <v>251.71941130034608</v>
          </cell>
          <cell r="DV29">
            <v>261.32259908407786</v>
          </cell>
          <cell r="DW29">
            <v>281.21393581213357</v>
          </cell>
          <cell r="DX29">
            <v>281.96772753487835</v>
          </cell>
          <cell r="DY29">
            <v>289.51808244508516</v>
          </cell>
          <cell r="DZ29">
            <v>286.19224310774553</v>
          </cell>
          <cell r="EA29">
            <v>259.83995618159935</v>
          </cell>
          <cell r="EB29">
            <v>252.6979977527767</v>
          </cell>
          <cell r="EC29">
            <v>252.02745204203868</v>
          </cell>
          <cell r="ED29">
            <v>255.17245627096099</v>
          </cell>
          <cell r="EE29">
            <v>267.59311126457953</v>
          </cell>
          <cell r="EF29">
            <v>264.89239393607397</v>
          </cell>
          <cell r="EG29">
            <v>260.84069426281172</v>
          </cell>
          <cell r="EH29">
            <v>244.91258970509713</v>
          </cell>
          <cell r="EI29">
            <v>238.19226574775226</v>
          </cell>
          <cell r="EJ29">
            <v>242.3983662276506</v>
          </cell>
          <cell r="EK29">
            <v>225.18961839736016</v>
          </cell>
          <cell r="EL29">
            <v>223.4989057212066</v>
          </cell>
          <cell r="EM29">
            <v>224.35462202888579</v>
          </cell>
          <cell r="EN29">
            <v>221.84676152152409</v>
          </cell>
          <cell r="EO29">
            <v>236.72256154747635</v>
          </cell>
          <cell r="EP29">
            <v>240.74453029952505</v>
          </cell>
          <cell r="EQ29">
            <v>241.84109931431149</v>
          </cell>
          <cell r="ER29">
            <v>243.58639233406376</v>
          </cell>
          <cell r="ES29">
            <v>247.69302424854283</v>
          </cell>
          <cell r="ET29">
            <v>246.86220595068269</v>
          </cell>
          <cell r="EU29">
            <v>250.70177765874425</v>
          </cell>
          <cell r="EV29">
            <v>255.10532851085804</v>
          </cell>
          <cell r="EW29">
            <v>270.00717126110379</v>
          </cell>
          <cell r="EX29">
            <v>281.49776908454157</v>
          </cell>
          <cell r="EY29">
            <v>283.030202350205</v>
          </cell>
          <cell r="EZ29">
            <v>297.78521711124353</v>
          </cell>
          <cell r="FA29">
            <v>269.7251113909964</v>
          </cell>
          <cell r="FB29">
            <v>281.53336905842446</v>
          </cell>
          <cell r="FC29">
            <v>275.68504205746262</v>
          </cell>
          <cell r="FD29">
            <v>262.62183956167564</v>
          </cell>
          <cell r="FE29">
            <v>274.22235861677791</v>
          </cell>
          <cell r="FF29">
            <v>302.14463668397065</v>
          </cell>
          <cell r="FG29">
            <v>308.17974574842833</v>
          </cell>
          <cell r="FH29">
            <v>311.44333238913578</v>
          </cell>
          <cell r="FI29">
            <v>299.34920837553227</v>
          </cell>
          <cell r="FJ29">
            <v>306.80691490948084</v>
          </cell>
          <cell r="FK29">
            <v>278.38702372283905</v>
          </cell>
          <cell r="FL29">
            <v>215.51318179601898</v>
          </cell>
          <cell r="FM29">
            <v>210.45639344894025</v>
          </cell>
          <cell r="FN29">
            <v>206.14912291310702</v>
          </cell>
          <cell r="FO29">
            <v>208.40588440961082</v>
          </cell>
          <cell r="FP29">
            <v>212.20079226377405</v>
          </cell>
          <cell r="FQ29">
            <v>209.8305897026726</v>
          </cell>
          <cell r="FR29">
            <v>184.38430063577101</v>
          </cell>
          <cell r="FS29">
            <v>172.34310938893157</v>
          </cell>
        </row>
        <row r="36">
          <cell r="CC36">
            <v>5.3904910888934708E-4</v>
          </cell>
          <cell r="CD36">
            <v>9.5307026011714926E-4</v>
          </cell>
          <cell r="CE36">
            <v>5.1044623188510441E-2</v>
          </cell>
          <cell r="CF36">
            <v>7.1162649544276105E-2</v>
          </cell>
          <cell r="CG36">
            <v>7.8708680573378501E-2</v>
          </cell>
          <cell r="CH36">
            <v>8.7701052836872503E-2</v>
          </cell>
          <cell r="CI36">
            <v>9.4263486913980385E-2</v>
          </cell>
          <cell r="CJ36">
            <v>0.10146990109098702</v>
          </cell>
          <cell r="CK36">
            <v>0.10938398570744286</v>
          </cell>
          <cell r="CL36">
            <v>0.11807573014746919</v>
          </cell>
          <cell r="CM36">
            <v>0.12762204582218842</v>
          </cell>
          <cell r="CN36">
            <v>0.13810745076580094</v>
          </cell>
          <cell r="CO36">
            <v>0.14962482193896653</v>
          </cell>
          <cell r="CP36">
            <v>0.16227622193581681</v>
          </cell>
          <cell r="CQ36">
            <v>0.14143667336765861</v>
          </cell>
          <cell r="CR36">
            <v>0.14896047463683804</v>
          </cell>
          <cell r="CS36">
            <v>0.1581031911280068</v>
          </cell>
          <cell r="CT36">
            <v>0.1707676248291515</v>
          </cell>
          <cell r="CU36">
            <v>0.17631486776044974</v>
          </cell>
          <cell r="CV36">
            <v>0.18735804117270016</v>
          </cell>
          <cell r="CW36">
            <v>0.20199557653911068</v>
          </cell>
          <cell r="CX36">
            <v>0.21462915094010343</v>
          </cell>
          <cell r="CY36">
            <v>0.31607593806957762</v>
          </cell>
          <cell r="CZ36">
            <v>0.33554126506688903</v>
          </cell>
          <cell r="DA36">
            <v>0.36093659595094918</v>
          </cell>
          <cell r="DB36">
            <v>0.36070304839303247</v>
          </cell>
          <cell r="DC36">
            <v>0.52613974519027029</v>
          </cell>
          <cell r="DD36">
            <v>0.61845056318827218</v>
          </cell>
          <cell r="DE36">
            <v>0.63311391573573872</v>
          </cell>
          <cell r="DF36">
            <v>0.63809265237273727</v>
          </cell>
          <cell r="DG36">
            <v>0.66514390908011223</v>
          </cell>
          <cell r="DH36">
            <v>0.69131500282227898</v>
          </cell>
          <cell r="DI36">
            <v>0.76272396972846257</v>
          </cell>
          <cell r="DJ36">
            <v>0.81471727111175807</v>
          </cell>
          <cell r="DK36">
            <v>0.82724297074775843</v>
          </cell>
          <cell r="DL36">
            <v>0.91766249069864547</v>
          </cell>
          <cell r="DM36">
            <v>0.94039789672105856</v>
          </cell>
          <cell r="DN36">
            <v>0.95014789756179152</v>
          </cell>
          <cell r="DO36">
            <v>0.98243005863913579</v>
          </cell>
          <cell r="DP36">
            <v>1.0151775471144791</v>
          </cell>
          <cell r="DQ36">
            <v>1.0581802999670398</v>
          </cell>
          <cell r="DR36">
            <v>1.0721464805090173</v>
          </cell>
          <cell r="DS36">
            <v>1.0874331570467901</v>
          </cell>
          <cell r="DT36">
            <v>1.0714449117121891</v>
          </cell>
          <cell r="DU36">
            <v>1.1047914040600362</v>
          </cell>
          <cell r="DV36">
            <v>1.1333316693962858</v>
          </cell>
          <cell r="DW36">
            <v>1.1920453755567613</v>
          </cell>
          <cell r="DX36">
            <v>1.20876253910763</v>
          </cell>
          <cell r="DY36">
            <v>1.2339735156994791</v>
          </cell>
          <cell r="DZ36">
            <v>1.2291619901614217</v>
          </cell>
          <cell r="EA36">
            <v>1.1712488310237368</v>
          </cell>
          <cell r="EB36">
            <v>1.11264738955799</v>
          </cell>
          <cell r="EC36">
            <v>1.1137527326312999</v>
          </cell>
          <cell r="ED36">
            <v>1.0985161614323009</v>
          </cell>
          <cell r="EE36">
            <v>1.1276450121440054</v>
          </cell>
          <cell r="EF36">
            <v>1.1177519359427754</v>
          </cell>
          <cell r="EG36">
            <v>1.0811470760640041</v>
          </cell>
          <cell r="EH36">
            <v>1.0152714864554642</v>
          </cell>
          <cell r="EI36">
            <v>0.96905347303845146</v>
          </cell>
          <cell r="EJ36">
            <v>0.97168566921092481</v>
          </cell>
          <cell r="EK36">
            <v>0.94171028063842166</v>
          </cell>
          <cell r="EL36">
            <v>0.95457447206318702</v>
          </cell>
          <cell r="EM36">
            <v>0.95272490077066285</v>
          </cell>
          <cell r="EN36">
            <v>0.94429462628173255</v>
          </cell>
          <cell r="EO36">
            <v>1.013286613890942</v>
          </cell>
          <cell r="EP36">
            <v>1.083936113031573</v>
          </cell>
          <cell r="EQ36">
            <v>1.0874023901937957</v>
          </cell>
          <cell r="ER36">
            <v>1.1198541272792943</v>
          </cell>
          <cell r="ES36">
            <v>1.1501905583093366</v>
          </cell>
          <cell r="ET36">
            <v>1.1594868784520997</v>
          </cell>
          <cell r="EU36">
            <v>1.2090368357718899</v>
          </cell>
          <cell r="EV36">
            <v>1.2425200445285789</v>
          </cell>
          <cell r="EW36">
            <v>1.3375859775277226</v>
          </cell>
          <cell r="EX36">
            <v>1.4065191557245704</v>
          </cell>
          <cell r="EY36">
            <v>1.4474263728351517</v>
          </cell>
          <cell r="EZ36">
            <v>1.5798138610395274</v>
          </cell>
          <cell r="FA36">
            <v>1.319785408854862</v>
          </cell>
          <cell r="FB36">
            <v>1.2362742855314561</v>
          </cell>
          <cell r="FC36">
            <v>1.3632074654642585</v>
          </cell>
          <cell r="FD36">
            <v>1.2942335174837416</v>
          </cell>
          <cell r="FE36">
            <v>1.3187493324809012</v>
          </cell>
          <cell r="FF36">
            <v>1.3586794894939576</v>
          </cell>
          <cell r="FG36">
            <v>1.3385998304552835</v>
          </cell>
          <cell r="FH36">
            <v>1.4030688631500312</v>
          </cell>
          <cell r="FI36">
            <v>1.3588854887248338</v>
          </cell>
          <cell r="FJ36">
            <v>1.3659302627536922</v>
          </cell>
          <cell r="FK36">
            <v>1.2669866632406048</v>
          </cell>
          <cell r="FL36">
            <v>1.0958810808630965</v>
          </cell>
          <cell r="FM36">
            <v>1.0449741167645497</v>
          </cell>
          <cell r="FN36">
            <v>1.0098302278725204</v>
          </cell>
          <cell r="FO36">
            <v>1.0084388095093542</v>
          </cell>
          <cell r="FP36">
            <v>1.02002371572754</v>
          </cell>
          <cell r="FQ36">
            <v>0.98456457674670161</v>
          </cell>
          <cell r="FR36">
            <v>0.84696060388463001</v>
          </cell>
          <cell r="FS36">
            <v>0.74853280555501223</v>
          </cell>
        </row>
      </sheetData>
      <sheetData sheetId="23">
        <row r="29">
          <cell r="U29">
            <v>6.2578067558689207E-2</v>
          </cell>
          <cell r="V29">
            <v>0.10807230965264784</v>
          </cell>
          <cell r="W29">
            <v>0.16876187680616567</v>
          </cell>
          <cell r="X29">
            <v>0.22945144395968353</v>
          </cell>
          <cell r="Y29">
            <v>0.29014101111320134</v>
          </cell>
          <cell r="Z29">
            <v>0.3508305782667191</v>
          </cell>
          <cell r="AA29">
            <v>0.41152014542023702</v>
          </cell>
          <cell r="AB29">
            <v>0.47220971257375483</v>
          </cell>
          <cell r="AC29">
            <v>0.5328992797272728</v>
          </cell>
          <cell r="AD29">
            <v>0.59358884688079039</v>
          </cell>
          <cell r="AE29">
            <v>0.65427841403430831</v>
          </cell>
          <cell r="AF29">
            <v>0.71496798118782623</v>
          </cell>
          <cell r="AG29">
            <v>0.77565754834134404</v>
          </cell>
          <cell r="AH29">
            <v>0.83634711549486174</v>
          </cell>
          <cell r="AI29">
            <v>0.89703668264837955</v>
          </cell>
          <cell r="AJ29">
            <v>0.95772624980189758</v>
          </cell>
          <cell r="AK29">
            <v>1.0184158169554152</v>
          </cell>
          <cell r="AL29">
            <v>1.0791053841089331</v>
          </cell>
          <cell r="AM29">
            <v>1.139794951262451</v>
          </cell>
          <cell r="AN29">
            <v>1.2004845184159687</v>
          </cell>
          <cell r="AO29">
            <v>1.2611740855694866</v>
          </cell>
          <cell r="AP29">
            <v>1.3218636527230045</v>
          </cell>
          <cell r="AQ29">
            <v>1.3825532198765222</v>
          </cell>
          <cell r="AR29">
            <v>1.4432427870300402</v>
          </cell>
          <cell r="AS29">
            <v>1.5039323541835581</v>
          </cell>
          <cell r="AT29">
            <v>1.5646219213370758</v>
          </cell>
          <cell r="AU29">
            <v>1.6253114884905935</v>
          </cell>
          <cell r="AV29">
            <v>1.6860010556441112</v>
          </cell>
          <cell r="AW29">
            <v>1.7466906227976293</v>
          </cell>
          <cell r="AX29">
            <v>1.8073801899511468</v>
          </cell>
          <cell r="AY29">
            <v>1.8680697571046652</v>
          </cell>
          <cell r="AZ29">
            <v>1.9287593242581829</v>
          </cell>
          <cell r="BA29">
            <v>1.9894488914117008</v>
          </cell>
          <cell r="BB29">
            <v>2.0501384585652183</v>
          </cell>
          <cell r="BC29">
            <v>2.1108280257187362</v>
          </cell>
          <cell r="BD29">
            <v>2.1715175928722541</v>
          </cell>
          <cell r="BE29">
            <v>2.2322071600257742</v>
          </cell>
          <cell r="BF29">
            <v>6.4485984622966868</v>
          </cell>
          <cell r="BG29">
            <v>10.664989764567601</v>
          </cell>
          <cell r="BH29">
            <v>14.881381066838513</v>
          </cell>
          <cell r="BI29">
            <v>15.268917032120761</v>
          </cell>
          <cell r="BJ29">
            <v>15.656452997403017</v>
          </cell>
          <cell r="BK29">
            <v>16.043988962685265</v>
          </cell>
          <cell r="BL29">
            <v>16.431524927967519</v>
          </cell>
          <cell r="BM29">
            <v>16.81906089324977</v>
          </cell>
          <cell r="BN29">
            <v>17.206596858532027</v>
          </cell>
          <cell r="BO29">
            <v>17.594132823814274</v>
          </cell>
          <cell r="BP29">
            <v>17.981668789096528</v>
          </cell>
          <cell r="BQ29">
            <v>18.369204754378782</v>
          </cell>
          <cell r="BR29">
            <v>18.756740719661028</v>
          </cell>
          <cell r="BS29">
            <v>19.144276684943282</v>
          </cell>
          <cell r="BT29">
            <v>19.531812650225522</v>
          </cell>
          <cell r="BU29">
            <v>19.919348615507786</v>
          </cell>
          <cell r="BV29">
            <v>20.306884580790037</v>
          </cell>
          <cell r="BW29">
            <v>20.69442054607228</v>
          </cell>
          <cell r="BX29">
            <v>21.081956511354544</v>
          </cell>
          <cell r="BY29">
            <v>21.469492476636791</v>
          </cell>
          <cell r="BZ29">
            <v>21.857028441919034</v>
          </cell>
          <cell r="CA29">
            <v>22.244564407201295</v>
          </cell>
          <cell r="CB29">
            <v>22.632100372483549</v>
          </cell>
          <cell r="CC29">
            <v>23.019636337765792</v>
          </cell>
          <cell r="CD29">
            <v>23.40717230304805</v>
          </cell>
          <cell r="CE29">
            <v>23.794708268330307</v>
          </cell>
          <cell r="CF29">
            <v>24.18224423361255</v>
          </cell>
          <cell r="CG29">
            <v>22.365796818177369</v>
          </cell>
          <cell r="CH29">
            <v>20.549349402742184</v>
          </cell>
          <cell r="CI29">
            <v>18.732901987307002</v>
          </cell>
          <cell r="CJ29">
            <v>16.916454571871821</v>
          </cell>
          <cell r="CK29">
            <v>15.100007156436639</v>
          </cell>
          <cell r="CL29">
            <v>13.283559741001456</v>
          </cell>
          <cell r="CM29">
            <v>15.570705239580786</v>
          </cell>
          <cell r="CN29">
            <v>14.025271955616974</v>
          </cell>
          <cell r="CO29">
            <v>16.045225868064513</v>
          </cell>
          <cell r="CP29">
            <v>18.065179780512043</v>
          </cell>
          <cell r="CQ29">
            <v>20.08513369295958</v>
          </cell>
          <cell r="CR29">
            <v>22.105087605407117</v>
          </cell>
          <cell r="CS29">
            <v>24.125041517854655</v>
          </cell>
          <cell r="CT29">
            <v>26.144995430302188</v>
          </cell>
          <cell r="CU29">
            <v>28.164949342749718</v>
          </cell>
          <cell r="CV29">
            <v>30.184903255197259</v>
          </cell>
          <cell r="CW29">
            <v>32.204857167644803</v>
          </cell>
          <cell r="CX29">
            <v>34.224811080092337</v>
          </cell>
          <cell r="CY29">
            <v>36.244764992539864</v>
          </cell>
          <cell r="CZ29">
            <v>38.264718904987397</v>
          </cell>
          <cell r="DA29">
            <v>40.284672817434938</v>
          </cell>
          <cell r="DB29">
            <v>42.304626729882472</v>
          </cell>
          <cell r="DC29">
            <v>44.324580642330005</v>
          </cell>
          <cell r="DD29">
            <v>46.344534554777546</v>
          </cell>
          <cell r="DE29">
            <v>48.364488467225101</v>
          </cell>
          <cell r="DF29">
            <v>52.303637225837441</v>
          </cell>
          <cell r="DG29">
            <v>56.242785984449782</v>
          </cell>
          <cell r="DH29">
            <v>60.181934743062115</v>
          </cell>
          <cell r="DI29">
            <v>77.389180833465858</v>
          </cell>
          <cell r="DJ29">
            <v>82.14342825042057</v>
          </cell>
          <cell r="DK29">
            <v>86.897675667375267</v>
          </cell>
          <cell r="DL29">
            <v>91.651923084329994</v>
          </cell>
          <cell r="DM29">
            <v>96.406170501284677</v>
          </cell>
          <cell r="DN29">
            <v>101.1604179182394</v>
          </cell>
          <cell r="DO29">
            <v>105.9146653351941</v>
          </cell>
          <cell r="DP29">
            <v>110.66891275214881</v>
          </cell>
          <cell r="DQ29">
            <v>115.42316016910354</v>
          </cell>
          <cell r="DR29">
            <v>120.17740758605824</v>
          </cell>
          <cell r="DS29">
            <v>124.93165500301293</v>
          </cell>
          <cell r="DT29">
            <v>129.68590241996765</v>
          </cell>
          <cell r="DU29">
            <v>134.44014983692236</v>
          </cell>
          <cell r="DV29">
            <v>136.72563238415015</v>
          </cell>
          <cell r="DW29">
            <v>143.82009869505188</v>
          </cell>
          <cell r="DX29">
            <v>122.96326577471109</v>
          </cell>
          <cell r="DY29">
            <v>145.79577285758148</v>
          </cell>
          <cell r="DZ29">
            <v>135.76024614564139</v>
          </cell>
          <cell r="EA29">
            <v>116.18311126239361</v>
          </cell>
          <cell r="EB29">
            <v>123.27757757329532</v>
          </cell>
          <cell r="EC29">
            <v>125.4553093206291</v>
          </cell>
          <cell r="ED29">
            <v>107.74159438613081</v>
          </cell>
          <cell r="EE29">
            <v>93.889424405667654</v>
          </cell>
          <cell r="EF29">
            <v>112.52362389316265</v>
          </cell>
          <cell r="EG29">
            <v>109.89687529070856</v>
          </cell>
          <cell r="EH29">
            <v>94.495597160080152</v>
          </cell>
          <cell r="EI29">
            <v>105.42915758226094</v>
          </cell>
          <cell r="EJ29">
            <v>94.742556430396334</v>
          </cell>
          <cell r="EK29">
            <v>104.80277906936804</v>
          </cell>
          <cell r="EL29">
            <v>95.865098568197254</v>
          </cell>
          <cell r="EM29">
            <v>93.215899122987125</v>
          </cell>
          <cell r="EN29">
            <v>117.86692446909497</v>
          </cell>
          <cell r="EO29">
            <v>123.25512673053932</v>
          </cell>
          <cell r="EP29">
            <v>120.11200874469678</v>
          </cell>
          <cell r="EQ29">
            <v>122.58160144785877</v>
          </cell>
          <cell r="ER29">
            <v>123.92865201321986</v>
          </cell>
          <cell r="ES29">
            <v>126.39824471638184</v>
          </cell>
          <cell r="ET29">
            <v>102.37584296744248</v>
          </cell>
          <cell r="EU29">
            <v>158.3682448009516</v>
          </cell>
          <cell r="EV29">
            <v>155.22512681510909</v>
          </cell>
          <cell r="EW29">
            <v>157.31305519141873</v>
          </cell>
          <cell r="EX29">
            <v>163.48703694932371</v>
          </cell>
          <cell r="EY29">
            <v>164.31771813129637</v>
          </cell>
          <cell r="EZ29">
            <v>156.88648917905439</v>
          </cell>
          <cell r="FA29">
            <v>157.25581269718413</v>
          </cell>
          <cell r="FB29">
            <v>167.44506174915898</v>
          </cell>
          <cell r="FC29">
            <v>151.09191598990651</v>
          </cell>
          <cell r="FD29">
            <v>138.15976442077738</v>
          </cell>
          <cell r="FE29">
            <v>155.2660950050564</v>
          </cell>
          <cell r="FF29">
            <v>158.35493418909687</v>
          </cell>
          <cell r="FG29">
            <v>154.65055013103509</v>
          </cell>
          <cell r="FH29">
            <v>148.45848210143771</v>
          </cell>
          <cell r="FI29">
            <v>151.34583227430164</v>
          </cell>
          <cell r="FJ29">
            <v>134.30702728424984</v>
          </cell>
          <cell r="FK29">
            <v>148.32490106469419</v>
          </cell>
          <cell r="FL29">
            <v>80.987476624935908</v>
          </cell>
          <cell r="FM29">
            <v>71.27303695126588</v>
          </cell>
          <cell r="FN29">
            <v>75.573635515073036</v>
          </cell>
          <cell r="FO29">
            <v>86.437493896071288</v>
          </cell>
          <cell r="FP29">
            <v>84.657547477154679</v>
          </cell>
          <cell r="FQ29">
            <v>78.296228257379312</v>
          </cell>
          <cell r="FR29">
            <v>82.27970570327183</v>
          </cell>
          <cell r="FS29">
            <v>42.695673743270397</v>
          </cell>
        </row>
        <row r="36">
          <cell r="U36">
            <v>2.5247862316885039E-4</v>
          </cell>
          <cell r="V36">
            <v>4.3603052967699753E-4</v>
          </cell>
          <cell r="W36">
            <v>6.8088977435186817E-4</v>
          </cell>
          <cell r="X36">
            <v>9.2574901902673897E-4</v>
          </cell>
          <cell r="Y36">
            <v>1.1706082637016094E-3</v>
          </cell>
          <cell r="Z36">
            <v>1.4154675083764801E-3</v>
          </cell>
          <cell r="AA36">
            <v>1.660326753051351E-3</v>
          </cell>
          <cell r="AB36">
            <v>1.9051859977262217E-3</v>
          </cell>
          <cell r="AC36">
            <v>2.1500452424010929E-3</v>
          </cell>
          <cell r="AD36">
            <v>2.3949044870759627E-3</v>
          </cell>
          <cell r="AE36">
            <v>2.6397637317508334E-3</v>
          </cell>
          <cell r="AF36">
            <v>2.8846229764257049E-3</v>
          </cell>
          <cell r="AG36">
            <v>3.1294822211005756E-3</v>
          </cell>
          <cell r="AH36">
            <v>3.3743414657754454E-3</v>
          </cell>
          <cell r="AI36">
            <v>3.6192007104503161E-3</v>
          </cell>
          <cell r="AJ36">
            <v>3.8640599551251877E-3</v>
          </cell>
          <cell r="AK36">
            <v>4.1089191998000575E-3</v>
          </cell>
          <cell r="AL36">
            <v>4.3537784444749282E-3</v>
          </cell>
          <cell r="AM36">
            <v>4.5986376891497998E-3</v>
          </cell>
          <cell r="AN36">
            <v>4.8434969338246705E-3</v>
          </cell>
          <cell r="AO36">
            <v>5.0883561784995403E-3</v>
          </cell>
          <cell r="AP36">
            <v>5.3332154231744118E-3</v>
          </cell>
          <cell r="AQ36">
            <v>5.5780746678492817E-3</v>
          </cell>
          <cell r="AR36">
            <v>5.8229339125241532E-3</v>
          </cell>
          <cell r="AS36">
            <v>6.0677931571990248E-3</v>
          </cell>
          <cell r="AT36">
            <v>6.3126524018738937E-3</v>
          </cell>
          <cell r="AU36">
            <v>6.5575116465487644E-3</v>
          </cell>
          <cell r="AV36">
            <v>6.8023708912236342E-3</v>
          </cell>
          <cell r="AW36">
            <v>7.0472301358985067E-3</v>
          </cell>
          <cell r="AX36">
            <v>7.2920893805733765E-3</v>
          </cell>
          <cell r="AY36">
            <v>7.5369486252482489E-3</v>
          </cell>
          <cell r="AZ36">
            <v>7.7818078699231187E-3</v>
          </cell>
          <cell r="BA36">
            <v>8.0266671145979903E-3</v>
          </cell>
          <cell r="BB36">
            <v>8.2715263592728593E-3</v>
          </cell>
          <cell r="BC36">
            <v>8.5163856039477299E-3</v>
          </cell>
          <cell r="BD36">
            <v>8.7612448486226006E-3</v>
          </cell>
          <cell r="BE36">
            <v>9.0061040932974817E-3</v>
          </cell>
          <cell r="BF36">
            <v>2.6017634047303857E-2</v>
          </cell>
          <cell r="BG36">
            <v>4.3029164001310245E-2</v>
          </cell>
          <cell r="BH36">
            <v>6.004069395531661E-2</v>
          </cell>
          <cell r="BI36">
            <v>6.1604253693736295E-2</v>
          </cell>
          <cell r="BJ36">
            <v>6.3167813432156023E-2</v>
          </cell>
          <cell r="BK36">
            <v>6.4731373170575687E-2</v>
          </cell>
          <cell r="BL36">
            <v>6.6294932908995408E-2</v>
          </cell>
          <cell r="BM36">
            <v>6.78584926474151E-2</v>
          </cell>
          <cell r="BN36">
            <v>6.942205238583482E-2</v>
          </cell>
          <cell r="BO36">
            <v>7.0985612124254499E-2</v>
          </cell>
          <cell r="BP36">
            <v>7.2549171862674219E-2</v>
          </cell>
          <cell r="BQ36">
            <v>7.4112731601093912E-2</v>
          </cell>
          <cell r="BR36">
            <v>7.5676291339513591E-2</v>
          </cell>
          <cell r="BS36">
            <v>7.7239851077933297E-2</v>
          </cell>
          <cell r="BT36">
            <v>7.8803410816352948E-2</v>
          </cell>
          <cell r="BU36">
            <v>8.036697055477271E-2</v>
          </cell>
          <cell r="BV36">
            <v>8.1930530293192388E-2</v>
          </cell>
          <cell r="BW36">
            <v>8.3494090031612067E-2</v>
          </cell>
          <cell r="BX36">
            <v>8.5057649770031815E-2</v>
          </cell>
          <cell r="BY36">
            <v>8.662120950845148E-2</v>
          </cell>
          <cell r="BZ36">
            <v>8.8184769246871159E-2</v>
          </cell>
          <cell r="CA36">
            <v>8.9748328985290879E-2</v>
          </cell>
          <cell r="CB36">
            <v>9.1311888723710599E-2</v>
          </cell>
          <cell r="CC36">
            <v>9.2875448462130264E-2</v>
          </cell>
          <cell r="CD36">
            <v>9.4439008200549984E-2</v>
          </cell>
          <cell r="CE36">
            <v>9.6002567938969705E-2</v>
          </cell>
          <cell r="CF36">
            <v>9.7566127677389355E-2</v>
          </cell>
          <cell r="CG36">
            <v>9.0237455501988972E-2</v>
          </cell>
          <cell r="CH36">
            <v>8.2908783326588575E-2</v>
          </cell>
          <cell r="CI36">
            <v>7.5580111151188178E-2</v>
          </cell>
          <cell r="CJ36">
            <v>6.8251438975787795E-2</v>
          </cell>
          <cell r="CK36">
            <v>6.0922766800387398E-2</v>
          </cell>
          <cell r="CL36">
            <v>5.3594094624987001E-2</v>
          </cell>
          <cell r="CM36">
            <v>6.282185395019424E-2</v>
          </cell>
          <cell r="CN36">
            <v>5.6586620377847875E-2</v>
          </cell>
          <cell r="CO36">
            <v>6.4736363611784989E-2</v>
          </cell>
          <cell r="CP36">
            <v>7.2886106845722068E-2</v>
          </cell>
          <cell r="CQ36">
            <v>8.1035850079659189E-2</v>
          </cell>
          <cell r="CR36">
            <v>8.9185593313596295E-2</v>
          </cell>
          <cell r="CS36">
            <v>9.7335336547533402E-2</v>
          </cell>
          <cell r="CT36">
            <v>0.10548507978147051</v>
          </cell>
          <cell r="CU36">
            <v>0.11363482301540757</v>
          </cell>
          <cell r="CV36">
            <v>0.12178456624934471</v>
          </cell>
          <cell r="CW36">
            <v>0.12993430948328186</v>
          </cell>
          <cell r="CX36">
            <v>0.13808405271721896</v>
          </cell>
          <cell r="CY36">
            <v>0.14623379595115601</v>
          </cell>
          <cell r="CZ36">
            <v>0.15438353918509309</v>
          </cell>
          <cell r="DA36">
            <v>0.16253328241903023</v>
          </cell>
          <cell r="DB36">
            <v>0.17068302565296734</v>
          </cell>
          <cell r="DC36">
            <v>0.17883276888690444</v>
          </cell>
          <cell r="DD36">
            <v>0.18698251212084155</v>
          </cell>
          <cell r="DE36">
            <v>0.19513225535477871</v>
          </cell>
          <cell r="DF36">
            <v>0.21102521743928199</v>
          </cell>
          <cell r="DG36">
            <v>0.22691817952378524</v>
          </cell>
          <cell r="DH36">
            <v>0.24281114160828843</v>
          </cell>
          <cell r="DI36">
            <v>0.31223581339698253</v>
          </cell>
          <cell r="DJ36">
            <v>0.33141738753093986</v>
          </cell>
          <cell r="DK36">
            <v>0.35059896166489718</v>
          </cell>
          <cell r="DL36">
            <v>0.36978053579885456</v>
          </cell>
          <cell r="DM36">
            <v>0.38896210993281183</v>
          </cell>
          <cell r="DN36">
            <v>0.40814368406676921</v>
          </cell>
          <cell r="DO36">
            <v>0.42732525820072653</v>
          </cell>
          <cell r="DP36">
            <v>0.44650683233468391</v>
          </cell>
          <cell r="DQ36">
            <v>0.46568840646864129</v>
          </cell>
          <cell r="DR36">
            <v>0.48486998060259862</v>
          </cell>
          <cell r="DS36">
            <v>0.50405155473655594</v>
          </cell>
          <cell r="DT36">
            <v>0.52323312887051332</v>
          </cell>
          <cell r="DU36">
            <v>0.5424147030044707</v>
          </cell>
          <cell r="DV36">
            <v>0.55163575295554712</v>
          </cell>
          <cell r="DW36">
            <v>0.58025921731251806</v>
          </cell>
          <cell r="DX36">
            <v>0.49610985532635993</v>
          </cell>
          <cell r="DY36">
            <v>0.58823030865243398</v>
          </cell>
          <cell r="DZ36">
            <v>0.54774078786899738</v>
          </cell>
          <cell r="EA36">
            <v>0.46875451913710287</v>
          </cell>
          <cell r="EB36">
            <v>0.49737798349407375</v>
          </cell>
          <cell r="EC36">
            <v>0.50616430008466307</v>
          </cell>
          <cell r="ED36">
            <v>0.43469621977564377</v>
          </cell>
          <cell r="EE36">
            <v>0.37880799981282398</v>
          </cell>
          <cell r="EF36">
            <v>0.45398988404157664</v>
          </cell>
          <cell r="EG36">
            <v>0.44339195578282486</v>
          </cell>
          <cell r="EH36">
            <v>0.38125367556484374</v>
          </cell>
          <cell r="EI36">
            <v>0.42536641968460576</v>
          </cell>
          <cell r="EJ36">
            <v>0.38225006198233313</v>
          </cell>
          <cell r="EK36">
            <v>0.42283922140751884</v>
          </cell>
          <cell r="EL36">
            <v>0.38677909115274001</v>
          </cell>
          <cell r="EM36">
            <v>0.37609058231057996</v>
          </cell>
          <cell r="EN36">
            <v>0.47554806289271306</v>
          </cell>
          <cell r="EO36">
            <v>0.49728740291066564</v>
          </cell>
          <cell r="EP36">
            <v>0.48460612123352664</v>
          </cell>
          <cell r="EQ36">
            <v>0.49456998540842156</v>
          </cell>
          <cell r="ER36">
            <v>0.50000482041290972</v>
          </cell>
          <cell r="ES36">
            <v>0.50996868458780464</v>
          </cell>
          <cell r="ET36">
            <v>0.41304746034109929</v>
          </cell>
          <cell r="EU36">
            <v>0.63895543536098998</v>
          </cell>
          <cell r="EV36">
            <v>0.6262741536838512</v>
          </cell>
          <cell r="EW36">
            <v>0.63469814794080748</v>
          </cell>
          <cell r="EX36">
            <v>0.659607808378045</v>
          </cell>
          <cell r="EY36">
            <v>0.66295928996414599</v>
          </cell>
          <cell r="EZ36">
            <v>0.63297711685605307</v>
          </cell>
          <cell r="FA36">
            <v>0.64177234741619071</v>
          </cell>
          <cell r="FB36">
            <v>0.68552836283222163</v>
          </cell>
          <cell r="FC36">
            <v>0.62171480112822697</v>
          </cell>
          <cell r="FD36">
            <v>0.57046558379763501</v>
          </cell>
          <cell r="FE36">
            <v>0.6424579687875549</v>
          </cell>
          <cell r="FF36">
            <v>0.6548615802994816</v>
          </cell>
          <cell r="FG36">
            <v>0.64041454945240595</v>
          </cell>
          <cell r="FH36">
            <v>0.61607735284712017</v>
          </cell>
          <cell r="FI36">
            <v>0.63696523140884809</v>
          </cell>
          <cell r="FJ36">
            <v>0.56933793131550892</v>
          </cell>
          <cell r="FK36">
            <v>0.63545887660399591</v>
          </cell>
          <cell r="FL36">
            <v>0.3717885001267231</v>
          </cell>
          <cell r="FM36">
            <v>0.33342206676241548</v>
          </cell>
          <cell r="FN36">
            <v>0.35548354975318019</v>
          </cell>
          <cell r="FO36">
            <v>0.41789186660664557</v>
          </cell>
          <cell r="FP36">
            <v>0.43799476129864107</v>
          </cell>
          <cell r="FQ36">
            <v>0.43160430291942187</v>
          </cell>
          <cell r="FR36">
            <v>0.45143137273636924</v>
          </cell>
          <cell r="FS36">
            <v>0.30962868997309068</v>
          </cell>
        </row>
      </sheetData>
      <sheetData sheetId="24">
        <row r="29">
          <cell r="EH29">
            <v>31.592038444843443</v>
          </cell>
          <cell r="EI29">
            <v>41.796266862527872</v>
          </cell>
          <cell r="EJ29">
            <v>41.083651111553515</v>
          </cell>
          <cell r="EK29">
            <v>53.087618334453914</v>
          </cell>
          <cell r="EL29">
            <v>55.040546310225416</v>
          </cell>
          <cell r="EM29">
            <v>52.384023036023528</v>
          </cell>
          <cell r="EN29">
            <v>40.005707032547988</v>
          </cell>
          <cell r="EO29">
            <v>38.336923311911832</v>
          </cell>
          <cell r="EP29">
            <v>38.111411998312349</v>
          </cell>
          <cell r="EQ29">
            <v>42.170615643103012</v>
          </cell>
          <cell r="ER29">
            <v>38.111411998312349</v>
          </cell>
          <cell r="ES29">
            <v>40.592036447906644</v>
          </cell>
          <cell r="ET29">
            <v>49.612488991885897</v>
          </cell>
          <cell r="EU29">
            <v>57.16711799746853</v>
          </cell>
          <cell r="EV29">
            <v>64.721747003051149</v>
          </cell>
          <cell r="EW29">
            <v>71.938109038234558</v>
          </cell>
          <cell r="EX29">
            <v>77.909648622348826</v>
          </cell>
          <cell r="EY29">
            <v>85.468787854203427</v>
          </cell>
          <cell r="EZ29">
            <v>221.00108732749175</v>
          </cell>
          <cell r="FA29">
            <v>235.43381139785853</v>
          </cell>
          <cell r="FB29">
            <v>249.19000152742692</v>
          </cell>
          <cell r="FC29">
            <v>259.33801063940359</v>
          </cell>
          <cell r="FD29">
            <v>294.7432868745222</v>
          </cell>
          <cell r="FE29">
            <v>273.54522339617091</v>
          </cell>
          <cell r="FF29">
            <v>291.36061717052991</v>
          </cell>
          <cell r="FG29">
            <v>305.56782992729723</v>
          </cell>
          <cell r="FH29">
            <v>306.46987518169516</v>
          </cell>
          <cell r="FI29">
            <v>301.95964890970561</v>
          </cell>
          <cell r="FJ29">
            <v>274.44726865056879</v>
          </cell>
          <cell r="FK29">
            <v>269.03499712418125</v>
          </cell>
          <cell r="FL29">
            <v>274.57881691683519</v>
          </cell>
          <cell r="FM29">
            <v>245.35630919623571</v>
          </cell>
          <cell r="FN29">
            <v>195.99639287558128</v>
          </cell>
          <cell r="FO29">
            <v>180.75408318939233</v>
          </cell>
          <cell r="FP29">
            <v>158.75545454776287</v>
          </cell>
          <cell r="FQ29">
            <v>27.954382433791711</v>
          </cell>
          <cell r="FR29">
            <v>24.03725091656872</v>
          </cell>
          <cell r="FS29">
            <v>39.660674722740787</v>
          </cell>
        </row>
        <row r="36">
          <cell r="EH36">
            <v>0.12746181978487636</v>
          </cell>
          <cell r="EI36">
            <v>0.16863198757539144</v>
          </cell>
          <cell r="EJ36">
            <v>0.16575685495027956</v>
          </cell>
          <cell r="EK36">
            <v>0.21418828204987</v>
          </cell>
          <cell r="EL36">
            <v>0.222067601206031</v>
          </cell>
          <cell r="EM36">
            <v>0.21134954350862026</v>
          </cell>
          <cell r="EN36">
            <v>0.16140776192874953</v>
          </cell>
          <cell r="EO36">
            <v>0.15467485641424705</v>
          </cell>
          <cell r="EP36">
            <v>0.15376500431769263</v>
          </cell>
          <cell r="EQ36">
            <v>0.17014234205567172</v>
          </cell>
          <cell r="ER36">
            <v>0.15376500431769263</v>
          </cell>
          <cell r="ES36">
            <v>0.16377337737979095</v>
          </cell>
          <cell r="ET36">
            <v>0.20016746124196674</v>
          </cell>
          <cell r="EU36">
            <v>0.23064750647653898</v>
          </cell>
          <cell r="EV36">
            <v>0.26112755171111113</v>
          </cell>
          <cell r="EW36">
            <v>0.29024281880085179</v>
          </cell>
          <cell r="EX36">
            <v>0.31433570231761215</v>
          </cell>
          <cell r="EY36">
            <v>0.34483394459411537</v>
          </cell>
          <cell r="EZ36">
            <v>0.89165505462330641</v>
          </cell>
          <cell r="FA36">
            <v>0.94988558880278762</v>
          </cell>
          <cell r="FB36">
            <v>1.0053865666926058</v>
          </cell>
          <cell r="FC36">
            <v>1.0463299110375535</v>
          </cell>
          <cell r="FD36">
            <v>1.1891766901965937</v>
          </cell>
          <cell r="FE36">
            <v>1.1036505931204803</v>
          </cell>
          <cell r="FF36">
            <v>1.1755289087482774</v>
          </cell>
          <cell r="FG36">
            <v>1.2328495908312043</v>
          </cell>
          <cell r="FH36">
            <v>1.2364889992174219</v>
          </cell>
          <cell r="FI36">
            <v>1.2182919572863342</v>
          </cell>
          <cell r="FJ36">
            <v>1.1072900015066978</v>
          </cell>
          <cell r="FK36">
            <v>1.0854535511893924</v>
          </cell>
          <cell r="FL36">
            <v>1.1078207485630214</v>
          </cell>
          <cell r="FM36">
            <v>0.98991908105118098</v>
          </cell>
          <cell r="FN36">
            <v>0.79077065415735537</v>
          </cell>
          <cell r="FO36">
            <v>0.72927375095124392</v>
          </cell>
          <cell r="FP36">
            <v>0.64051767893236244</v>
          </cell>
          <cell r="FQ36">
            <v>0.11278526588888271</v>
          </cell>
          <cell r="FR36">
            <v>9.6981134971732899E-2</v>
          </cell>
          <cell r="FS36">
            <v>0.16001568822102133</v>
          </cell>
        </row>
      </sheetData>
      <sheetData sheetId="25">
        <row r="29">
          <cell r="DV29">
            <v>21.786587610756825</v>
          </cell>
          <cell r="DW29">
            <v>27.863118586362731</v>
          </cell>
          <cell r="DX29">
            <v>25.762752428000272</v>
          </cell>
          <cell r="DY29">
            <v>31.636061163245483</v>
          </cell>
          <cell r="DZ29">
            <v>32.171531284649376</v>
          </cell>
          <cell r="EA29">
            <v>38.528213957845352</v>
          </cell>
          <cell r="EB29">
            <v>42.180439553540488</v>
          </cell>
          <cell r="EC29">
            <v>46.707722274435078</v>
          </cell>
          <cell r="ED29">
            <v>54.323338751088386</v>
          </cell>
          <cell r="EE29">
            <v>57.529616072173589</v>
          </cell>
          <cell r="EF29">
            <v>66.746269902644613</v>
          </cell>
          <cell r="EG29">
            <v>78.310496653302479</v>
          </cell>
          <cell r="EH29">
            <v>68.492675964705455</v>
          </cell>
          <cell r="EI29">
            <v>75.190274409184781</v>
          </cell>
          <cell r="EJ29">
            <v>77.285279145241844</v>
          </cell>
          <cell r="EK29">
            <v>79.869291561636118</v>
          </cell>
          <cell r="EL29">
            <v>73.894111939892099</v>
          </cell>
          <cell r="EM29">
            <v>68.409554605490797</v>
          </cell>
          <cell r="EN29">
            <v>95.285804531522032</v>
          </cell>
          <cell r="EO29">
            <v>96.888008419587734</v>
          </cell>
          <cell r="EP29">
            <v>101.58890967727774</v>
          </cell>
          <cell r="EQ29">
            <v>116.26715518197948</v>
          </cell>
          <cell r="ER29">
            <v>118.97104251179293</v>
          </cell>
          <cell r="ES29">
            <v>115.4946159448899</v>
          </cell>
        </row>
        <row r="36">
          <cell r="DV36">
            <v>8.790056737294745E-2</v>
          </cell>
          <cell r="DW36">
            <v>0.11241705109026577</v>
          </cell>
          <cell r="DX36">
            <v>0.10394287512891225</v>
          </cell>
          <cell r="DY36">
            <v>0.12763943465481262</v>
          </cell>
          <cell r="DZ36">
            <v>0.12979985226236049</v>
          </cell>
          <cell r="EA36">
            <v>0.15544664117517915</v>
          </cell>
          <cell r="EB36">
            <v>0.17018197778553926</v>
          </cell>
          <cell r="EC36">
            <v>0.18844783597931591</v>
          </cell>
          <cell r="ED36">
            <v>0.21917394238719032</v>
          </cell>
          <cell r="EE36">
            <v>0.23211004788079467</v>
          </cell>
          <cell r="EF36">
            <v>0.26929572906468285</v>
          </cell>
          <cell r="EG36">
            <v>0.31595297116120835</v>
          </cell>
          <cell r="EH36">
            <v>0.27634181110659517</v>
          </cell>
          <cell r="EI36">
            <v>0.30336406506504576</v>
          </cell>
          <cell r="EJ36">
            <v>0.3118166097332849</v>
          </cell>
          <cell r="EK36">
            <v>0.32224211378916801</v>
          </cell>
          <cell r="EL36">
            <v>0.29813454410958901</v>
          </cell>
          <cell r="EM36">
            <v>0.27600644814079639</v>
          </cell>
          <cell r="EN36">
            <v>0.38444186077002623</v>
          </cell>
          <cell r="EO36">
            <v>0.39090614206658786</v>
          </cell>
          <cell r="EP36">
            <v>0.4098724848044995</v>
          </cell>
          <cell r="EQ36">
            <v>0.46909360428195579</v>
          </cell>
          <cell r="ER36">
            <v>0.48000275786990815</v>
          </cell>
          <cell r="ES36">
            <v>0.46597670325682644</v>
          </cell>
        </row>
      </sheetData>
      <sheetData sheetId="26">
        <row r="29">
          <cell r="ET29">
            <v>126.78438107970214</v>
          </cell>
          <cell r="EU29">
            <v>115.06354446241811</v>
          </cell>
          <cell r="EV29">
            <v>112.3246842489739</v>
          </cell>
          <cell r="EW29">
            <v>115.62902342202405</v>
          </cell>
          <cell r="EX29">
            <v>111.28368889151685</v>
          </cell>
          <cell r="EY29">
            <v>102.07180816319115</v>
          </cell>
          <cell r="EZ29">
            <v>89.792632472155432</v>
          </cell>
          <cell r="FA29">
            <v>98.259109117363948</v>
          </cell>
          <cell r="FB29">
            <v>99.287252680284226</v>
          </cell>
          <cell r="FC29">
            <v>95.331755917384996</v>
          </cell>
          <cell r="FD29">
            <v>95.67875436986948</v>
          </cell>
          <cell r="FE29">
            <v>95.714453799138028</v>
          </cell>
          <cell r="FF29">
            <v>92.157362666870128</v>
          </cell>
          <cell r="FG29">
            <v>92.967025722668708</v>
          </cell>
          <cell r="FH29">
            <v>92.442958101014085</v>
          </cell>
          <cell r="FI29">
            <v>89.424214362108444</v>
          </cell>
          <cell r="FJ29">
            <v>84.236373300876565</v>
          </cell>
          <cell r="FK29">
            <v>82.232921330353292</v>
          </cell>
          <cell r="FL29">
            <v>86.304084244081409</v>
          </cell>
          <cell r="FM29">
            <v>83.028304614446469</v>
          </cell>
          <cell r="FN29">
            <v>73.517340194498601</v>
          </cell>
          <cell r="FO29">
            <v>70.348685461017752</v>
          </cell>
          <cell r="FP29">
            <v>69.213450683399842</v>
          </cell>
          <cell r="FQ29">
            <v>67.671248137973848</v>
          </cell>
          <cell r="FR29">
            <v>66.74703554334846</v>
          </cell>
          <cell r="FS29">
            <v>62.484477007021624</v>
          </cell>
        </row>
        <row r="36">
          <cell r="ET36">
            <v>0.51152659746638796</v>
          </cell>
          <cell r="EU36">
            <v>0.46423749431944977</v>
          </cell>
          <cell r="EV36">
            <v>0.45318723849149845</v>
          </cell>
          <cell r="EW36">
            <v>0.46651898613794296</v>
          </cell>
          <cell r="EX36">
            <v>0.44898721946199699</v>
          </cell>
          <cell r="EY36">
            <v>0.41182079592387688</v>
          </cell>
          <cell r="EZ36">
            <v>0.3622790076733281</v>
          </cell>
          <cell r="FA36">
            <v>0.39643801017797892</v>
          </cell>
          <cell r="FB36">
            <v>0.40058617712069533</v>
          </cell>
          <cell r="FC36">
            <v>0.38462725707719886</v>
          </cell>
          <cell r="FD36">
            <v>0.3860272634203612</v>
          </cell>
          <cell r="FE36">
            <v>0.38617129699476299</v>
          </cell>
          <cell r="FF36">
            <v>0.37181979164156798</v>
          </cell>
          <cell r="FG36">
            <v>0.37508647310895255</v>
          </cell>
          <cell r="FH36">
            <v>0.37297206023676471</v>
          </cell>
          <cell r="FI36">
            <v>0.36079258118551916</v>
          </cell>
          <cell r="FJ36">
            <v>0.33986162215374288</v>
          </cell>
          <cell r="FK36">
            <v>0.33177845795842409</v>
          </cell>
          <cell r="FL36">
            <v>0.34820404678297756</v>
          </cell>
          <cell r="FM36">
            <v>0.33498752599605602</v>
          </cell>
          <cell r="FN36">
            <v>0.29661441389085602</v>
          </cell>
          <cell r="FO36">
            <v>0.2838301011816724</v>
          </cell>
          <cell r="FP36">
            <v>0.27924986205304225</v>
          </cell>
          <cell r="FQ36">
            <v>0.27302766327786476</v>
          </cell>
          <cell r="FR36">
            <v>0.2692988181327588</v>
          </cell>
          <cell r="FS36">
            <v>0.25210102100648762</v>
          </cell>
        </row>
      </sheetData>
      <sheetData sheetId="27">
        <row r="29">
          <cell r="CQ29">
            <v>59.940104783286394</v>
          </cell>
          <cell r="CR29">
            <v>57.811671945421594</v>
          </cell>
          <cell r="CS29">
            <v>55.683239107556801</v>
          </cell>
          <cell r="CT29">
            <v>53.554806269692016</v>
          </cell>
          <cell r="CU29">
            <v>51.426373431827223</v>
          </cell>
          <cell r="CV29">
            <v>49.297940593962423</v>
          </cell>
          <cell r="CW29">
            <v>47.16950775609763</v>
          </cell>
          <cell r="CX29">
            <v>45.041074918232823</v>
          </cell>
          <cell r="CY29">
            <v>42.91264208036803</v>
          </cell>
          <cell r="CZ29">
            <v>40.784209242503238</v>
          </cell>
          <cell r="DA29">
            <v>38.655776404638438</v>
          </cell>
          <cell r="DB29">
            <v>37.789190717251046</v>
          </cell>
          <cell r="DC29">
            <v>40.769261585450046</v>
          </cell>
          <cell r="DD29">
            <v>52.449882488151822</v>
          </cell>
          <cell r="DE29">
            <v>64.130503390853605</v>
          </cell>
          <cell r="DF29">
            <v>75.811124293555395</v>
          </cell>
          <cell r="DG29">
            <v>87.491745196257156</v>
          </cell>
          <cell r="DH29">
            <v>99.172366098958932</v>
          </cell>
          <cell r="DI29">
            <v>110.85298700166072</v>
          </cell>
          <cell r="DJ29">
            <v>122.53360790436247</v>
          </cell>
          <cell r="DK29">
            <v>134.21422880706427</v>
          </cell>
          <cell r="DL29">
            <v>145.89484970976605</v>
          </cell>
          <cell r="DM29">
            <v>157.57547061246791</v>
          </cell>
          <cell r="DN29">
            <v>170.46039153749837</v>
          </cell>
          <cell r="DO29">
            <v>179.95472162779222</v>
          </cell>
          <cell r="DP29">
            <v>189.20071247906952</v>
          </cell>
          <cell r="DQ29">
            <v>193.31098029218074</v>
          </cell>
          <cell r="DR29">
            <v>187.7866992609955</v>
          </cell>
          <cell r="DS29">
            <v>187.78500987841718</v>
          </cell>
          <cell r="DT29">
            <v>181.20993288350189</v>
          </cell>
          <cell r="DU29">
            <v>187.13966573348972</v>
          </cell>
          <cell r="DV29">
            <v>198.14937199655822</v>
          </cell>
          <cell r="DW29">
            <v>204.53861690785564</v>
          </cell>
          <cell r="DX29">
            <v>210.43118334111986</v>
          </cell>
          <cell r="DY29">
            <v>201.16781212187661</v>
          </cell>
          <cell r="DZ29">
            <v>203.03506641312939</v>
          </cell>
          <cell r="EA29">
            <v>206.10805332313731</v>
          </cell>
          <cell r="EB29">
            <v>214.32352080162465</v>
          </cell>
          <cell r="EC29">
            <v>219.25313916523274</v>
          </cell>
          <cell r="ED29">
            <v>225.64745222426524</v>
          </cell>
          <cell r="EE29">
            <v>230.07363457952673</v>
          </cell>
          <cell r="EF29">
            <v>231.6650329683269</v>
          </cell>
          <cell r="EG29">
            <v>251.08201631898379</v>
          </cell>
          <cell r="EH29">
            <v>246.86221311226768</v>
          </cell>
          <cell r="EI29">
            <v>251.368799063484</v>
          </cell>
          <cell r="EJ29">
            <v>258.3968385186032</v>
          </cell>
          <cell r="EK29">
            <v>263.53192562248535</v>
          </cell>
          <cell r="EL29">
            <v>258.1864070311733</v>
          </cell>
          <cell r="EM29">
            <v>257.12866287341205</v>
          </cell>
          <cell r="EN29">
            <v>257.64077490871557</v>
          </cell>
          <cell r="EO29">
            <v>253.36882936485222</v>
          </cell>
          <cell r="EP29">
            <v>241.66287921127685</v>
          </cell>
          <cell r="EQ29">
            <v>216.11241760952629</v>
          </cell>
          <cell r="ER29">
            <v>200.45718974420097</v>
          </cell>
          <cell r="ES29">
            <v>186.40878323251738</v>
          </cell>
        </row>
        <row r="36">
          <cell r="CQ36">
            <v>0.24183545000151438</v>
          </cell>
          <cell r="CR36">
            <v>0.23324803569845229</v>
          </cell>
          <cell r="CS36">
            <v>0.22466062139539023</v>
          </cell>
          <cell r="CT36">
            <v>0.21607320709232816</v>
          </cell>
          <cell r="CU36">
            <v>0.20748579278926613</v>
          </cell>
          <cell r="CV36">
            <v>0.19889837848620404</v>
          </cell>
          <cell r="CW36">
            <v>0.19031096418314197</v>
          </cell>
          <cell r="CX36">
            <v>0.18172354988007985</v>
          </cell>
          <cell r="CY36">
            <v>0.17313613557701776</v>
          </cell>
          <cell r="CZ36">
            <v>0.16454872127395573</v>
          </cell>
          <cell r="DA36">
            <v>0.15596130697089361</v>
          </cell>
          <cell r="DB36">
            <v>0.15246496440639684</v>
          </cell>
          <cell r="DC36">
            <v>0.16448841318168597</v>
          </cell>
          <cell r="DD36">
            <v>0.21161526126637001</v>
          </cell>
          <cell r="DE36">
            <v>0.25874210935105402</v>
          </cell>
          <cell r="DF36">
            <v>0.30586895743573811</v>
          </cell>
          <cell r="DG36">
            <v>0.35299580552042203</v>
          </cell>
          <cell r="DH36">
            <v>0.40012265360510607</v>
          </cell>
          <cell r="DI36">
            <v>0.44724950168979011</v>
          </cell>
          <cell r="DJ36">
            <v>0.49437634977447403</v>
          </cell>
          <cell r="DK36">
            <v>0.54150319785915813</v>
          </cell>
          <cell r="DL36">
            <v>0.58863004594384205</v>
          </cell>
          <cell r="DM36">
            <v>0.63575689402852653</v>
          </cell>
          <cell r="DN36">
            <v>0.68774263314934869</v>
          </cell>
          <cell r="DO36">
            <v>0.72604863208195924</v>
          </cell>
          <cell r="DP36">
            <v>0.76335267694996245</v>
          </cell>
          <cell r="DQ36">
            <v>0.77993603912132226</v>
          </cell>
          <cell r="DR36">
            <v>0.75764767319434057</v>
          </cell>
          <cell r="DS36">
            <v>0.75764085718029572</v>
          </cell>
          <cell r="DT36">
            <v>0.73111293051735593</v>
          </cell>
          <cell r="DU36">
            <v>0.75503713981512521</v>
          </cell>
          <cell r="DV36">
            <v>0.79945710334605447</v>
          </cell>
          <cell r="DW36">
            <v>0.82523526846404993</v>
          </cell>
          <cell r="DX36">
            <v>0.84900952545283015</v>
          </cell>
          <cell r="DY36">
            <v>0.81163535743233273</v>
          </cell>
          <cell r="DZ36">
            <v>0.81916901596404568</v>
          </cell>
          <cell r="EA36">
            <v>0.831567345511807</v>
          </cell>
          <cell r="EB36">
            <v>0.86471362181239142</v>
          </cell>
          <cell r="EC36">
            <v>0.88460275079555117</v>
          </cell>
          <cell r="ED36">
            <v>0.9104013639556815</v>
          </cell>
          <cell r="EE36">
            <v>0.9282593207534463</v>
          </cell>
          <cell r="EF36">
            <v>0.93468000598378786</v>
          </cell>
          <cell r="EG36">
            <v>1.0130201243945813</v>
          </cell>
          <cell r="EH36">
            <v>0.99599482870810174</v>
          </cell>
          <cell r="EI36">
            <v>1.0141771833339948</v>
          </cell>
          <cell r="EJ36">
            <v>1.0425326406759892</v>
          </cell>
          <cell r="EK36">
            <v>1.0632507576204657</v>
          </cell>
          <cell r="EL36">
            <v>1.041683629923654</v>
          </cell>
          <cell r="EM36">
            <v>1.037416035876171</v>
          </cell>
          <cell r="EN36">
            <v>1.039482212519615</v>
          </cell>
          <cell r="EO36">
            <v>1.022246542399962</v>
          </cell>
          <cell r="EP36">
            <v>0.97501750045349955</v>
          </cell>
          <cell r="EQ36">
            <v>0.87193113779954734</v>
          </cell>
          <cell r="ER36">
            <v>0.80876826730782148</v>
          </cell>
          <cell r="ES36">
            <v>0.75208830782425817</v>
          </cell>
        </row>
      </sheetData>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 2020"/>
      <sheetName val="Devon"/>
      <sheetName val="Ecopetrol"/>
      <sheetName val="Egyptian"/>
      <sheetName val="EnCana"/>
      <sheetName val="ENI"/>
      <sheetName val="EOG"/>
      <sheetName val="EQT"/>
      <sheetName val="Equinor"/>
      <sheetName val="Exxaro"/>
      <sheetName val="ExxonMobil"/>
      <sheetName val="FSU"/>
      <sheetName val="Gazprom"/>
      <sheetName val="Glencore"/>
      <sheetName val="Heidelberg"/>
      <sheetName val="Heidelberg+Italcementi"/>
      <sheetName val="Hess"/>
      <sheetName val="Holcim"/>
      <sheetName val="Husky"/>
      <sheetName val="Inpex"/>
      <sheetName val="IraqNOC"/>
      <sheetName val="Italcimenti"/>
      <sheetName val="Kazakhstan"/>
      <sheetName val="Kiewit"/>
      <sheetName val="Kuwait"/>
      <sheetName val="Lafarge"/>
      <sheetName val="LafargeHolcim"/>
      <sheetName val="LibyaNOC"/>
      <sheetName val="Lukoil"/>
      <sheetName val="Template May21"/>
    </sheetNames>
    <sheetDataSet>
      <sheetData sheetId="0"/>
      <sheetData sheetId="1"/>
      <sheetData sheetId="2">
        <row r="29">
          <cell r="EO29">
            <v>0.55910233021593392</v>
          </cell>
          <cell r="EP29">
            <v>0.70981585930894298</v>
          </cell>
          <cell r="EQ29">
            <v>34.820071591348352</v>
          </cell>
          <cell r="ER29">
            <v>36.279035700176614</v>
          </cell>
          <cell r="ES29">
            <v>42.364897178415717</v>
          </cell>
          <cell r="ET29">
            <v>54.873858331134265</v>
          </cell>
          <cell r="EU29">
            <v>58.868500336570278</v>
          </cell>
          <cell r="EV29">
            <v>74.388018488981444</v>
          </cell>
          <cell r="EW29">
            <v>72.581875831169015</v>
          </cell>
          <cell r="EX29">
            <v>76.847251031595718</v>
          </cell>
          <cell r="EY29">
            <v>84.374962981143426</v>
          </cell>
          <cell r="EZ29">
            <v>79.778257932572402</v>
          </cell>
          <cell r="FA29">
            <v>94.784910868907019</v>
          </cell>
          <cell r="FB29">
            <v>85.462904479685434</v>
          </cell>
          <cell r="FC29">
            <v>87.738779895750838</v>
          </cell>
          <cell r="FD29">
            <v>81.947824332894882</v>
          </cell>
          <cell r="FE29">
            <v>80.856342520378149</v>
          </cell>
          <cell r="FF29">
            <v>74.107050952387212</v>
          </cell>
          <cell r="FG29">
            <v>71.573962804406463</v>
          </cell>
          <cell r="FH29">
            <v>80.83044273394033</v>
          </cell>
          <cell r="FI29">
            <v>79.885940018802543</v>
          </cell>
          <cell r="FJ29">
            <v>83.40691521486022</v>
          </cell>
          <cell r="FK29">
            <v>81.693692536424649</v>
          </cell>
          <cell r="FL29">
            <v>86.155696024992409</v>
          </cell>
          <cell r="FM29">
            <v>89.640297327906282</v>
          </cell>
          <cell r="FN29">
            <v>91.411425133873394</v>
          </cell>
          <cell r="FO29">
            <v>89.207188973827684</v>
          </cell>
          <cell r="FP29">
            <v>91.343717741444991</v>
          </cell>
          <cell r="FQ29">
            <v>79.603034685423268</v>
          </cell>
          <cell r="FR29">
            <v>75.287078618184481</v>
          </cell>
          <cell r="FS29">
            <v>71.996377070610407</v>
          </cell>
        </row>
        <row r="36">
          <cell r="EO36">
            <v>3.5300620724205193E-3</v>
          </cell>
          <cell r="EP36">
            <v>4.5909845325971862E-3</v>
          </cell>
          <cell r="EQ36">
            <v>0.18762586297983988</v>
          </cell>
          <cell r="ER36">
            <v>0.18431182516077033</v>
          </cell>
          <cell r="ES36">
            <v>0.2187014376556031</v>
          </cell>
          <cell r="ET36">
            <v>0.29207318051892867</v>
          </cell>
          <cell r="EU36">
            <v>0.32171950669247062</v>
          </cell>
          <cell r="EV36">
            <v>0.43094478095437699</v>
          </cell>
          <cell r="EW36">
            <v>0.42265732457712307</v>
          </cell>
          <cell r="EX36">
            <v>0.44416121717322171</v>
          </cell>
          <cell r="EY36">
            <v>0.50911593626889617</v>
          </cell>
          <cell r="EZ36">
            <v>0.46640619289066232</v>
          </cell>
          <cell r="FA36">
            <v>0.56187893262611843</v>
          </cell>
          <cell r="FB36">
            <v>0.50013104024662514</v>
          </cell>
          <cell r="FC36">
            <v>0.54877248318213334</v>
          </cell>
          <cell r="FD36">
            <v>0.51549954722309443</v>
          </cell>
          <cell r="FE36">
            <v>0.52180530233627909</v>
          </cell>
          <cell r="FF36">
            <v>0.4823082804016986</v>
          </cell>
          <cell r="FG36">
            <v>0.47292986491941774</v>
          </cell>
          <cell r="FH36">
            <v>0.51339193307965691</v>
          </cell>
          <cell r="FI36">
            <v>0.54297734274302278</v>
          </cell>
          <cell r="FJ36">
            <v>0.56132895804792926</v>
          </cell>
          <cell r="FK36">
            <v>0.54304133330766202</v>
          </cell>
          <cell r="FL36">
            <v>0.56088461974044879</v>
          </cell>
          <cell r="FM36">
            <v>0.56029790359273768</v>
          </cell>
          <cell r="FN36">
            <v>0.53777929694672555</v>
          </cell>
          <cell r="FO36">
            <v>0.46135598726666427</v>
          </cell>
          <cell r="FP36">
            <v>0.41806367078192436</v>
          </cell>
          <cell r="FQ36">
            <v>0.36584577085313508</v>
          </cell>
          <cell r="FR36">
            <v>0.32564796895617565</v>
          </cell>
          <cell r="FS36">
            <v>0.30371782068681402</v>
          </cell>
        </row>
      </sheetData>
      <sheetData sheetId="3">
        <row r="29">
          <cell r="EN29">
            <v>18.813940194445944</v>
          </cell>
          <cell r="EO29">
            <v>62.326315512569629</v>
          </cell>
          <cell r="EP29">
            <v>65.982774037454718</v>
          </cell>
          <cell r="EQ29">
            <v>68.919853006599567</v>
          </cell>
          <cell r="ER29">
            <v>67.660658106543721</v>
          </cell>
          <cell r="ES29">
            <v>68.933854804810551</v>
          </cell>
          <cell r="ET29">
            <v>71.259005628600761</v>
          </cell>
          <cell r="EU29">
            <v>69.300295316951363</v>
          </cell>
          <cell r="EV29">
            <v>91.450139505428652</v>
          </cell>
          <cell r="EW29">
            <v>66.814747876225141</v>
          </cell>
          <cell r="EX29">
            <v>102.47922956322654</v>
          </cell>
          <cell r="EY29">
            <v>75.935983179949844</v>
          </cell>
          <cell r="EZ29">
            <v>124.93566896737636</v>
          </cell>
          <cell r="FA29">
            <v>54.98863014902642</v>
          </cell>
          <cell r="FB29">
            <v>61.351602899719936</v>
          </cell>
          <cell r="FC29">
            <v>67.232436385919144</v>
          </cell>
          <cell r="FD29">
            <v>87.539871836075903</v>
          </cell>
          <cell r="FE29">
            <v>80.314842183842075</v>
          </cell>
          <cell r="FF29">
            <v>80.504968937488044</v>
          </cell>
          <cell r="FG29">
            <v>51.811354292354203</v>
          </cell>
          <cell r="FH29">
            <v>53.92602403610524</v>
          </cell>
          <cell r="FI29">
            <v>60.35564322213154</v>
          </cell>
          <cell r="FJ29">
            <v>70.299949860704274</v>
          </cell>
          <cell r="FK29">
            <v>83.456776498827466</v>
          </cell>
          <cell r="FL29">
            <v>90.893804871426056</v>
          </cell>
          <cell r="FM29">
            <v>95.128211516226344</v>
          </cell>
          <cell r="FN29">
            <v>100.27736113746595</v>
          </cell>
          <cell r="FO29">
            <v>95.303292689203303</v>
          </cell>
          <cell r="FP29">
            <v>102.83983779029005</v>
          </cell>
          <cell r="FQ29">
            <v>97.068399178777128</v>
          </cell>
          <cell r="FR29">
            <v>96.709056513125077</v>
          </cell>
          <cell r="FS29">
            <v>97.392029328433708</v>
          </cell>
        </row>
        <row r="36">
          <cell r="EN36">
            <v>9.4289558659032963E-2</v>
          </cell>
          <cell r="EO36">
            <v>0.19129361296182118</v>
          </cell>
          <cell r="EP36">
            <v>0.19860868023284609</v>
          </cell>
          <cell r="EQ36">
            <v>0.18875791112279264</v>
          </cell>
          <cell r="ER36">
            <v>0.18767930770727617</v>
          </cell>
          <cell r="ES36">
            <v>0.19024811187951032</v>
          </cell>
          <cell r="ET36">
            <v>0.19446653969461719</v>
          </cell>
          <cell r="EU36">
            <v>0.20775197382737265</v>
          </cell>
          <cell r="EV36">
            <v>0.2486529135059157</v>
          </cell>
          <cell r="EW36">
            <v>0.19607934270044547</v>
          </cell>
          <cell r="EX36">
            <v>0.28204466961741614</v>
          </cell>
          <cell r="EY36">
            <v>0.20178267926669208</v>
          </cell>
          <cell r="EZ36">
            <v>0.31428112051042301</v>
          </cell>
          <cell r="FA36">
            <v>0.15026853208226448</v>
          </cell>
          <cell r="FB36">
            <v>0.16335780956641019</v>
          </cell>
          <cell r="FC36">
            <v>0.2167747402752167</v>
          </cell>
          <cell r="FD36">
            <v>0.25675169144459153</v>
          </cell>
          <cell r="FE36">
            <v>0.20415558952950688</v>
          </cell>
          <cell r="FF36">
            <v>0.2078725616626716</v>
          </cell>
          <cell r="FG36">
            <v>0.15619287426362854</v>
          </cell>
          <cell r="FH36">
            <v>0.16445584943436958</v>
          </cell>
          <cell r="FI36">
            <v>0.18803238123450802</v>
          </cell>
          <cell r="FJ36">
            <v>0.21467848999182879</v>
          </cell>
          <cell r="FK36">
            <v>0.24473403353049183</v>
          </cell>
          <cell r="FL36">
            <v>0.25845651129319519</v>
          </cell>
          <cell r="FM36">
            <v>0.27602349183659486</v>
          </cell>
          <cell r="FN36">
            <v>0.30130228573544493</v>
          </cell>
          <cell r="FO36">
            <v>0.28885733947759062</v>
          </cell>
          <cell r="FP36">
            <v>0.31074727977025374</v>
          </cell>
          <cell r="FQ36">
            <v>0.29255214743469016</v>
          </cell>
          <cell r="FR36">
            <v>0.29048216222547329</v>
          </cell>
          <cell r="FS36">
            <v>0.29499152465794465</v>
          </cell>
        </row>
      </sheetData>
      <sheetData sheetId="4">
        <row r="29">
          <cell r="DL29">
            <v>0.80690102381453754</v>
          </cell>
          <cell r="DM29">
            <v>0.90784414114382195</v>
          </cell>
          <cell r="DN29">
            <v>0.98969707793503525</v>
          </cell>
          <cell r="DO29">
            <v>1.2242335816884791</v>
          </cell>
          <cell r="DP29">
            <v>1.4681257889992714</v>
          </cell>
          <cell r="DQ29">
            <v>1.6633834887487873</v>
          </cell>
          <cell r="DR29">
            <v>1.7255402075245305</v>
          </cell>
          <cell r="DS29">
            <v>1.6692544768110908</v>
          </cell>
          <cell r="DT29">
            <v>1.4981246441305258</v>
          </cell>
          <cell r="DU29">
            <v>2.3562737121276229</v>
          </cell>
          <cell r="DV29">
            <v>3.3938477507771858</v>
          </cell>
          <cell r="DW29">
            <v>4.5382834955338671</v>
          </cell>
          <cell r="DX29">
            <v>4.0820509070793713</v>
          </cell>
          <cell r="DY29">
            <v>3.2219810998416443</v>
          </cell>
          <cell r="DZ29">
            <v>2.313002583102338</v>
          </cell>
          <cell r="EA29">
            <v>2.0963263733523521</v>
          </cell>
          <cell r="EB29">
            <v>3.2762344649874326</v>
          </cell>
          <cell r="EC29">
            <v>23.907152294032347</v>
          </cell>
          <cell r="ED29">
            <v>30.600944982322471</v>
          </cell>
          <cell r="EE29">
            <v>36.04673416274025</v>
          </cell>
          <cell r="EF29">
            <v>39.010618061965573</v>
          </cell>
          <cell r="EG29">
            <v>44.040406073092569</v>
          </cell>
          <cell r="EH29">
            <v>44.844664320222179</v>
          </cell>
          <cell r="EI29">
            <v>51.436825680769942</v>
          </cell>
          <cell r="EJ29">
            <v>56.371459009365047</v>
          </cell>
          <cell r="EK29">
            <v>63.958881264943471</v>
          </cell>
          <cell r="EL29">
            <v>69.631333906094355</v>
          </cell>
          <cell r="EM29">
            <v>64.943081389543551</v>
          </cell>
          <cell r="EN29">
            <v>71.517815353210864</v>
          </cell>
          <cell r="EO29">
            <v>69.490491240017988</v>
          </cell>
          <cell r="EP29">
            <v>72.253687136395953</v>
          </cell>
          <cell r="EQ29">
            <v>72.850489103429396</v>
          </cell>
          <cell r="ER29">
            <v>74.310822540477105</v>
          </cell>
          <cell r="ES29">
            <v>73.452117121708014</v>
          </cell>
          <cell r="ET29">
            <v>75.838180041654454</v>
          </cell>
          <cell r="EU29">
            <v>76.979945534931829</v>
          </cell>
          <cell r="EV29">
            <v>79.216930681434746</v>
          </cell>
          <cell r="EW29">
            <v>80.490842426184145</v>
          </cell>
          <cell r="EX29">
            <v>76.138712086168383</v>
          </cell>
          <cell r="EY29">
            <v>74.863242503994826</v>
          </cell>
          <cell r="EZ29">
            <v>77.513543616804128</v>
          </cell>
          <cell r="FA29">
            <v>75.802577918675397</v>
          </cell>
          <cell r="FB29">
            <v>79.168082111949687</v>
          </cell>
          <cell r="FC29">
            <v>79.1165199580051</v>
          </cell>
          <cell r="FD29">
            <v>84.224006528629246</v>
          </cell>
          <cell r="FE29">
            <v>84.007153783604025</v>
          </cell>
          <cell r="FF29">
            <v>93.112500067826858</v>
          </cell>
          <cell r="FG29">
            <v>104.20582468199257</v>
          </cell>
          <cell r="FH29">
            <v>105.13363933083625</v>
          </cell>
          <cell r="FI29">
            <v>110.62196656335213</v>
          </cell>
          <cell r="FJ29">
            <v>115.27061130133093</v>
          </cell>
          <cell r="FK29">
            <v>113.37695419641821</v>
          </cell>
          <cell r="FL29">
            <v>113.7756915205216</v>
          </cell>
          <cell r="FM29">
            <v>113.52489147729878</v>
          </cell>
          <cell r="FN29">
            <v>109.51067502647726</v>
          </cell>
          <cell r="FO29">
            <v>101.02687793464594</v>
          </cell>
          <cell r="FP29">
            <v>97.08103493964326</v>
          </cell>
          <cell r="FQ29">
            <v>92.594529372738691</v>
          </cell>
          <cell r="FR29">
            <v>99.703211263482174</v>
          </cell>
          <cell r="FS29">
            <v>108.45593908361225</v>
          </cell>
        </row>
        <row r="36">
          <cell r="DL36">
            <v>1.5219831897507966E-3</v>
          </cell>
          <cell r="DM36">
            <v>1.7123829081325211E-3</v>
          </cell>
          <cell r="DN36">
            <v>1.8667745747077207E-3</v>
          </cell>
          <cell r="DO36">
            <v>2.3091592111878848E-3</v>
          </cell>
          <cell r="DP36">
            <v>2.7691906508351353E-3</v>
          </cell>
          <cell r="DQ36">
            <v>3.1374872918324293E-3</v>
          </cell>
          <cell r="DR36">
            <v>3.2547277938453408E-3</v>
          </cell>
          <cell r="DS36">
            <v>3.1485611966538801E-3</v>
          </cell>
          <cell r="DT36">
            <v>2.825774732245389E-3</v>
          </cell>
          <cell r="DU36">
            <v>4.4444223944053694E-3</v>
          </cell>
          <cell r="DV36">
            <v>6.4015028768183426E-3</v>
          </cell>
          <cell r="DW36">
            <v>8.6856145203587087E-3</v>
          </cell>
          <cell r="DX36">
            <v>7.8250649489111021E-3</v>
          </cell>
          <cell r="DY36">
            <v>6.1818830807950425E-3</v>
          </cell>
          <cell r="DZ36">
            <v>4.492454054920862E-3</v>
          </cell>
          <cell r="EA36">
            <v>4.0168415134188978E-3</v>
          </cell>
          <cell r="EB36">
            <v>6.246826823319303E-3</v>
          </cell>
          <cell r="EC36">
            <v>4.7969508227993153E-2</v>
          </cell>
          <cell r="ED36">
            <v>6.1476196188033558E-2</v>
          </cell>
          <cell r="EE36">
            <v>7.2628889911268632E-2</v>
          </cell>
          <cell r="EF36">
            <v>7.910019396582875E-2</v>
          </cell>
          <cell r="EG36">
            <v>8.9468222943462059E-2</v>
          </cell>
          <cell r="EH36">
            <v>9.525112491107221E-2</v>
          </cell>
          <cell r="EI36">
            <v>0.11707030052780799</v>
          </cell>
          <cell r="EJ36">
            <v>0.13043065395675713</v>
          </cell>
          <cell r="EK36">
            <v>0.15114096614155545</v>
          </cell>
          <cell r="EL36">
            <v>0.1686658376247199</v>
          </cell>
          <cell r="EM36">
            <v>0.16515519759146258</v>
          </cell>
          <cell r="EN36">
            <v>0.18224900754736983</v>
          </cell>
          <cell r="EO36">
            <v>0.18311754649252865</v>
          </cell>
          <cell r="EP36">
            <v>0.19451506900452609</v>
          </cell>
          <cell r="EQ36">
            <v>0.19841359900938488</v>
          </cell>
          <cell r="ER36">
            <v>0.20863342297121137</v>
          </cell>
          <cell r="ES36">
            <v>0.21301245876091818</v>
          </cell>
          <cell r="ET36">
            <v>0.22808872688085691</v>
          </cell>
          <cell r="EU36">
            <v>0.23551363655226498</v>
          </cell>
          <cell r="EV36">
            <v>0.24304766299708414</v>
          </cell>
          <cell r="EW36">
            <v>0.25275823172792755</v>
          </cell>
          <cell r="EX36">
            <v>0.24530246046616633</v>
          </cell>
          <cell r="EY36">
            <v>0.2447044641289868</v>
          </cell>
          <cell r="EZ36">
            <v>0.25670872630661978</v>
          </cell>
          <cell r="FA36">
            <v>0.28082453409058311</v>
          </cell>
          <cell r="FB36">
            <v>0.33425082068152889</v>
          </cell>
          <cell r="FC36">
            <v>0.33754319741307459</v>
          </cell>
          <cell r="FD36">
            <v>0.38461360045994558</v>
          </cell>
          <cell r="FE36">
            <v>0.40371379603116819</v>
          </cell>
          <cell r="FF36">
            <v>0.49576161503796223</v>
          </cell>
          <cell r="FG36">
            <v>0.60858266832667618</v>
          </cell>
          <cell r="FH36">
            <v>0.6178652390563536</v>
          </cell>
          <cell r="FI36">
            <v>0.65284870402518325</v>
          </cell>
          <cell r="FJ36">
            <v>0.68963798681129218</v>
          </cell>
          <cell r="FK36">
            <v>0.67582192934195207</v>
          </cell>
          <cell r="FL36">
            <v>0.67604675453387897</v>
          </cell>
          <cell r="FM36">
            <v>0.67148353550443052</v>
          </cell>
          <cell r="FN36">
            <v>0.63516026207631193</v>
          </cell>
          <cell r="FO36">
            <v>0.55814464963946642</v>
          </cell>
          <cell r="FP36">
            <v>0.51701654263801256</v>
          </cell>
          <cell r="FQ36">
            <v>0.49391849916554431</v>
          </cell>
          <cell r="FR36">
            <v>0.57114191333395092</v>
          </cell>
          <cell r="FS36">
            <v>0.64565797181056583</v>
          </cell>
        </row>
      </sheetData>
      <sheetData sheetId="5">
        <row r="29">
          <cell r="EN29">
            <v>21.142363385528085</v>
          </cell>
          <cell r="EO29">
            <v>25.544035845928423</v>
          </cell>
          <cell r="EP29">
            <v>25.743927446526357</v>
          </cell>
          <cell r="EQ29">
            <v>28.329460471387925</v>
          </cell>
          <cell r="ER29">
            <v>28.859532883113708</v>
          </cell>
          <cell r="ES29">
            <v>34.38422036508441</v>
          </cell>
          <cell r="ET29">
            <v>40.388573785221361</v>
          </cell>
          <cell r="EU29">
            <v>44.303796869853329</v>
          </cell>
          <cell r="EV29">
            <v>48.687129098748777</v>
          </cell>
          <cell r="EW29">
            <v>55.414503958261811</v>
          </cell>
          <cell r="EX29">
            <v>55.703020569080792</v>
          </cell>
          <cell r="EY29">
            <v>60.108545294115387</v>
          </cell>
          <cell r="EZ29">
            <v>67.5952154550274</v>
          </cell>
          <cell r="FA29">
            <v>76.200968805202777</v>
          </cell>
          <cell r="FB29">
            <v>83.816600483991408</v>
          </cell>
          <cell r="FC29">
            <v>90.173037262724193</v>
          </cell>
          <cell r="FD29">
            <v>85.05959604716945</v>
          </cell>
          <cell r="FE29">
            <v>95.085880548324582</v>
          </cell>
          <cell r="FF29">
            <v>100.1901631099434</v>
          </cell>
          <cell r="FG29">
            <v>94.82662004021968</v>
          </cell>
          <cell r="FH29">
            <v>94.220423427475083</v>
          </cell>
          <cell r="FI29">
            <v>99.853969580157454</v>
          </cell>
          <cell r="FJ29">
            <v>63.997913321925026</v>
          </cell>
          <cell r="FK29">
            <v>70.684638196081039</v>
          </cell>
          <cell r="FL29">
            <v>75.433809698376848</v>
          </cell>
          <cell r="FM29">
            <v>67.514369577589832</v>
          </cell>
          <cell r="FN29">
            <v>66.353401966287961</v>
          </cell>
          <cell r="FO29">
            <v>61.845012275113149</v>
          </cell>
          <cell r="FP29">
            <v>53.12205047023695</v>
          </cell>
          <cell r="FQ29">
            <v>46.214749445404593</v>
          </cell>
          <cell r="FR29">
            <v>41.264781569131209</v>
          </cell>
          <cell r="FS29">
            <v>47.801989116607132</v>
          </cell>
        </row>
        <row r="36">
          <cell r="EN36">
            <v>0.12770632272111018</v>
          </cell>
          <cell r="EO36">
            <v>0.15323969741234911</v>
          </cell>
          <cell r="EP36">
            <v>0.14905807285936878</v>
          </cell>
          <cell r="EQ36">
            <v>0.15100734510516006</v>
          </cell>
          <cell r="ER36">
            <v>0.1525508655407711</v>
          </cell>
          <cell r="ES36">
            <v>0.18446838378687777</v>
          </cell>
          <cell r="ET36">
            <v>0.21256469974441189</v>
          </cell>
          <cell r="EU36">
            <v>0.22931788385815699</v>
          </cell>
          <cell r="EV36">
            <v>0.2495051968440791</v>
          </cell>
          <cell r="EW36">
            <v>0.29289220223676027</v>
          </cell>
          <cell r="EX36">
            <v>0.30832524461585276</v>
          </cell>
          <cell r="EY36">
            <v>0.3314401755868418</v>
          </cell>
          <cell r="EZ36">
            <v>0.37927059594716328</v>
          </cell>
          <cell r="FA36">
            <v>0.45116869679189386</v>
          </cell>
          <cell r="FB36">
            <v>0.50480476912221284</v>
          </cell>
          <cell r="FC36">
            <v>0.55736223803701535</v>
          </cell>
          <cell r="FD36">
            <v>0.54771722416026758</v>
          </cell>
          <cell r="FE36">
            <v>0.63701629196128962</v>
          </cell>
          <cell r="FF36">
            <v>0.68160771123428887</v>
          </cell>
          <cell r="FG36">
            <v>0.69286229383879694</v>
          </cell>
          <cell r="FH36">
            <v>0.72224936750161706</v>
          </cell>
          <cell r="FI36">
            <v>0.77423794341624519</v>
          </cell>
          <cell r="FJ36">
            <v>0.55424628739840354</v>
          </cell>
          <cell r="FK36">
            <v>0.61937127846317808</v>
          </cell>
          <cell r="FL36">
            <v>0.66130212938946986</v>
          </cell>
          <cell r="FM36">
            <v>0.58240304846113755</v>
          </cell>
          <cell r="FN36">
            <v>0.54907212571868891</v>
          </cell>
          <cell r="FO36">
            <v>0.47538577603487625</v>
          </cell>
          <cell r="FP36">
            <v>0.34978596591471095</v>
          </cell>
          <cell r="FQ36">
            <v>0.29828894617075502</v>
          </cell>
          <cell r="FR36">
            <v>0.24636224823866781</v>
          </cell>
          <cell r="FS36">
            <v>0.26693601297900293</v>
          </cell>
        </row>
      </sheetData>
      <sheetData sheetId="6">
        <row r="29">
          <cell r="DC29">
            <v>0.64139489652261417</v>
          </cell>
          <cell r="DD29">
            <v>1.5319562160813505</v>
          </cell>
          <cell r="DE29">
            <v>2.6410906018765368</v>
          </cell>
          <cell r="DF29">
            <v>4.4816397068700242</v>
          </cell>
          <cell r="DG29">
            <v>5.8837255320944406</v>
          </cell>
          <cell r="DH29">
            <v>7.1783856256645002</v>
          </cell>
          <cell r="DI29">
            <v>8.9082575160967306</v>
          </cell>
          <cell r="DJ29">
            <v>10.214432868879998</v>
          </cell>
          <cell r="DK29">
            <v>10.844688871460354</v>
          </cell>
          <cell r="DL29">
            <v>12.822160493372033</v>
          </cell>
          <cell r="DM29">
            <v>14.513132314104002</v>
          </cell>
          <cell r="DN29">
            <v>15.224002224737717</v>
          </cell>
          <cell r="DO29">
            <v>27.158825232815172</v>
          </cell>
          <cell r="DP29">
            <v>32.085074030086318</v>
          </cell>
          <cell r="DQ29">
            <v>39.923489542608422</v>
          </cell>
          <cell r="DR29">
            <v>38.626206919216727</v>
          </cell>
          <cell r="DS29">
            <v>40.476516406794254</v>
          </cell>
          <cell r="DT29">
            <v>37.630180418864512</v>
          </cell>
          <cell r="DU29">
            <v>39.281584804173342</v>
          </cell>
          <cell r="DV29">
            <v>45.101521088912243</v>
          </cell>
          <cell r="DW29">
            <v>50.599046498454626</v>
          </cell>
          <cell r="DX29">
            <v>58.015511448323252</v>
          </cell>
          <cell r="DY29">
            <v>68.28410932539451</v>
          </cell>
          <cell r="DZ29">
            <v>81.862393139368237</v>
          </cell>
          <cell r="EA29">
            <v>70.959950408464422</v>
          </cell>
          <cell r="EB29">
            <v>68.678633001630047</v>
          </cell>
          <cell r="EC29">
            <v>73.106126397140272</v>
          </cell>
          <cell r="ED29">
            <v>69.354537439554349</v>
          </cell>
          <cell r="EE29">
            <v>77.158655757271958</v>
          </cell>
          <cell r="EF29">
            <v>76.011593954876005</v>
          </cell>
          <cell r="EG29">
            <v>75.081625211927289</v>
          </cell>
          <cell r="EH29">
            <v>62.763125257304274</v>
          </cell>
          <cell r="EI29">
            <v>62.459410331037915</v>
          </cell>
          <cell r="EJ29">
            <v>62.155695404771571</v>
          </cell>
          <cell r="EK29">
            <v>67.661155063163434</v>
          </cell>
          <cell r="EL29">
            <v>67.757499389118735</v>
          </cell>
          <cell r="EM29">
            <v>69.297703904266527</v>
          </cell>
          <cell r="EN29">
            <v>80.799433795264548</v>
          </cell>
          <cell r="EO29">
            <v>88.669926523512899</v>
          </cell>
          <cell r="EP29">
            <v>95.81067978144587</v>
          </cell>
          <cell r="EQ29">
            <v>103.97418668915263</v>
          </cell>
          <cell r="ER29">
            <v>105.62685336045193</v>
          </cell>
          <cell r="ES29">
            <v>107.95124222792126</v>
          </cell>
          <cell r="ET29">
            <v>115.31720697554768</v>
          </cell>
          <cell r="EU29">
            <v>126.06349779412672</v>
          </cell>
          <cell r="EV29">
            <v>131.64545300240718</v>
          </cell>
          <cell r="EW29">
            <v>131.97425750401575</v>
          </cell>
          <cell r="EX29">
            <v>137.03464656999626</v>
          </cell>
          <cell r="EY29">
            <v>139.27504362865233</v>
          </cell>
          <cell r="EZ29">
            <v>142.81465739978449</v>
          </cell>
          <cell r="FA29">
            <v>159.28121927860636</v>
          </cell>
          <cell r="FB29">
            <v>183.64092594967909</v>
          </cell>
          <cell r="FC29">
            <v>197.45233387124986</v>
          </cell>
          <cell r="FD29">
            <v>209.56536472895303</v>
          </cell>
          <cell r="FE29">
            <v>218.03810446987225</v>
          </cell>
          <cell r="FF29">
            <v>237.11108413546401</v>
          </cell>
          <cell r="FG29">
            <v>233.25271674646706</v>
          </cell>
          <cell r="FH29">
            <v>228.27740847893486</v>
          </cell>
          <cell r="FI29">
            <v>235.68218224611934</v>
          </cell>
          <cell r="FJ29">
            <v>231.99486275340567</v>
          </cell>
          <cell r="FK29">
            <v>234.13328541944091</v>
          </cell>
          <cell r="FL29">
            <v>196.63836493357715</v>
          </cell>
          <cell r="FM29">
            <v>209.28343320769403</v>
          </cell>
          <cell r="FN29">
            <v>197.20644152258237</v>
          </cell>
          <cell r="FO29">
            <v>203.93862921710991</v>
          </cell>
          <cell r="FP29">
            <v>224.68570697008155</v>
          </cell>
          <cell r="FQ29">
            <v>213.20584289237004</v>
          </cell>
          <cell r="FR29">
            <v>218.20154209760406</v>
          </cell>
          <cell r="FS29">
            <v>220.41972201526437</v>
          </cell>
        </row>
        <row r="36">
          <cell r="DC36">
            <v>5.7248414140884038E-3</v>
          </cell>
          <cell r="DD36">
            <v>1.3576800825099626E-2</v>
          </cell>
          <cell r="DE36">
            <v>2.2278211811259486E-2</v>
          </cell>
          <cell r="DF36">
            <v>3.8080928757231944E-2</v>
          </cell>
          <cell r="DG36">
            <v>5.0975589705680134E-2</v>
          </cell>
          <cell r="DH36">
            <v>6.2914378699635912E-2</v>
          </cell>
          <cell r="DI36">
            <v>7.8229191779307275E-2</v>
          </cell>
          <cell r="DJ36">
            <v>8.8461669041768262E-2</v>
          </cell>
          <cell r="DK36">
            <v>9.1659115445970191E-2</v>
          </cell>
          <cell r="DL36">
            <v>0.10924283255036785</v>
          </cell>
          <cell r="DM36">
            <v>0.11847308409433667</v>
          </cell>
          <cell r="DN36">
            <v>0.12719868436189513</v>
          </cell>
          <cell r="DO36">
            <v>0.153609392260602</v>
          </cell>
          <cell r="DP36">
            <v>0.16495428327720804</v>
          </cell>
          <cell r="DQ36">
            <v>0.18625932282248187</v>
          </cell>
          <cell r="DR36">
            <v>0.18565257163404894</v>
          </cell>
          <cell r="DS36">
            <v>0.20382236735517661</v>
          </cell>
          <cell r="DT36">
            <v>0.20522884422733823</v>
          </cell>
          <cell r="DU36">
            <v>0.2175028824123664</v>
          </cell>
          <cell r="DV36">
            <v>0.2474679462593678</v>
          </cell>
          <cell r="DW36">
            <v>0.27423187589476439</v>
          </cell>
          <cell r="DX36">
            <v>0.29252859781903851</v>
          </cell>
          <cell r="DY36">
            <v>0.3320976178262971</v>
          </cell>
          <cell r="DZ36">
            <v>0.37092502243360936</v>
          </cell>
          <cell r="EA36">
            <v>0.34931518280961182</v>
          </cell>
          <cell r="EB36">
            <v>0.3373167880783034</v>
          </cell>
          <cell r="EC36">
            <v>0.35160807777868375</v>
          </cell>
          <cell r="ED36">
            <v>0.32429758081266719</v>
          </cell>
          <cell r="EE36">
            <v>0.34861794869792301</v>
          </cell>
          <cell r="EF36">
            <v>0.34615896144707015</v>
          </cell>
          <cell r="EG36">
            <v>0.35164190363720954</v>
          </cell>
          <cell r="EH36">
            <v>0.33328058626199192</v>
          </cell>
          <cell r="EI36">
            <v>0.32295984443995812</v>
          </cell>
          <cell r="EJ36">
            <v>0.31263910261792427</v>
          </cell>
          <cell r="EK36">
            <v>0.33040829656360488</v>
          </cell>
          <cell r="EL36">
            <v>0.33088541207415417</v>
          </cell>
          <cell r="EM36">
            <v>0.34885545173540572</v>
          </cell>
          <cell r="EN36">
            <v>0.39016593283782153</v>
          </cell>
          <cell r="EO36">
            <v>0.42567167608684636</v>
          </cell>
          <cell r="EP36">
            <v>0.44064623525214408</v>
          </cell>
          <cell r="EQ36">
            <v>0.46491069541027791</v>
          </cell>
          <cell r="ER36">
            <v>0.47392495294939385</v>
          </cell>
          <cell r="ES36">
            <v>0.46505147465248414</v>
          </cell>
          <cell r="ET36">
            <v>0.51587455848864383</v>
          </cell>
          <cell r="EU36">
            <v>0.57177714038548944</v>
          </cell>
          <cell r="EV36">
            <v>0.58682270822763516</v>
          </cell>
          <cell r="EW36">
            <v>0.58781930517776737</v>
          </cell>
          <cell r="EX36">
            <v>0.60194382465117324</v>
          </cell>
          <cell r="EY36">
            <v>0.61532882554570845</v>
          </cell>
          <cell r="EZ36">
            <v>0.62658484644762236</v>
          </cell>
          <cell r="FA36">
            <v>0.70252402294795624</v>
          </cell>
          <cell r="FB36">
            <v>0.81533326286800667</v>
          </cell>
          <cell r="FC36">
            <v>0.87710512068158042</v>
          </cell>
          <cell r="FD36">
            <v>0.92743025466411189</v>
          </cell>
          <cell r="FE36">
            <v>0.95165483576816401</v>
          </cell>
          <cell r="FF36">
            <v>1.0524136263206252</v>
          </cell>
          <cell r="FG36">
            <v>1.0450773911544546</v>
          </cell>
          <cell r="FH36">
            <v>1.0585907896890523</v>
          </cell>
          <cell r="FI36">
            <v>1.1198799876223313</v>
          </cell>
          <cell r="FJ36">
            <v>1.1052923143443418</v>
          </cell>
          <cell r="FK36">
            <v>1.1346661282086632</v>
          </cell>
          <cell r="FL36">
            <v>0.94533196777343076</v>
          </cell>
          <cell r="FM36">
            <v>1.0233748107608762</v>
          </cell>
          <cell r="FN36">
            <v>0.96243198385171425</v>
          </cell>
          <cell r="FO36">
            <v>1.029156704807036</v>
          </cell>
          <cell r="FP36">
            <v>1.1385519511641233</v>
          </cell>
          <cell r="FQ36">
            <v>1.0629829547441552</v>
          </cell>
          <cell r="FR36">
            <v>1.1342301180221042</v>
          </cell>
          <cell r="FS36">
            <v>1.1225382137705326</v>
          </cell>
        </row>
      </sheetData>
      <sheetData sheetId="7">
        <row r="29">
          <cell r="ER29">
            <v>11.622499401295725</v>
          </cell>
          <cell r="ES29">
            <v>13.22616799146193</v>
          </cell>
          <cell r="ET29">
            <v>16.358015867218835</v>
          </cell>
          <cell r="EU29">
            <v>17.614830252293768</v>
          </cell>
          <cell r="EV29">
            <v>18.054401584180155</v>
          </cell>
          <cell r="EW29">
            <v>19.927366938891385</v>
          </cell>
          <cell r="EX29">
            <v>20.907599935838576</v>
          </cell>
          <cell r="EY29">
            <v>22.117367240320473</v>
          </cell>
          <cell r="EZ29">
            <v>21.601874911672617</v>
          </cell>
          <cell r="FA29">
            <v>23.710872602193774</v>
          </cell>
          <cell r="FB29">
            <v>23.654803791736899</v>
          </cell>
          <cell r="FC29">
            <v>23.33132890114496</v>
          </cell>
          <cell r="FD29">
            <v>23.98885489814441</v>
          </cell>
          <cell r="FE29">
            <v>26.536420493945855</v>
          </cell>
          <cell r="FF29">
            <v>30.782895508297266</v>
          </cell>
          <cell r="FG29">
            <v>33.529095937589503</v>
          </cell>
          <cell r="FH29">
            <v>37.179608367067445</v>
          </cell>
          <cell r="FI29">
            <v>42.842341877394382</v>
          </cell>
          <cell r="FJ29">
            <v>45.785580076130437</v>
          </cell>
          <cell r="FK29">
            <v>50.333667743199562</v>
          </cell>
          <cell r="FL29">
            <v>55.518954950682328</v>
          </cell>
          <cell r="FM29">
            <v>61.713483944746237</v>
          </cell>
          <cell r="FN29">
            <v>68.05542184167119</v>
          </cell>
          <cell r="FO29">
            <v>79.740577178711831</v>
          </cell>
          <cell r="FP29">
            <v>76.795683831527697</v>
          </cell>
          <cell r="FQ29">
            <v>75.260018597361579</v>
          </cell>
          <cell r="FR29">
            <v>82.166251714471855</v>
          </cell>
          <cell r="FS29">
            <v>97.193805601640094</v>
          </cell>
        </row>
        <row r="36">
          <cell r="ER36">
            <v>9.6813735271178591E-2</v>
          </cell>
          <cell r="ES36">
            <v>0.11098221544389836</v>
          </cell>
          <cell r="ET36">
            <v>0.13913099152707031</v>
          </cell>
          <cell r="EU36">
            <v>0.14756190649751638</v>
          </cell>
          <cell r="EV36">
            <v>0.14747511487562304</v>
          </cell>
          <cell r="EW36">
            <v>0.16428867882848563</v>
          </cell>
          <cell r="EX36">
            <v>0.1723963519267413</v>
          </cell>
          <cell r="EY36">
            <v>0.18139493177752078</v>
          </cell>
          <cell r="EZ36">
            <v>0.17691160005151313</v>
          </cell>
          <cell r="FA36">
            <v>0.18333204735505393</v>
          </cell>
          <cell r="FB36">
            <v>0.18521077154235377</v>
          </cell>
          <cell r="FC36">
            <v>0.18505858790524418</v>
          </cell>
          <cell r="FD36">
            <v>0.19103104414012706</v>
          </cell>
          <cell r="FE36">
            <v>0.20820112988669051</v>
          </cell>
          <cell r="FF36">
            <v>0.24368830307668599</v>
          </cell>
          <cell r="FG36">
            <v>0.26733915275721448</v>
          </cell>
          <cell r="FH36">
            <v>0.29452755218809762</v>
          </cell>
          <cell r="FI36">
            <v>0.32795385810433575</v>
          </cell>
          <cell r="FJ36">
            <v>0.33747438088166026</v>
          </cell>
          <cell r="FK36">
            <v>0.35261707497091843</v>
          </cell>
          <cell r="FL36">
            <v>0.34926949610468627</v>
          </cell>
          <cell r="FM36">
            <v>0.34782555719953512</v>
          </cell>
          <cell r="FN36">
            <v>0.33398951021941692</v>
          </cell>
          <cell r="FO36">
            <v>0.35694605863402384</v>
          </cell>
          <cell r="FP36">
            <v>0.33795796306231307</v>
          </cell>
          <cell r="FQ36">
            <v>0.32132266000630094</v>
          </cell>
          <cell r="FR36">
            <v>0.32335827719299937</v>
          </cell>
          <cell r="FS36">
            <v>0.36941105220859438</v>
          </cell>
        </row>
      </sheetData>
      <sheetData sheetId="8">
        <row r="29">
          <cell r="ES29">
            <v>2.8032747764253978</v>
          </cell>
          <cell r="ET29">
            <v>3.1276116535430507</v>
          </cell>
          <cell r="EU29">
            <v>3.451948530660705</v>
          </cell>
          <cell r="EV29">
            <v>3.7762854077783583</v>
          </cell>
          <cell r="EW29">
            <v>3.3294699070334399</v>
          </cell>
          <cell r="EX29">
            <v>3.2944870833309507</v>
          </cell>
          <cell r="EY29">
            <v>1.7938285462992454</v>
          </cell>
          <cell r="EZ29">
            <v>1.792375771228544</v>
          </cell>
          <cell r="FA29">
            <v>3.8560137036584505</v>
          </cell>
          <cell r="FB29">
            <v>3.5837055444061834</v>
          </cell>
          <cell r="FC29">
            <v>3.5865529835447578</v>
          </cell>
          <cell r="FD29">
            <v>3.736886147860937</v>
          </cell>
          <cell r="FE29">
            <v>3.935916332547027</v>
          </cell>
          <cell r="FF29">
            <v>4.2949261080187551</v>
          </cell>
          <cell r="FG29">
            <v>4.4255015313733956</v>
          </cell>
          <cell r="FH29">
            <v>4.4791379869836891</v>
          </cell>
          <cell r="FI29">
            <v>5.1207989588597247</v>
          </cell>
          <cell r="FJ29">
            <v>6.1632506135963929</v>
          </cell>
          <cell r="FK29">
            <v>8.2460247460971985</v>
          </cell>
          <cell r="FL29">
            <v>11.794874261840338</v>
          </cell>
          <cell r="FM29">
            <v>15.592102826530489</v>
          </cell>
          <cell r="FN29">
            <v>22.123813738161708</v>
          </cell>
          <cell r="FO29">
            <v>27.892994707291201</v>
          </cell>
          <cell r="FP29">
            <v>35.326515794718958</v>
          </cell>
          <cell r="FQ29">
            <v>44.482791997165315</v>
          </cell>
          <cell r="FR29">
            <v>52.143801740870153</v>
          </cell>
          <cell r="FS29">
            <v>86.957951561683672</v>
          </cell>
        </row>
        <row r="36">
          <cell r="ES36">
            <v>2.5462774084909361E-2</v>
          </cell>
          <cell r="ET36">
            <v>2.8408798748243539E-2</v>
          </cell>
          <cell r="EU36">
            <v>3.1354823411577713E-2</v>
          </cell>
          <cell r="EV36">
            <v>3.4300848074911891E-2</v>
          </cell>
          <cell r="EW36">
            <v>3.0242322578666707E-2</v>
          </cell>
          <cell r="EX36">
            <v>2.9924565737889017E-2</v>
          </cell>
          <cell r="EY36">
            <v>1.6293747372037048E-2</v>
          </cell>
          <cell r="EZ36">
            <v>1.628055148994495E-2</v>
          </cell>
          <cell r="FA36">
            <v>3.5025038084126152E-2</v>
          </cell>
          <cell r="FB36">
            <v>3.2551601944783591E-2</v>
          </cell>
          <cell r="FC36">
            <v>3.2577465873684097E-2</v>
          </cell>
          <cell r="FD36">
            <v>3.3942975752574239E-2</v>
          </cell>
          <cell r="FE36">
            <v>3.5750811599191454E-2</v>
          </cell>
          <cell r="FF36">
            <v>3.9011777981790348E-2</v>
          </cell>
          <cell r="FG36">
            <v>4.0197823864227974E-2</v>
          </cell>
          <cell r="FH36">
            <v>4.0685015831068164E-2</v>
          </cell>
          <cell r="FI36">
            <v>4.2072649665811028E-2</v>
          </cell>
          <cell r="FJ36">
            <v>4.9663231491241869E-2</v>
          </cell>
          <cell r="FK36">
            <v>6.7180352666202883E-2</v>
          </cell>
          <cell r="FL36">
            <v>9.8183180048546495E-2</v>
          </cell>
          <cell r="FM36">
            <v>0.13140937762689578</v>
          </cell>
          <cell r="FN36">
            <v>0.18756253917923968</v>
          </cell>
          <cell r="FO36">
            <v>0.23369541632151003</v>
          </cell>
          <cell r="FP36">
            <v>0.29544200739425081</v>
          </cell>
          <cell r="FQ36">
            <v>0.36975907237273875</v>
          </cell>
          <cell r="FR36">
            <v>0.42209264559862025</v>
          </cell>
          <cell r="FS36">
            <v>0.74398209177372021</v>
          </cell>
        </row>
      </sheetData>
      <sheetData sheetId="9">
        <row r="29">
          <cell r="DX29">
            <v>6.8055436143428863E-2</v>
          </cell>
          <cell r="DY29">
            <v>0.36722928151790252</v>
          </cell>
          <cell r="DZ29">
            <v>0.3562715936437344</v>
          </cell>
          <cell r="EA29">
            <v>0.38383694382847644</v>
          </cell>
          <cell r="EB29">
            <v>2.0953635681941654</v>
          </cell>
          <cell r="EC29">
            <v>3.0923140206768793</v>
          </cell>
          <cell r="ED29">
            <v>4.0437201792639748</v>
          </cell>
          <cell r="EE29">
            <v>8.0633353017283742</v>
          </cell>
          <cell r="EF29">
            <v>12.7009767711466</v>
          </cell>
          <cell r="EG29">
            <v>18.673261983674301</v>
          </cell>
          <cell r="EH29">
            <v>20.92788227980143</v>
          </cell>
          <cell r="EI29">
            <v>23.834793911526116</v>
          </cell>
          <cell r="EJ29">
            <v>30.924442467970934</v>
          </cell>
          <cell r="EK29">
            <v>49.845898012119044</v>
          </cell>
          <cell r="EL29">
            <v>52.835507081662975</v>
          </cell>
          <cell r="EM29">
            <v>55.843065403081347</v>
          </cell>
          <cell r="EN29">
            <v>64.390649212281744</v>
          </cell>
          <cell r="EO29">
            <v>66.396334494853235</v>
          </cell>
          <cell r="EP29">
            <v>71.394007170080087</v>
          </cell>
          <cell r="EQ29">
            <v>71.038590418841039</v>
          </cell>
          <cell r="ER29">
            <v>87.908074963876786</v>
          </cell>
          <cell r="ES29">
            <v>96.955369444239551</v>
          </cell>
          <cell r="ET29">
            <v>102.28157258593839</v>
          </cell>
          <cell r="EU29">
            <v>114.30359883577512</v>
          </cell>
          <cell r="EV29">
            <v>112.50999309069958</v>
          </cell>
          <cell r="EW29">
            <v>115.24182720560351</v>
          </cell>
          <cell r="EX29">
            <v>124.33360647035701</v>
          </cell>
          <cell r="EY29">
            <v>148.10758238282881</v>
          </cell>
          <cell r="EZ29">
            <v>196.20590232241531</v>
          </cell>
          <cell r="FA29">
            <v>189.6877978781329</v>
          </cell>
          <cell r="FB29">
            <v>189.32119823064653</v>
          </cell>
          <cell r="FC29">
            <v>205.1521363900176</v>
          </cell>
          <cell r="FD29">
            <v>213.47042503436609</v>
          </cell>
          <cell r="FE29">
            <v>221.84261706157432</v>
          </cell>
          <cell r="FF29">
            <v>227.24754314555886</v>
          </cell>
          <cell r="FG29">
            <v>223.41498899652953</v>
          </cell>
          <cell r="FH29">
            <v>226.66648436293121</v>
          </cell>
          <cell r="FI29">
            <v>231.57160457694158</v>
          </cell>
          <cell r="FJ29">
            <v>232.58328760147225</v>
          </cell>
          <cell r="FK29">
            <v>221.19211718630649</v>
          </cell>
          <cell r="FL29">
            <v>213.18957209370043</v>
          </cell>
          <cell r="FM29">
            <v>235.39821710159202</v>
          </cell>
          <cell r="FN29">
            <v>222.03665585096775</v>
          </cell>
          <cell r="FO29">
            <v>226.16583157057661</v>
          </cell>
          <cell r="FP29">
            <v>236.15395856042144</v>
          </cell>
          <cell r="FQ29">
            <v>239.69872973293286</v>
          </cell>
          <cell r="FR29">
            <v>249.36684836885962</v>
          </cell>
          <cell r="FS29">
            <v>251.74308805485754</v>
          </cell>
        </row>
        <row r="36">
          <cell r="DX36">
            <v>1.2836671007281401E-4</v>
          </cell>
          <cell r="DY36">
            <v>6.9267081929366226E-4</v>
          </cell>
          <cell r="DZ36">
            <v>6.7200234044581129E-4</v>
          </cell>
          <cell r="EA36">
            <v>7.2399632528727105E-4</v>
          </cell>
          <cell r="EB36">
            <v>3.9522915860629379E-3</v>
          </cell>
          <cell r="EC36">
            <v>5.8327475340800451E-3</v>
          </cell>
          <cell r="ED36">
            <v>1.3901147474462019E-2</v>
          </cell>
          <cell r="EE36">
            <v>4.6669826904041561E-2</v>
          </cell>
          <cell r="EF36">
            <v>7.0766535154883806E-2</v>
          </cell>
          <cell r="EG36">
            <v>9.3273245833023183E-2</v>
          </cell>
          <cell r="EH36">
            <v>9.8436860543883925E-2</v>
          </cell>
          <cell r="EI36">
            <v>0.10275743986956759</v>
          </cell>
          <cell r="EJ36">
            <v>0.11645427054216105</v>
          </cell>
          <cell r="EK36">
            <v>0.15920703424199201</v>
          </cell>
          <cell r="EL36">
            <v>0.16153862715573947</v>
          </cell>
          <cell r="EM36">
            <v>0.16313144363060253</v>
          </cell>
          <cell r="EN36">
            <v>0.22149378132165887</v>
          </cell>
          <cell r="EO36">
            <v>0.21490492008469947</v>
          </cell>
          <cell r="EP36">
            <v>0.22608811895418537</v>
          </cell>
          <cell r="EQ36">
            <v>0.21400016349475898</v>
          </cell>
          <cell r="ER36">
            <v>0.25464408598861304</v>
          </cell>
          <cell r="ES36">
            <v>0.27057995570081261</v>
          </cell>
          <cell r="ET36">
            <v>0.29551512286218251</v>
          </cell>
          <cell r="EU36">
            <v>0.32484095621266018</v>
          </cell>
          <cell r="EV36">
            <v>0.31836297141293357</v>
          </cell>
          <cell r="EW36">
            <v>0.36416733084989678</v>
          </cell>
          <cell r="EX36">
            <v>0.50617764349644612</v>
          </cell>
          <cell r="EY36">
            <v>0.67496153648784185</v>
          </cell>
          <cell r="EZ36">
            <v>0.80353441258420699</v>
          </cell>
          <cell r="FA36">
            <v>0.64891765707889859</v>
          </cell>
          <cell r="FB36">
            <v>0.66194398154961909</v>
          </cell>
          <cell r="FC36">
            <v>0.75667125255131595</v>
          </cell>
          <cell r="FD36">
            <v>0.81041982714536065</v>
          </cell>
          <cell r="FE36">
            <v>0.87556217250946267</v>
          </cell>
          <cell r="FF36">
            <v>0.96827294642266104</v>
          </cell>
          <cell r="FG36">
            <v>0.97898584070442551</v>
          </cell>
          <cell r="FH36">
            <v>0.99298148323008673</v>
          </cell>
          <cell r="FI36">
            <v>1.0511659840593399</v>
          </cell>
          <cell r="FJ36">
            <v>1.0739855208817743</v>
          </cell>
          <cell r="FK36">
            <v>1.0483603306372165</v>
          </cell>
          <cell r="FL36">
            <v>1.0017478532045976</v>
          </cell>
          <cell r="FM36">
            <v>1.175197276184508</v>
          </cell>
          <cell r="FN36">
            <v>1.0758402995488614</v>
          </cell>
          <cell r="FO36">
            <v>1.0811192525947915</v>
          </cell>
          <cell r="FP36">
            <v>1.1145968424431119</v>
          </cell>
          <cell r="FQ36">
            <v>1.1467947947478274</v>
          </cell>
          <cell r="FR36">
            <v>1.2536947565823435</v>
          </cell>
          <cell r="FS36">
            <v>1.2916349064429422</v>
          </cell>
        </row>
      </sheetData>
      <sheetData sheetId="10">
        <row r="29">
          <cell r="EY29">
            <v>37.580662255534563</v>
          </cell>
          <cell r="EZ29">
            <v>33.427091378785633</v>
          </cell>
          <cell r="FA29">
            <v>36.190991701975435</v>
          </cell>
          <cell r="FB29">
            <v>37.490223378239456</v>
          </cell>
          <cell r="FC29">
            <v>40.25632952770475</v>
          </cell>
          <cell r="FD29">
            <v>41.831289488405083</v>
          </cell>
          <cell r="FE29">
            <v>42.890086100640609</v>
          </cell>
          <cell r="FF29">
            <v>43.76138747945943</v>
          </cell>
          <cell r="FG29">
            <v>92.115305264490431</v>
          </cell>
          <cell r="FH29">
            <v>91.142535876999048</v>
          </cell>
          <cell r="FI29">
            <v>98.896015235348756</v>
          </cell>
          <cell r="FJ29">
            <v>101.10184151083944</v>
          </cell>
          <cell r="FK29">
            <v>97.034297858834648</v>
          </cell>
          <cell r="FL29">
            <v>88.310254939269029</v>
          </cell>
          <cell r="FM29">
            <v>90.659459922666585</v>
          </cell>
          <cell r="FN29">
            <v>88.674216274724969</v>
          </cell>
          <cell r="FO29">
            <v>91.32120780531379</v>
          </cell>
          <cell r="FP29">
            <v>97.497521376687672</v>
          </cell>
          <cell r="FQ29">
            <v>95.732860356295134</v>
          </cell>
          <cell r="FR29">
            <v>100.50847424273243</v>
          </cell>
          <cell r="FS29">
            <v>105.46496588375997</v>
          </cell>
        </row>
        <row r="36">
          <cell r="EY36">
            <v>0.15162363163663178</v>
          </cell>
          <cell r="EZ36">
            <v>0.13486555812769377</v>
          </cell>
          <cell r="FA36">
            <v>0.14601684124330677</v>
          </cell>
          <cell r="FB36">
            <v>0.15125874527770117</v>
          </cell>
          <cell r="FC36">
            <v>0.16241892806060518</v>
          </cell>
          <cell r="FD36">
            <v>0.16877329050637349</v>
          </cell>
          <cell r="FE36">
            <v>0.17304513080604969</v>
          </cell>
          <cell r="FF36">
            <v>0.17656049938599158</v>
          </cell>
          <cell r="FG36">
            <v>0.37165010607182858</v>
          </cell>
          <cell r="FH36">
            <v>0.36772535279650109</v>
          </cell>
          <cell r="FI36">
            <v>0.39900768332433822</v>
          </cell>
          <cell r="FJ36">
            <v>0.40790735061533029</v>
          </cell>
          <cell r="FK36">
            <v>0.39149636413074101</v>
          </cell>
          <cell r="FL36">
            <v>0.35629817999486735</v>
          </cell>
          <cell r="FM36">
            <v>0.3657763256597738</v>
          </cell>
          <cell r="FN36">
            <v>0.35776662509788093</v>
          </cell>
          <cell r="FO36">
            <v>0.36844622584707148</v>
          </cell>
          <cell r="FP36">
            <v>0.3933652942618493</v>
          </cell>
          <cell r="FQ36">
            <v>0.38624556042905561</v>
          </cell>
          <cell r="FR36">
            <v>0.40551334011405338</v>
          </cell>
          <cell r="FS36">
            <v>0.4255108925169126</v>
          </cell>
        </row>
      </sheetData>
      <sheetData sheetId="11">
        <row r="29">
          <cell r="AO29">
            <v>3.3083386807904451E-2</v>
          </cell>
          <cell r="AP29">
            <v>6.9244815843150911E-2</v>
          </cell>
          <cell r="AQ29">
            <v>0.11340299802565929</v>
          </cell>
          <cell r="AR29">
            <v>0.16128670408881945</v>
          </cell>
          <cell r="AS29">
            <v>0.21580507922086889</v>
          </cell>
          <cell r="AT29">
            <v>0.32103541717617007</v>
          </cell>
          <cell r="AU29">
            <v>0.41076717540324126</v>
          </cell>
          <cell r="AV29">
            <v>0.56721219063269057</v>
          </cell>
          <cell r="AW29">
            <v>0.68526569814717508</v>
          </cell>
          <cell r="AX29">
            <v>0.80918610630419519</v>
          </cell>
          <cell r="AY29">
            <v>0.92060443461774333</v>
          </cell>
          <cell r="AZ29">
            <v>0.96366901186964815</v>
          </cell>
          <cell r="BA29">
            <v>1.1101414222365302</v>
          </cell>
          <cell r="BB29">
            <v>1.3254727877179089</v>
          </cell>
          <cell r="BC29">
            <v>1.4381953562567622</v>
          </cell>
          <cell r="BD29">
            <v>1.4448288041601345</v>
          </cell>
          <cell r="BE29">
            <v>2.0316592374492157</v>
          </cell>
          <cell r="BF29">
            <v>2.4785951400744444</v>
          </cell>
          <cell r="BG29">
            <v>2.8107275959332068</v>
          </cell>
          <cell r="BH29">
            <v>3.0697608914777286</v>
          </cell>
          <cell r="BI29">
            <v>3.3926211700233848</v>
          </cell>
          <cell r="BJ29">
            <v>3.949035975740073</v>
          </cell>
          <cell r="BK29">
            <v>4.581119028000451</v>
          </cell>
          <cell r="BL29">
            <v>5.1103717286256138</v>
          </cell>
          <cell r="BM29">
            <v>5.382921695965794</v>
          </cell>
          <cell r="BN29">
            <v>6.1758879549770969</v>
          </cell>
          <cell r="BO29">
            <v>7.1607387053847491</v>
          </cell>
          <cell r="BP29">
            <v>7.6525174592908112</v>
          </cell>
          <cell r="BQ29">
            <v>8.0303605105338072</v>
          </cell>
          <cell r="BR29">
            <v>7.9034075755144348</v>
          </cell>
          <cell r="BS29">
            <v>8.0951704239340128</v>
          </cell>
          <cell r="BT29">
            <v>9.3817675177889139</v>
          </cell>
          <cell r="BU29">
            <v>10.498721762843033</v>
          </cell>
          <cell r="BV29">
            <v>11.850191933999426</v>
          </cell>
          <cell r="BW29">
            <v>13.2166097974435</v>
          </cell>
          <cell r="BX29">
            <v>15.523445915589198</v>
          </cell>
          <cell r="BY29">
            <v>17.852676744802181</v>
          </cell>
          <cell r="BZ29">
            <v>17.598569968540918</v>
          </cell>
          <cell r="CA29">
            <v>19.644906830164953</v>
          </cell>
          <cell r="CB29">
            <v>26.08511596708977</v>
          </cell>
          <cell r="CC29">
            <v>33.277172570471492</v>
          </cell>
          <cell r="CD29">
            <v>33.783272887528391</v>
          </cell>
          <cell r="CE29">
            <v>38.135162093550285</v>
          </cell>
          <cell r="CF29">
            <v>39.617167718395308</v>
          </cell>
          <cell r="CG29">
            <v>42.985166741521766</v>
          </cell>
          <cell r="CH29">
            <v>50.300844565010976</v>
          </cell>
          <cell r="CI29">
            <v>50.951157265012348</v>
          </cell>
          <cell r="CJ29">
            <v>48.899892739440325</v>
          </cell>
          <cell r="CK29">
            <v>59.072614865996435</v>
          </cell>
          <cell r="CL29">
            <v>73.897118011225615</v>
          </cell>
          <cell r="CM29">
            <v>89.577857130831248</v>
          </cell>
          <cell r="CN29">
            <v>96.319755028577347</v>
          </cell>
          <cell r="CO29">
            <v>104.86655410531135</v>
          </cell>
          <cell r="CP29">
            <v>122.53293159990983</v>
          </cell>
          <cell r="CQ29">
            <v>111.21590680608915</v>
          </cell>
          <cell r="CR29">
            <v>124.93707456589469</v>
          </cell>
          <cell r="CS29">
            <v>117.08405995287593</v>
          </cell>
          <cell r="CT29">
            <v>129.37855538608832</v>
          </cell>
          <cell r="CU29">
            <v>100.48722054959704</v>
          </cell>
          <cell r="CV29">
            <v>131.52176189186721</v>
          </cell>
          <cell r="CW29">
            <v>167.70559224493172</v>
          </cell>
          <cell r="CX29">
            <v>180.91947092058933</v>
          </cell>
          <cell r="CY29">
            <v>197.52814467791927</v>
          </cell>
          <cell r="CZ29">
            <v>220.86525573272962</v>
          </cell>
          <cell r="DA29">
            <v>229.21735325510778</v>
          </cell>
          <cell r="DB29">
            <v>209.38169631347492</v>
          </cell>
          <cell r="DC29">
            <v>253.78553098467219</v>
          </cell>
          <cell r="DD29">
            <v>299.48415357400717</v>
          </cell>
          <cell r="DE29">
            <v>321.78365946993358</v>
          </cell>
          <cell r="DF29">
            <v>337.23445690134116</v>
          </cell>
          <cell r="DG29">
            <v>348.82141456112879</v>
          </cell>
          <cell r="DH29">
            <v>388.01629614642235</v>
          </cell>
          <cell r="DI29">
            <v>425.84736469715153</v>
          </cell>
          <cell r="DJ29">
            <v>438.55068054936675</v>
          </cell>
          <cell r="DK29">
            <v>432.63167772652832</v>
          </cell>
          <cell r="DL29">
            <v>455.82714280324331</v>
          </cell>
          <cell r="DM29">
            <v>472.65541181536065</v>
          </cell>
          <cell r="DN29">
            <v>507.13876432949354</v>
          </cell>
          <cell r="DO29">
            <v>559.26923742934889</v>
          </cell>
          <cell r="DP29">
            <v>614.51592419422821</v>
          </cell>
          <cell r="DQ29">
            <v>670.58158796954228</v>
          </cell>
          <cell r="DR29">
            <v>733.38994721336348</v>
          </cell>
          <cell r="DS29">
            <v>788.78051657292156</v>
          </cell>
          <cell r="DT29">
            <v>853.17941124944764</v>
          </cell>
          <cell r="DU29">
            <v>943.36355689267577</v>
          </cell>
          <cell r="DV29">
            <v>996.13503186430933</v>
          </cell>
          <cell r="DW29">
            <v>1101.6713538934835</v>
          </cell>
          <cell r="DX29">
            <v>1168.2668477545822</v>
          </cell>
          <cell r="DY29">
            <v>1251.8663505970926</v>
          </cell>
          <cell r="DZ29">
            <v>1269.4971689240274</v>
          </cell>
          <cell r="EA29">
            <v>1120.0774659610311</v>
          </cell>
          <cell r="EB29">
            <v>1019.2127417326958</v>
          </cell>
          <cell r="EC29">
            <v>889.12283028236595</v>
          </cell>
          <cell r="ED29">
            <v>934.30901746760765</v>
          </cell>
          <cell r="EE29">
            <v>898.37824726434383</v>
          </cell>
          <cell r="EF29">
            <v>932.87561797371939</v>
          </cell>
          <cell r="EG29">
            <v>765.56015591627545</v>
          </cell>
          <cell r="EH29">
            <v>506.27142282349746</v>
          </cell>
          <cell r="EI29">
            <v>487.5325020160717</v>
          </cell>
          <cell r="EJ29">
            <v>518.71717443626665</v>
          </cell>
          <cell r="EK29">
            <v>569.87177364536285</v>
          </cell>
          <cell r="EL29">
            <v>595.47320314749618</v>
          </cell>
          <cell r="EM29">
            <v>596.18802609351712</v>
          </cell>
          <cell r="EN29">
            <v>617.8379232967078</v>
          </cell>
          <cell r="EO29">
            <v>630.2295419732128</v>
          </cell>
          <cell r="EP29">
            <v>638.44932807439272</v>
          </cell>
          <cell r="EQ29">
            <v>627.70608340085391</v>
          </cell>
          <cell r="ER29">
            <v>647.02866441078095</v>
          </cell>
          <cell r="ES29">
            <v>630.20500890131018</v>
          </cell>
          <cell r="ET29">
            <v>629.27727511548471</v>
          </cell>
          <cell r="EU29">
            <v>653.13319322098016</v>
          </cell>
          <cell r="EV29">
            <v>608.77443635037298</v>
          </cell>
          <cell r="EW29">
            <v>611.08316267863813</v>
          </cell>
          <cell r="EX29">
            <v>613.82075545045166</v>
          </cell>
          <cell r="EY29">
            <v>608.11204660715225</v>
          </cell>
          <cell r="EZ29">
            <v>607.80580437269305</v>
          </cell>
          <cell r="FA29">
            <v>614.09412841870619</v>
          </cell>
          <cell r="FB29">
            <v>605.13004543314514</v>
          </cell>
          <cell r="FC29">
            <v>585.96721680387486</v>
          </cell>
          <cell r="FD29">
            <v>579.33279397114666</v>
          </cell>
          <cell r="FE29">
            <v>586.54470836429289</v>
          </cell>
          <cell r="FF29">
            <v>573.78510847237055</v>
          </cell>
          <cell r="FG29">
            <v>601.66196270172316</v>
          </cell>
          <cell r="FH29">
            <v>600.00517162640108</v>
          </cell>
          <cell r="FI29">
            <v>575.72749199604391</v>
          </cell>
          <cell r="FJ29">
            <v>586.287072321609</v>
          </cell>
          <cell r="FK29">
            <v>592.51241822534757</v>
          </cell>
          <cell r="FL29">
            <v>598.81212853355601</v>
          </cell>
          <cell r="FM29">
            <v>563.43725302595283</v>
          </cell>
          <cell r="FN29">
            <v>555.47923132632241</v>
          </cell>
          <cell r="FO29">
            <v>528.24180549066273</v>
          </cell>
          <cell r="FP29">
            <v>547.23021848076098</v>
          </cell>
          <cell r="FQ29">
            <v>541.76558425088513</v>
          </cell>
          <cell r="FR29">
            <v>532.21057903599672</v>
          </cell>
          <cell r="FS29">
            <v>512.76461402197276</v>
          </cell>
        </row>
        <row r="36">
          <cell r="AO36">
            <v>6.2402149824545406E-5</v>
          </cell>
          <cell r="AP36">
            <v>1.3061012761199394E-4</v>
          </cell>
          <cell r="AQ36">
            <v>2.1390164539197181E-4</v>
          </cell>
          <cell r="AR36">
            <v>3.042202762279748E-4</v>
          </cell>
          <cell r="AS36">
            <v>4.0705327313166788E-4</v>
          </cell>
          <cell r="AT36">
            <v>6.0553958148040451E-4</v>
          </cell>
          <cell r="AU36">
            <v>7.7479234430720585E-4</v>
          </cell>
          <cell r="AV36">
            <v>1.0698801881345761E-3</v>
          </cell>
          <cell r="AW36">
            <v>1.2925536618634461E-3</v>
          </cell>
          <cell r="AX36">
            <v>1.526293330689783E-3</v>
          </cell>
          <cell r="AY36">
            <v>1.7364514761357998E-3</v>
          </cell>
          <cell r="AZ36">
            <v>1.8176802275150874E-3</v>
          </cell>
          <cell r="BA36">
            <v>2.0939576639803482E-3</v>
          </cell>
          <cell r="BB36">
            <v>2.5001174144531281E-3</v>
          </cell>
          <cell r="BC36">
            <v>2.7127356282838984E-3</v>
          </cell>
          <cell r="BD36">
            <v>2.7252476909793858E-3</v>
          </cell>
          <cell r="BE36">
            <v>7.712197136141059E-3</v>
          </cell>
          <cell r="BF36">
            <v>1.0131487699533245E-2</v>
          </cell>
          <cell r="BG36">
            <v>1.1546096842174752E-2</v>
          </cell>
          <cell r="BH36">
            <v>1.3035016825712283E-2</v>
          </cell>
          <cell r="BI36">
            <v>1.4189632639920907E-2</v>
          </cell>
          <cell r="BJ36">
            <v>1.7148866289898701E-2</v>
          </cell>
          <cell r="BK36">
            <v>2.0432704048903492E-2</v>
          </cell>
          <cell r="BL36">
            <v>2.1976618906769246E-2</v>
          </cell>
          <cell r="BM36">
            <v>2.2339139797766468E-2</v>
          </cell>
          <cell r="BN36">
            <v>2.6229566844503709E-2</v>
          </cell>
          <cell r="BO36">
            <v>2.8935964493302109E-2</v>
          </cell>
          <cell r="BP36">
            <v>2.9984813563994822E-2</v>
          </cell>
          <cell r="BQ36">
            <v>3.2182841608934448E-2</v>
          </cell>
          <cell r="BR36">
            <v>3.2549642146437907E-2</v>
          </cell>
          <cell r="BS36">
            <v>3.3214476862219316E-2</v>
          </cell>
          <cell r="BT36">
            <v>3.6762847969038698E-2</v>
          </cell>
          <cell r="BU36">
            <v>4.2628469167761945E-2</v>
          </cell>
          <cell r="BV36">
            <v>4.6450769439566691E-2</v>
          </cell>
          <cell r="BW36">
            <v>4.6784955108074233E-2</v>
          </cell>
          <cell r="BX36">
            <v>5.1893953144332268E-2</v>
          </cell>
          <cell r="BY36">
            <v>5.8288025639247121E-2</v>
          </cell>
          <cell r="BZ36">
            <v>5.362553213599635E-2</v>
          </cell>
          <cell r="CA36">
            <v>6.0577276087003459E-2</v>
          </cell>
          <cell r="CB36">
            <v>8.0272789546128043E-2</v>
          </cell>
          <cell r="CC36">
            <v>9.7991386709152348E-2</v>
          </cell>
          <cell r="CD36">
            <v>0.1004010216295092</v>
          </cell>
          <cell r="CE36">
            <v>0.11242902914328143</v>
          </cell>
          <cell r="CF36">
            <v>0.11931665628613963</v>
          </cell>
          <cell r="CG36">
            <v>0.1294585292281093</v>
          </cell>
          <cell r="CH36">
            <v>0.15404885073122029</v>
          </cell>
          <cell r="CI36">
            <v>0.15581368450770591</v>
          </cell>
          <cell r="CJ36">
            <v>0.14443437204681914</v>
          </cell>
          <cell r="CK36">
            <v>0.15974217702879825</v>
          </cell>
          <cell r="CL36">
            <v>0.18779521291512383</v>
          </cell>
          <cell r="CM36">
            <v>0.22401089794579659</v>
          </cell>
          <cell r="CN36">
            <v>0.24136541029019026</v>
          </cell>
          <cell r="CO36">
            <v>0.27133969725765622</v>
          </cell>
          <cell r="CP36">
            <v>0.32664767771833048</v>
          </cell>
          <cell r="CQ36">
            <v>0.2743980120144216</v>
          </cell>
          <cell r="CR36">
            <v>0.32555517906921599</v>
          </cell>
          <cell r="CS36">
            <v>0.31761332884391019</v>
          </cell>
          <cell r="CT36">
            <v>0.34646641734557287</v>
          </cell>
          <cell r="CU36">
            <v>0.30089075179932834</v>
          </cell>
          <cell r="CV36">
            <v>0.37252430051879176</v>
          </cell>
          <cell r="CW36">
            <v>0.45135747334114451</v>
          </cell>
          <cell r="CX36">
            <v>0.48431613825695763</v>
          </cell>
          <cell r="CY36">
            <v>0.5195723363482897</v>
          </cell>
          <cell r="CZ36">
            <v>0.59296198402869849</v>
          </cell>
          <cell r="DA36">
            <v>0.62857983210106383</v>
          </cell>
          <cell r="DB36">
            <v>0.6138017122743229</v>
          </cell>
          <cell r="DC36">
            <v>0.73449978493784518</v>
          </cell>
          <cell r="DD36">
            <v>0.84865660584846525</v>
          </cell>
          <cell r="DE36">
            <v>0.92325781619277481</v>
          </cell>
          <cell r="DF36">
            <v>0.98026642738919523</v>
          </cell>
          <cell r="DG36">
            <v>1.0194540151150766</v>
          </cell>
          <cell r="DH36">
            <v>1.1236913474109762</v>
          </cell>
          <cell r="DI36">
            <v>1.2215399337883668</v>
          </cell>
          <cell r="DJ36">
            <v>1.2719923512743625</v>
          </cell>
          <cell r="DK36">
            <v>1.2737331352278105</v>
          </cell>
          <cell r="DL36">
            <v>1.3448918434202577</v>
          </cell>
          <cell r="DM36">
            <v>1.4080096585287816</v>
          </cell>
          <cell r="DN36">
            <v>1.4998490609048445</v>
          </cell>
          <cell r="DO36">
            <v>1.6632903644780335</v>
          </cell>
          <cell r="DP36">
            <v>1.8007030456800504</v>
          </cell>
          <cell r="DQ36">
            <v>1.9928558278699815</v>
          </cell>
          <cell r="DR36">
            <v>2.217266247801716</v>
          </cell>
          <cell r="DS36">
            <v>2.4421871540220534</v>
          </cell>
          <cell r="DT36">
            <v>2.647463051886223</v>
          </cell>
          <cell r="DU36">
            <v>2.9888000148176794</v>
          </cell>
          <cell r="DV36">
            <v>3.2917200481165025</v>
          </cell>
          <cell r="DW36">
            <v>3.7239755776813168</v>
          </cell>
          <cell r="DX36">
            <v>4.0453420688322925</v>
          </cell>
          <cell r="DY36">
            <v>4.3313735381833558</v>
          </cell>
          <cell r="DZ36">
            <v>4.566031813099996</v>
          </cell>
          <cell r="EA36">
            <v>4.317707798610674</v>
          </cell>
          <cell r="EB36">
            <v>4.071736210565418</v>
          </cell>
          <cell r="EC36">
            <v>3.8135336619681617</v>
          </cell>
          <cell r="ED36">
            <v>3.8899238866822392</v>
          </cell>
          <cell r="EE36">
            <v>3.8145996720874011</v>
          </cell>
          <cell r="EF36">
            <v>3.9131309943497237</v>
          </cell>
          <cell r="EG36">
            <v>3.1317395659472478</v>
          </cell>
          <cell r="EH36">
            <v>2.4978127859295545</v>
          </cell>
          <cell r="EI36">
            <v>2.2833811487221567</v>
          </cell>
          <cell r="EJ36">
            <v>2.3025279359195787</v>
          </cell>
          <cell r="EK36">
            <v>2.5858106129248557</v>
          </cell>
          <cell r="EL36">
            <v>2.6386072753396919</v>
          </cell>
          <cell r="EM36">
            <v>2.5943760370135003</v>
          </cell>
          <cell r="EN36">
            <v>2.7307427413042058</v>
          </cell>
          <cell r="EO36">
            <v>2.7939690235804147</v>
          </cell>
          <cell r="EP36">
            <v>2.9003552967683484</v>
          </cell>
          <cell r="EQ36">
            <v>2.8696227668325713</v>
          </cell>
          <cell r="ER36">
            <v>2.9611281738770865</v>
          </cell>
          <cell r="ES36">
            <v>2.9092001179798967</v>
          </cell>
          <cell r="ET36">
            <v>2.9292518043746001</v>
          </cell>
          <cell r="EU36">
            <v>3.0156456207050217</v>
          </cell>
          <cell r="EV36">
            <v>2.8397119127110337</v>
          </cell>
          <cell r="EW36">
            <v>2.9346285400788834</v>
          </cell>
          <cell r="EX36">
            <v>2.9037677619040982</v>
          </cell>
          <cell r="EY36">
            <v>2.8671181523329068</v>
          </cell>
          <cell r="EZ36">
            <v>2.8340770153477313</v>
          </cell>
          <cell r="FA36">
            <v>2.8585649833979021</v>
          </cell>
          <cell r="FB36">
            <v>2.8264419653961301</v>
          </cell>
          <cell r="FC36">
            <v>2.7916791842347251</v>
          </cell>
          <cell r="FD36">
            <v>2.7394705176724914</v>
          </cell>
          <cell r="FE36">
            <v>2.7395126569759891</v>
          </cell>
          <cell r="FF36">
            <v>2.6521709637736288</v>
          </cell>
          <cell r="FG36">
            <v>2.7408090146972088</v>
          </cell>
          <cell r="FH36">
            <v>2.786761719247389</v>
          </cell>
          <cell r="FI36">
            <v>2.7651862049157199</v>
          </cell>
          <cell r="FJ36">
            <v>2.8638792948473082</v>
          </cell>
          <cell r="FK36">
            <v>2.9720234354829653</v>
          </cell>
          <cell r="FL36">
            <v>3.1386955666122787</v>
          </cell>
          <cell r="FM36">
            <v>2.9437431487639447</v>
          </cell>
          <cell r="FN36">
            <v>2.8545435819472078</v>
          </cell>
          <cell r="FO36">
            <v>2.6976852995087217</v>
          </cell>
          <cell r="FP36">
            <v>2.6373303638191761</v>
          </cell>
          <cell r="FQ36">
            <v>2.5677937828920352</v>
          </cell>
          <cell r="FR36">
            <v>2.5625938597022957</v>
          </cell>
          <cell r="FS36">
            <v>2.4028768634393995</v>
          </cell>
        </row>
      </sheetData>
      <sheetData sheetId="12">
        <row r="29">
          <cell r="BE29">
            <v>35.717787059851133</v>
          </cell>
          <cell r="BF29">
            <v>34.601606214230785</v>
          </cell>
          <cell r="BG29">
            <v>33.485425368610436</v>
          </cell>
          <cell r="BH29">
            <v>32.369244522990087</v>
          </cell>
          <cell r="BI29">
            <v>31.253063677369742</v>
          </cell>
          <cell r="BJ29">
            <v>30.136882831749393</v>
          </cell>
          <cell r="BK29">
            <v>29.020701986129048</v>
          </cell>
          <cell r="BL29">
            <v>27.904521140508699</v>
          </cell>
          <cell r="BM29">
            <v>26.78834029488835</v>
          </cell>
          <cell r="BN29">
            <v>25.672159449268001</v>
          </cell>
          <cell r="BO29">
            <v>24.555978603647652</v>
          </cell>
          <cell r="BP29">
            <v>23.439797758027307</v>
          </cell>
          <cell r="BQ29">
            <v>22.323616912406958</v>
          </cell>
          <cell r="BR29">
            <v>21.20743606678661</v>
          </cell>
          <cell r="BS29">
            <v>20.091255221166264</v>
          </cell>
          <cell r="BT29">
            <v>18.975074375545915</v>
          </cell>
          <cell r="BU29">
            <v>17.858893529925567</v>
          </cell>
          <cell r="BV29">
            <v>16.742712684305218</v>
          </cell>
          <cell r="BW29">
            <v>15.626531838684871</v>
          </cell>
          <cell r="BX29">
            <v>14.510350993064524</v>
          </cell>
          <cell r="BY29">
            <v>13.394170147444175</v>
          </cell>
          <cell r="BZ29">
            <v>20.973484561544584</v>
          </cell>
          <cell r="CA29">
            <v>28.552798975644997</v>
          </cell>
          <cell r="CB29">
            <v>36.132113389745406</v>
          </cell>
          <cell r="CC29">
            <v>43.711427803845815</v>
          </cell>
          <cell r="CD29">
            <v>51.290742217946224</v>
          </cell>
          <cell r="CE29">
            <v>58.870056632046641</v>
          </cell>
          <cell r="CF29">
            <v>66.44937104614705</v>
          </cell>
          <cell r="CG29">
            <v>74.028685460247459</v>
          </cell>
          <cell r="CH29">
            <v>81.607999874347854</v>
          </cell>
          <cell r="CI29">
            <v>89.187314288448277</v>
          </cell>
          <cell r="CJ29">
            <v>112.51102923853107</v>
          </cell>
          <cell r="CK29">
            <v>157.74760654983254</v>
          </cell>
          <cell r="CL29">
            <v>194.35164120110625</v>
          </cell>
          <cell r="CM29">
            <v>248.57570668134272</v>
          </cell>
          <cell r="CN29">
            <v>243.26491821788113</v>
          </cell>
          <cell r="CO29">
            <v>282.32678309121081</v>
          </cell>
          <cell r="CP29">
            <v>283.2107983209421</v>
          </cell>
          <cell r="CQ29">
            <v>296.65408042559358</v>
          </cell>
          <cell r="CR29">
            <v>368.2827538315882</v>
          </cell>
          <cell r="CS29">
            <v>439.91142723758276</v>
          </cell>
          <cell r="CT29">
            <v>495.65238248701735</v>
          </cell>
          <cell r="CU29">
            <v>551.39333773645183</v>
          </cell>
          <cell r="CV29">
            <v>310.44561095407863</v>
          </cell>
          <cell r="CW29">
            <v>283.28669861844429</v>
          </cell>
          <cell r="CX29">
            <v>327.27761810603346</v>
          </cell>
          <cell r="CY29">
            <v>359.410232289752</v>
          </cell>
          <cell r="CZ29">
            <v>390.66329596712177</v>
          </cell>
          <cell r="DA29">
            <v>457.63414670434264</v>
          </cell>
          <cell r="DB29">
            <v>554.48781903913721</v>
          </cell>
          <cell r="DC29">
            <v>646.23017828286697</v>
          </cell>
          <cell r="DD29">
            <v>668.76932509813503</v>
          </cell>
          <cell r="DE29">
            <v>718.09681220829157</v>
          </cell>
          <cell r="DF29">
            <v>843.78223096733598</v>
          </cell>
          <cell r="DG29">
            <v>968.12499116875563</v>
          </cell>
          <cell r="DH29">
            <v>1052.6548037873995</v>
          </cell>
          <cell r="DI29">
            <v>1192.8619728094639</v>
          </cell>
          <cell r="DJ29">
            <v>1353.6035492544822</v>
          </cell>
          <cell r="DK29">
            <v>1492.2134350005147</v>
          </cell>
          <cell r="DL29">
            <v>1568.98944130412</v>
          </cell>
          <cell r="DM29">
            <v>1642.4102062144823</v>
          </cell>
          <cell r="DN29">
            <v>1707.2668066445701</v>
          </cell>
          <cell r="DO29">
            <v>1810.7180147061567</v>
          </cell>
          <cell r="DP29">
            <v>1936.3610568253723</v>
          </cell>
          <cell r="DQ29">
            <v>2074.2162651133858</v>
          </cell>
          <cell r="DR29">
            <v>2206.8606675477836</v>
          </cell>
          <cell r="DS29">
            <v>2298.881395793087</v>
          </cell>
          <cell r="DT29">
            <v>2399.4823547151382</v>
          </cell>
          <cell r="DU29">
            <v>2472.0606507290827</v>
          </cell>
          <cell r="DV29">
            <v>2390.5091749390031</v>
          </cell>
          <cell r="DW29">
            <v>2455.4791733154912</v>
          </cell>
          <cell r="DX29">
            <v>2577.0848097666226</v>
          </cell>
          <cell r="DY29">
            <v>2785.5738403322275</v>
          </cell>
          <cell r="DZ29">
            <v>2873.2047818526421</v>
          </cell>
          <cell r="EA29">
            <v>3002.8530919393233</v>
          </cell>
          <cell r="EB29">
            <v>3195.4653182725142</v>
          </cell>
          <cell r="EC29">
            <v>3366.9340482922457</v>
          </cell>
          <cell r="ED29">
            <v>3519.1543380940739</v>
          </cell>
          <cell r="EE29">
            <v>3690.8871838159066</v>
          </cell>
          <cell r="EF29">
            <v>3807.5472459696393</v>
          </cell>
          <cell r="EG29">
            <v>4150.267784186517</v>
          </cell>
          <cell r="EH29">
            <v>4199.5932709195777</v>
          </cell>
          <cell r="EI29">
            <v>4308.9561695377397</v>
          </cell>
          <cell r="EJ29">
            <v>4377.9635888771963</v>
          </cell>
          <cell r="EK29">
            <v>4482.7261479260287</v>
          </cell>
          <cell r="EL29">
            <v>4591.1713984515682</v>
          </cell>
          <cell r="EM29">
            <v>4788.3180252622478</v>
          </cell>
          <cell r="EN29">
            <v>4895.2221144759596</v>
          </cell>
          <cell r="EO29">
            <v>5032.7824290494809</v>
          </cell>
          <cell r="EP29">
            <v>3331.0686518996258</v>
          </cell>
          <cell r="EQ29">
            <v>3361.9571831638709</v>
          </cell>
          <cell r="ER29">
            <v>2860.4650059177511</v>
          </cell>
        </row>
        <row r="36">
          <cell r="BE36">
            <v>0.1441076410845035</v>
          </cell>
          <cell r="BF36">
            <v>0.13960427730061276</v>
          </cell>
          <cell r="BG36">
            <v>0.13510091351672202</v>
          </cell>
          <cell r="BH36">
            <v>0.13059754973283128</v>
          </cell>
          <cell r="BI36">
            <v>0.12609418594894056</v>
          </cell>
          <cell r="BJ36">
            <v>0.12159082216504981</v>
          </cell>
          <cell r="BK36">
            <v>0.11708745838115908</v>
          </cell>
          <cell r="BL36">
            <v>0.11258409459726834</v>
          </cell>
          <cell r="BM36">
            <v>0.10808073081337762</v>
          </cell>
          <cell r="BN36">
            <v>0.10357736702948687</v>
          </cell>
          <cell r="BO36">
            <v>9.9074003245596134E-2</v>
          </cell>
          <cell r="BP36">
            <v>9.4570639461705408E-2</v>
          </cell>
          <cell r="BQ36">
            <v>9.0067275677814682E-2</v>
          </cell>
          <cell r="BR36">
            <v>8.5563911893923941E-2</v>
          </cell>
          <cell r="BS36">
            <v>8.1060548110033215E-2</v>
          </cell>
          <cell r="BT36">
            <v>7.6557184326142474E-2</v>
          </cell>
          <cell r="BU36">
            <v>7.2053820542251748E-2</v>
          </cell>
          <cell r="BV36">
            <v>6.7550456758361008E-2</v>
          </cell>
          <cell r="BW36">
            <v>6.3047092974470281E-2</v>
          </cell>
          <cell r="BX36">
            <v>5.8543729190579541E-2</v>
          </cell>
          <cell r="BY36">
            <v>5.4040365406688808E-2</v>
          </cell>
          <cell r="BZ36">
            <v>8.4620006844820433E-2</v>
          </cell>
          <cell r="CA36">
            <v>0.11519964828295208</v>
          </cell>
          <cell r="CB36">
            <v>0.14577928972108373</v>
          </cell>
          <cell r="CC36">
            <v>0.17635893115921536</v>
          </cell>
          <cell r="CD36">
            <v>0.20693857259734699</v>
          </cell>
          <cell r="CE36">
            <v>0.23751821403547865</v>
          </cell>
          <cell r="CF36">
            <v>0.26809785547361031</v>
          </cell>
          <cell r="CG36">
            <v>0.29867749691174189</v>
          </cell>
          <cell r="CH36">
            <v>0.32925713834987352</v>
          </cell>
          <cell r="CI36">
            <v>0.35983677978800516</v>
          </cell>
          <cell r="CJ36">
            <v>0.45393906941618595</v>
          </cell>
          <cell r="CK36">
            <v>0.63645139684970964</v>
          </cell>
          <cell r="CL36">
            <v>0.78413470877862246</v>
          </cell>
          <cell r="CM36">
            <v>1.0029081214000342</v>
          </cell>
          <cell r="CN36">
            <v>0.98148111651628223</v>
          </cell>
          <cell r="CO36">
            <v>1.1390808354973223</v>
          </cell>
          <cell r="CP36">
            <v>1.1426474996141638</v>
          </cell>
          <cell r="CQ36">
            <v>1.1968860130273435</v>
          </cell>
          <cell r="CR36">
            <v>1.4858803771309639</v>
          </cell>
          <cell r="CS36">
            <v>1.7748747412345838</v>
          </cell>
          <cell r="CT36">
            <v>1.9997682252383033</v>
          </cell>
          <cell r="CU36">
            <v>2.2246617092420222</v>
          </cell>
          <cell r="CV36">
            <v>1.2525295759410977</v>
          </cell>
          <cell r="CW36">
            <v>1.1429537283514684</v>
          </cell>
          <cell r="CX36">
            <v>1.32044030180217</v>
          </cell>
          <cell r="CY36">
            <v>1.4500831384128161</v>
          </cell>
          <cell r="CZ36">
            <v>1.5761773243617567</v>
          </cell>
          <cell r="DA36">
            <v>1.8463791513952008</v>
          </cell>
          <cell r="DB36">
            <v>2.1777422254780996</v>
          </cell>
          <cell r="DC36">
            <v>2.5330365029242135</v>
          </cell>
          <cell r="DD36">
            <v>2.6091222257691018</v>
          </cell>
          <cell r="DE36">
            <v>2.7932886794273681</v>
          </cell>
          <cell r="DF36">
            <v>3.2855302495415994</v>
          </cell>
          <cell r="DG36">
            <v>3.7575035709805933</v>
          </cell>
          <cell r="DH36">
            <v>4.0539957075687711</v>
          </cell>
          <cell r="DI36">
            <v>4.7072467499784922</v>
          </cell>
          <cell r="DJ36">
            <v>5.2934612176907603</v>
          </cell>
          <cell r="DK36">
            <v>5.9022412124088595</v>
          </cell>
          <cell r="DL36">
            <v>6.2177840167878244</v>
          </cell>
          <cell r="DM36">
            <v>6.5470525850528407</v>
          </cell>
          <cell r="DN36">
            <v>6.8718074774854063</v>
          </cell>
          <cell r="DO36">
            <v>7.3269541868418786</v>
          </cell>
          <cell r="DP36">
            <v>7.89353432885963</v>
          </cell>
          <cell r="DQ36">
            <v>8.4708246783932566</v>
          </cell>
          <cell r="DR36">
            <v>9.1306610486704862</v>
          </cell>
          <cell r="DS36">
            <v>9.571339268039651</v>
          </cell>
          <cell r="DT36">
            <v>10.017279624726768</v>
          </cell>
          <cell r="DU36">
            <v>10.332691117359772</v>
          </cell>
          <cell r="DV36">
            <v>10.039151182630718</v>
          </cell>
          <cell r="DW36">
            <v>10.389990003874608</v>
          </cell>
          <cell r="DX36">
            <v>10.890234015312981</v>
          </cell>
          <cell r="DY36">
            <v>11.735421619621427</v>
          </cell>
          <cell r="DZ36">
            <v>12.106727910163654</v>
          </cell>
          <cell r="EA36">
            <v>12.795085236402686</v>
          </cell>
          <cell r="EB36">
            <v>13.659012665162475</v>
          </cell>
          <cell r="EC36">
            <v>14.504147929200528</v>
          </cell>
          <cell r="ED36">
            <v>15.265663963599117</v>
          </cell>
          <cell r="EE36">
            <v>16.016798912779873</v>
          </cell>
          <cell r="EF36">
            <v>16.634842998196632</v>
          </cell>
          <cell r="EG36">
            <v>17.692391765353698</v>
          </cell>
          <cell r="EH36">
            <v>18.155154078714549</v>
          </cell>
          <cell r="EI36">
            <v>18.940245349038385</v>
          </cell>
          <cell r="EJ36">
            <v>19.562205162394264</v>
          </cell>
          <cell r="EK36">
            <v>20.547978470024265</v>
          </cell>
          <cell r="EL36">
            <v>21.640425785736269</v>
          </cell>
          <cell r="EM36">
            <v>22.753576913331308</v>
          </cell>
          <cell r="EN36">
            <v>23.483026262178715</v>
          </cell>
          <cell r="EO36">
            <v>24.569259168416668</v>
          </cell>
          <cell r="EP36">
            <v>9.8337356202579436</v>
          </cell>
          <cell r="EQ36">
            <v>10.1781558364642</v>
          </cell>
          <cell r="ER36">
            <v>8.4482846706259611</v>
          </cell>
        </row>
      </sheetData>
      <sheetData sheetId="13">
        <row r="29">
          <cell r="EP29">
            <v>1355.285885896599</v>
          </cell>
          <cell r="EQ29">
            <v>1387.6490169550589</v>
          </cell>
          <cell r="ER29">
            <v>1379.9832469010021</v>
          </cell>
          <cell r="ES29">
            <v>1324.144476092717</v>
          </cell>
          <cell r="ET29">
            <v>1277.2080995415413</v>
          </cell>
          <cell r="EU29">
            <v>1255.9106418349484</v>
          </cell>
          <cell r="EV29">
            <v>1248.7964476958959</v>
          </cell>
          <cell r="EW29">
            <v>1191.4797370236965</v>
          </cell>
          <cell r="EX29">
            <v>1144.5013246322567</v>
          </cell>
          <cell r="EY29">
            <v>1195.2445692703541</v>
          </cell>
          <cell r="EZ29">
            <v>1194.4860885099483</v>
          </cell>
          <cell r="FA29">
            <v>1151.3618668167312</v>
          </cell>
          <cell r="FB29">
            <v>1138.8456775401621</v>
          </cell>
          <cell r="FC29">
            <v>1177.5341984501761</v>
          </cell>
          <cell r="FD29">
            <v>1231.8064989676882</v>
          </cell>
          <cell r="FE29">
            <v>1267.0979227169248</v>
          </cell>
          <cell r="FF29">
            <v>1255.5673155136899</v>
          </cell>
          <cell r="FG29">
            <v>1266.9530596273225</v>
          </cell>
          <cell r="FH29">
            <v>1251.4893584352135</v>
          </cell>
          <cell r="FI29">
            <v>1247.2475373336263</v>
          </cell>
          <cell r="FJ29">
            <v>1062.8661394175938</v>
          </cell>
          <cell r="FK29">
            <v>1163.9318145755572</v>
          </cell>
          <cell r="FL29">
            <v>1176.2459842352221</v>
          </cell>
          <cell r="FM29">
            <v>1127.6625595275273</v>
          </cell>
          <cell r="FN29">
            <v>1160.7091289637108</v>
          </cell>
          <cell r="FO29">
            <v>1074.0978310402159</v>
          </cell>
          <cell r="FP29">
            <v>1025.7896651481453</v>
          </cell>
          <cell r="FQ29">
            <v>1037.0920903153667</v>
          </cell>
          <cell r="FR29">
            <v>1147.999735095186</v>
          </cell>
          <cell r="FS29">
            <v>1243.8170604318889</v>
          </cell>
        </row>
        <row r="36">
          <cell r="EP36">
            <v>12.076653596150006</v>
          </cell>
          <cell r="EQ36">
            <v>12.365034318731837</v>
          </cell>
          <cell r="ER36">
            <v>12.296726332605845</v>
          </cell>
          <cell r="ES36">
            <v>11.799159362194759</v>
          </cell>
          <cell r="ET36">
            <v>11.380919663423004</v>
          </cell>
          <cell r="EU36">
            <v>11.191142715343135</v>
          </cell>
          <cell r="EV36">
            <v>10.994713652638795</v>
          </cell>
          <cell r="EW36">
            <v>10.417459062138626</v>
          </cell>
          <cell r="EX36">
            <v>9.9323267673176492</v>
          </cell>
          <cell r="EY36">
            <v>10.318491693645427</v>
          </cell>
          <cell r="EZ36">
            <v>10.331140556088142</v>
          </cell>
          <cell r="FA36">
            <v>9.9202178329728739</v>
          </cell>
          <cell r="FB36">
            <v>9.7342928531416817</v>
          </cell>
          <cell r="FC36">
            <v>9.9499851639348567</v>
          </cell>
          <cell r="FD36">
            <v>10.331497628489949</v>
          </cell>
          <cell r="FE36">
            <v>10.579493175935463</v>
          </cell>
          <cell r="FF36">
            <v>10.582446046601126</v>
          </cell>
          <cell r="FG36">
            <v>10.600842487091436</v>
          </cell>
          <cell r="FH36">
            <v>10.462380404073388</v>
          </cell>
          <cell r="FI36">
            <v>10.471807461147353</v>
          </cell>
          <cell r="FJ36">
            <v>8.8212078869894537</v>
          </cell>
          <cell r="FK36">
            <v>9.7070393032199238</v>
          </cell>
          <cell r="FL36">
            <v>9.7979107147910671</v>
          </cell>
          <cell r="FM36">
            <v>9.3200497533139774</v>
          </cell>
          <cell r="FN36">
            <v>9.4026166776689752</v>
          </cell>
          <cell r="FO36">
            <v>8.5969240462519814</v>
          </cell>
          <cell r="FP36">
            <v>8.1309547978341516</v>
          </cell>
          <cell r="FQ36">
            <v>8.1612829200481869</v>
          </cell>
          <cell r="FR36">
            <v>9.1373104302257637</v>
          </cell>
          <cell r="FS36">
            <v>10.108948749363673</v>
          </cell>
        </row>
      </sheetData>
      <sheetData sheetId="14">
        <row r="29">
          <cell r="EY29">
            <v>107.0838300283381</v>
          </cell>
          <cell r="EZ29">
            <v>99.944908026448871</v>
          </cell>
          <cell r="FA29">
            <v>101.66809609587041</v>
          </cell>
          <cell r="FB29">
            <v>101.42192637166735</v>
          </cell>
          <cell r="FC29">
            <v>173.54965556316864</v>
          </cell>
          <cell r="FD29">
            <v>147.70183452184565</v>
          </cell>
          <cell r="FE29">
            <v>147.70183452184563</v>
          </cell>
          <cell r="FF29">
            <v>152.13288955750102</v>
          </cell>
          <cell r="FG29">
            <v>188.56600873955625</v>
          </cell>
          <cell r="FH29">
            <v>203.82853164014702</v>
          </cell>
          <cell r="FI29">
            <v>210.47511419363008</v>
          </cell>
          <cell r="FJ29">
            <v>208.50575640000542</v>
          </cell>
          <cell r="FK29">
            <v>196.68960963825776</v>
          </cell>
          <cell r="FL29">
            <v>209.98277474522394</v>
          </cell>
          <cell r="FM29">
            <v>325.43637539646653</v>
          </cell>
          <cell r="FN29">
            <v>339.96038912444806</v>
          </cell>
          <cell r="FO29">
            <v>360.14630650910033</v>
          </cell>
          <cell r="FP29">
            <v>323.71318732704503</v>
          </cell>
          <cell r="FQ29">
            <v>307.46598552964201</v>
          </cell>
          <cell r="FR29">
            <v>296.88068738890973</v>
          </cell>
          <cell r="FS29">
            <v>318.54362311878049</v>
          </cell>
        </row>
        <row r="36">
          <cell r="EY36">
            <v>0.43204239159104391</v>
          </cell>
          <cell r="EZ36">
            <v>0.40323956548497419</v>
          </cell>
          <cell r="FA36">
            <v>0.41019197178643929</v>
          </cell>
          <cell r="FB36">
            <v>0.40919877088623008</v>
          </cell>
          <cell r="FC36">
            <v>0.70020663464755384</v>
          </cell>
          <cell r="FD36">
            <v>0.59592054012557771</v>
          </cell>
          <cell r="FE36">
            <v>0.5959205401255776</v>
          </cell>
          <cell r="FF36">
            <v>0.61379815632934498</v>
          </cell>
          <cell r="FG36">
            <v>0.76079188956032073</v>
          </cell>
          <cell r="FH36">
            <v>0.82237034537329734</v>
          </cell>
          <cell r="FI36">
            <v>0.84918676967894835</v>
          </cell>
          <cell r="FJ36">
            <v>0.84124116247727387</v>
          </cell>
          <cell r="FK36">
            <v>0.79356751926722757</v>
          </cell>
          <cell r="FL36">
            <v>0.84720036787852981</v>
          </cell>
          <cell r="FM36">
            <v>1.3130115900766894</v>
          </cell>
          <cell r="FN36">
            <v>1.3716104431890381</v>
          </cell>
          <cell r="FO36">
            <v>1.4530529170062005</v>
          </cell>
          <cell r="FP36">
            <v>1.3060591837752245</v>
          </cell>
          <cell r="FQ36">
            <v>1.240507924361411</v>
          </cell>
          <cell r="FR36">
            <v>1.1978002856524113</v>
          </cell>
          <cell r="FS36">
            <v>1.2852019648708295</v>
          </cell>
        </row>
      </sheetData>
      <sheetData sheetId="15"/>
      <sheetData sheetId="16">
        <row r="31">
          <cell r="EQ31">
            <v>51.185968169761267</v>
          </cell>
          <cell r="ER31">
            <v>50.575560448358686</v>
          </cell>
          <cell r="ES31">
            <v>49.957612781954886</v>
          </cell>
          <cell r="ET31">
            <v>49.331984598757089</v>
          </cell>
          <cell r="EU31">
            <v>48.698531810766724</v>
          </cell>
          <cell r="EV31">
            <v>48.057106703146374</v>
          </cell>
          <cell r="EW31">
            <v>47.407557819383257</v>
          </cell>
          <cell r="EX31">
            <v>46.749729842061512</v>
          </cell>
          <cell r="EY31">
            <v>46.083463469046286</v>
          </cell>
          <cell r="EZ31">
            <v>45.408595284872298</v>
          </cell>
          <cell r="FA31">
            <v>44.724957627118641</v>
          </cell>
          <cell r="FB31">
            <v>43.465133636622113</v>
          </cell>
          <cell r="FC31">
            <v>42.188723526044647</v>
          </cell>
          <cell r="FD31">
            <v>44.338980121002585</v>
          </cell>
          <cell r="FE31">
            <v>47.419924593967508</v>
          </cell>
          <cell r="FF31">
            <v>50.463153284671534</v>
          </cell>
          <cell r="FG31">
            <v>57.394051593323212</v>
          </cell>
          <cell r="FH31">
            <v>63.706451612903223</v>
          </cell>
          <cell r="FI31">
            <v>63.176426332288401</v>
          </cell>
          <cell r="FJ31">
            <v>54.124401913875602</v>
          </cell>
          <cell r="FK31">
            <v>55.270142180094787</v>
          </cell>
          <cell r="FL31">
            <v>58.551558752997607</v>
          </cell>
          <cell r="FM31">
            <v>57.427184466019419</v>
          </cell>
          <cell r="FN31">
            <v>58.847075814625114</v>
          </cell>
          <cell r="FO31">
            <v>60.280176151014842</v>
          </cell>
          <cell r="FP31">
            <v>59.994750749606588</v>
          </cell>
          <cell r="FQ31">
            <v>57.973774760085497</v>
          </cell>
          <cell r="FR31">
            <v>48.912193053442941</v>
          </cell>
          <cell r="FS31">
            <v>50.750169575199529</v>
          </cell>
        </row>
      </sheetData>
      <sheetData sheetId="17">
        <row r="29">
          <cell r="DK29">
            <v>16.742733998655378</v>
          </cell>
          <cell r="DL29">
            <v>17.516135310840951</v>
          </cell>
          <cell r="DM29">
            <v>17.633283018411532</v>
          </cell>
          <cell r="DN29">
            <v>17.700903376203108</v>
          </cell>
          <cell r="DO29">
            <v>20.397814572737321</v>
          </cell>
          <cell r="DP29">
            <v>25.994555289225445</v>
          </cell>
          <cell r="DQ29">
            <v>32.918022986223335</v>
          </cell>
          <cell r="DR29">
            <v>41.896241206644305</v>
          </cell>
          <cell r="DS29">
            <v>48.517089625960956</v>
          </cell>
          <cell r="DT29">
            <v>47.855825168351906</v>
          </cell>
          <cell r="DU29">
            <v>48.454611139105886</v>
          </cell>
          <cell r="DV29">
            <v>49.053397109859873</v>
          </cell>
          <cell r="DW29">
            <v>49.652183080613867</v>
          </cell>
          <cell r="DX29">
            <v>47.343849870526249</v>
          </cell>
          <cell r="DY29">
            <v>48.131935655613781</v>
          </cell>
          <cell r="DZ29">
            <v>45.478912798796443</v>
          </cell>
          <cell r="EA29">
            <v>36.79546865288448</v>
          </cell>
          <cell r="EB29">
            <v>35.442561339249153</v>
          </cell>
          <cell r="EC29">
            <v>35.287104579762335</v>
          </cell>
          <cell r="ED29">
            <v>37.810595196403852</v>
          </cell>
          <cell r="EE29">
            <v>36.945348859148247</v>
          </cell>
          <cell r="EF29">
            <v>39.999284197050933</v>
          </cell>
          <cell r="EG29">
            <v>37.692172824988205</v>
          </cell>
          <cell r="EH29">
            <v>36.655461833321951</v>
          </cell>
          <cell r="EI29">
            <v>35.618750841655697</v>
          </cell>
          <cell r="EJ29">
            <v>34.582039849989442</v>
          </cell>
          <cell r="EK29">
            <v>33.545328858323181</v>
          </cell>
          <cell r="EL29">
            <v>31.410844610283608</v>
          </cell>
          <cell r="EM29">
            <v>31.410844610283608</v>
          </cell>
          <cell r="EN29">
            <v>30.212205717364018</v>
          </cell>
          <cell r="EO29">
            <v>31.057970973347018</v>
          </cell>
          <cell r="EP29">
            <v>33.065956285891126</v>
          </cell>
          <cell r="EQ29">
            <v>38.79725339939904</v>
          </cell>
          <cell r="ER29">
            <v>45.490537774546063</v>
          </cell>
          <cell r="ES29">
            <v>50.759050675413661</v>
          </cell>
          <cell r="ET29">
            <v>48.692954360041512</v>
          </cell>
          <cell r="EU29">
            <v>52.803454824316248</v>
          </cell>
          <cell r="EV29">
            <v>54.753329134032306</v>
          </cell>
          <cell r="EW29">
            <v>47.539149543416904</v>
          </cell>
          <cell r="EX29">
            <v>42.33085145536149</v>
          </cell>
          <cell r="EY29">
            <v>40.611317346973529</v>
          </cell>
          <cell r="EZ29">
            <v>45.851826651419167</v>
          </cell>
          <cell r="FA29">
            <v>50.831888348130619</v>
          </cell>
          <cell r="FB29">
            <v>59.651483851461997</v>
          </cell>
          <cell r="FC29">
            <v>60.924726436100315</v>
          </cell>
          <cell r="FD29">
            <v>50.29412802872136</v>
          </cell>
          <cell r="FE29">
            <v>46.206112403327765</v>
          </cell>
          <cell r="FF29">
            <v>45.272081807264996</v>
          </cell>
          <cell r="FG29">
            <v>48.51167679136897</v>
          </cell>
          <cell r="FH29">
            <v>51.021428698971185</v>
          </cell>
          <cell r="FI29">
            <v>51.389157221636459</v>
          </cell>
          <cell r="FJ29">
            <v>55.143179825023658</v>
          </cell>
          <cell r="FK29">
            <v>56.633291181789915</v>
          </cell>
          <cell r="FL29">
            <v>49.989263163508603</v>
          </cell>
          <cell r="FM29">
            <v>54.956124633954531</v>
          </cell>
          <cell r="FN29">
            <v>45.440998044878704</v>
          </cell>
          <cell r="FO29">
            <v>44.645892509069853</v>
          </cell>
          <cell r="FP29">
            <v>50.827897104508601</v>
          </cell>
          <cell r="FQ29">
            <v>43.639130551149691</v>
          </cell>
          <cell r="FR29">
            <v>41.30247983099315</v>
          </cell>
          <cell r="FS29">
            <v>37.313090249477547</v>
          </cell>
        </row>
        <row r="36">
          <cell r="DK36">
            <v>7.1575216717206069E-2</v>
          </cell>
          <cell r="DL36">
            <v>7.5896768381180604E-2</v>
          </cell>
          <cell r="DM36">
            <v>7.8643399197129871E-2</v>
          </cell>
          <cell r="DN36">
            <v>7.8345191350163185E-2</v>
          </cell>
          <cell r="DO36">
            <v>8.4575556358977635E-2</v>
          </cell>
          <cell r="DP36">
            <v>0.10062766121938257</v>
          </cell>
          <cell r="DQ36">
            <v>0.11933490159565935</v>
          </cell>
          <cell r="DR36">
            <v>0.14130721917524952</v>
          </cell>
          <cell r="DS36">
            <v>0.15547469338470155</v>
          </cell>
          <cell r="DT36">
            <v>0.15239558186059082</v>
          </cell>
          <cell r="DU36">
            <v>0.16384696720616149</v>
          </cell>
          <cell r="DV36">
            <v>0.17529835255173215</v>
          </cell>
          <cell r="DW36">
            <v>0.18674973789730287</v>
          </cell>
          <cell r="DX36">
            <v>0.19462182726653507</v>
          </cell>
          <cell r="DY36">
            <v>0.20730843000415214</v>
          </cell>
          <cell r="DZ36">
            <v>0.19915337812283862</v>
          </cell>
          <cell r="EA36">
            <v>0.17735512938220926</v>
          </cell>
          <cell r="EB36">
            <v>0.16656384967866444</v>
          </cell>
          <cell r="EC36">
            <v>0.15213714773783474</v>
          </cell>
          <cell r="ED36">
            <v>0.1666726851509106</v>
          </cell>
          <cell r="EE36">
            <v>0.15984527766101095</v>
          </cell>
          <cell r="EF36">
            <v>0.17287372265095952</v>
          </cell>
          <cell r="EG36">
            <v>0.16406426664395224</v>
          </cell>
          <cell r="EH36">
            <v>0.15765105003453045</v>
          </cell>
          <cell r="EI36">
            <v>0.1512378334251086</v>
          </cell>
          <cell r="EJ36">
            <v>0.14482461681568681</v>
          </cell>
          <cell r="EK36">
            <v>0.13841140020626497</v>
          </cell>
          <cell r="EL36">
            <v>0.12992755486661828</v>
          </cell>
          <cell r="EM36">
            <v>0.12992755486661828</v>
          </cell>
          <cell r="EN36">
            <v>0.13812231865225297</v>
          </cell>
          <cell r="EO36">
            <v>0.13762647865088873</v>
          </cell>
          <cell r="EP36">
            <v>0.14768734432320169</v>
          </cell>
          <cell r="EQ36">
            <v>0.18066373266490798</v>
          </cell>
          <cell r="ER36">
            <v>0.21419995157261784</v>
          </cell>
          <cell r="ES36">
            <v>0.2375206899016665</v>
          </cell>
          <cell r="ET36">
            <v>0.22693198894566968</v>
          </cell>
          <cell r="EU36">
            <v>0.22883008611466754</v>
          </cell>
          <cell r="EV36">
            <v>0.23836311650329667</v>
          </cell>
          <cell r="EW36">
            <v>0.19464341229924531</v>
          </cell>
          <cell r="EX36">
            <v>0.16641754151069371</v>
          </cell>
          <cell r="EY36">
            <v>0.16442881999998687</v>
          </cell>
          <cell r="EZ36">
            <v>0.18476915681560022</v>
          </cell>
          <cell r="FA36">
            <v>0.20001775098304278</v>
          </cell>
          <cell r="FB36">
            <v>0.23923753838724646</v>
          </cell>
          <cell r="FC36">
            <v>0.23001664258035359</v>
          </cell>
          <cell r="FD36">
            <v>0.1991267997747343</v>
          </cell>
          <cell r="FE36">
            <v>0.1749294891256078</v>
          </cell>
          <cell r="FF36">
            <v>0.16843548769590821</v>
          </cell>
          <cell r="FG36">
            <v>0.18492640320325032</v>
          </cell>
          <cell r="FH36">
            <v>0.18981296983514551</v>
          </cell>
          <cell r="FI36">
            <v>0.20210816722786049</v>
          </cell>
          <cell r="FJ36">
            <v>0.20934168723643098</v>
          </cell>
          <cell r="FK36">
            <v>0.20894664615071132</v>
          </cell>
          <cell r="FL36">
            <v>0.18939261524391632</v>
          </cell>
          <cell r="FM36">
            <v>0.19769258219821362</v>
          </cell>
          <cell r="FN36">
            <v>0.17195979995052824</v>
          </cell>
          <cell r="FO36">
            <v>0.16248324399046088</v>
          </cell>
          <cell r="FP36">
            <v>0.18510005311799738</v>
          </cell>
          <cell r="FQ36">
            <v>0.16234543052940362</v>
          </cell>
          <cell r="FR36">
            <v>0.15725380369991954</v>
          </cell>
          <cell r="FS36">
            <v>0.15484742111563585</v>
          </cell>
        </row>
      </sheetData>
      <sheetData sheetId="18"/>
      <sheetData sheetId="19">
        <row r="29">
          <cell r="EO29">
            <v>9.4768155716208078</v>
          </cell>
          <cell r="EP29">
            <v>12.599269852473105</v>
          </cell>
          <cell r="EQ29">
            <v>11.068215525115876</v>
          </cell>
          <cell r="ER29">
            <v>10.787599663553909</v>
          </cell>
          <cell r="ES29">
            <v>11.872737342786827</v>
          </cell>
          <cell r="ET29">
            <v>12.301431071061131</v>
          </cell>
          <cell r="EU29">
            <v>12.991834693060099</v>
          </cell>
          <cell r="EV29">
            <v>14.026841686394725</v>
          </cell>
          <cell r="EW29">
            <v>14.412478115044021</v>
          </cell>
          <cell r="EX29">
            <v>14.839213007669779</v>
          </cell>
          <cell r="EY29">
            <v>14.554469093812308</v>
          </cell>
          <cell r="EZ29">
            <v>14.839213007669779</v>
          </cell>
          <cell r="FA29">
            <v>23.861921233238103</v>
          </cell>
          <cell r="FB29">
            <v>36.671099416978166</v>
          </cell>
          <cell r="FC29">
            <v>40.456222819402001</v>
          </cell>
          <cell r="FD29">
            <v>42.080900600607734</v>
          </cell>
          <cell r="FE29">
            <v>43.672649884357163</v>
          </cell>
          <cell r="FF29">
            <v>42.300874862281056</v>
          </cell>
          <cell r="FG29">
            <v>48.501557567052842</v>
          </cell>
          <cell r="FH29">
            <v>50.921916725180431</v>
          </cell>
          <cell r="FI29">
            <v>48.110721249295217</v>
          </cell>
          <cell r="FJ29">
            <v>41.379883693410548</v>
          </cell>
          <cell r="FK29">
            <v>38.759405410254715</v>
          </cell>
          <cell r="FL29">
            <v>42.087494122610678</v>
          </cell>
          <cell r="FM29">
            <v>40.673006943885454</v>
          </cell>
          <cell r="FN29">
            <v>42.188777413651735</v>
          </cell>
          <cell r="FO29">
            <v>45.882224525213168</v>
          </cell>
          <cell r="FP29">
            <v>46.536501508075013</v>
          </cell>
          <cell r="FQ29">
            <v>43.395401535261009</v>
          </cell>
          <cell r="FR29">
            <v>43.647374983858704</v>
          </cell>
          <cell r="FS29">
            <v>40.436500337794314</v>
          </cell>
        </row>
        <row r="36">
          <cell r="EO36">
            <v>3.6193537569388881E-2</v>
          </cell>
          <cell r="EP36">
            <v>5.9648621334343996E-2</v>
          </cell>
          <cell r="EQ36">
            <v>5.2829411439601341E-2</v>
          </cell>
          <cell r="ER36">
            <v>5.464217627246825E-2</v>
          </cell>
          <cell r="ES36">
            <v>6.0954875280100809E-2</v>
          </cell>
          <cell r="ET36">
            <v>6.0759738807787074E-2</v>
          </cell>
          <cell r="EU36">
            <v>6.2396564337732024E-2</v>
          </cell>
          <cell r="EV36">
            <v>7.016214206434869E-2</v>
          </cell>
          <cell r="EW36">
            <v>6.8212887193475347E-2</v>
          </cell>
          <cell r="EX36">
            <v>6.5546523472543375E-2</v>
          </cell>
          <cell r="EY36">
            <v>6.296013058249246E-2</v>
          </cell>
          <cell r="EZ36">
            <v>6.5546523472543375E-2</v>
          </cell>
          <cell r="FA36">
            <v>9.979613292647288E-2</v>
          </cell>
          <cell r="FB36">
            <v>0.15657810523488688</v>
          </cell>
          <cell r="FC36">
            <v>0.1631986171155286</v>
          </cell>
          <cell r="FD36">
            <v>0.17258290811328059</v>
          </cell>
          <cell r="FE36">
            <v>0.18760132510423325</v>
          </cell>
          <cell r="FF36">
            <v>0.1835919041754179</v>
          </cell>
          <cell r="FG36">
            <v>0.19411664931661143</v>
          </cell>
          <cell r="FH36">
            <v>0.19119758961011574</v>
          </cell>
          <cell r="FI36">
            <v>0.18148343482138357</v>
          </cell>
          <cell r="FJ36">
            <v>0.16074289176730308</v>
          </cell>
          <cell r="FK36">
            <v>0.15047255468134246</v>
          </cell>
          <cell r="FL36">
            <v>0.172045796108965</v>
          </cell>
          <cell r="FM36">
            <v>0.16128720009154318</v>
          </cell>
          <cell r="FN36">
            <v>0.15784171304281558</v>
          </cell>
          <cell r="FO36">
            <v>0.18134058112302118</v>
          </cell>
          <cell r="FP36">
            <v>0.19295504905882685</v>
          </cell>
          <cell r="FQ36">
            <v>0.16671224225050021</v>
          </cell>
          <cell r="FR36">
            <v>0.16462295571954763</v>
          </cell>
          <cell r="FS36">
            <v>0.15366643508569258</v>
          </cell>
        </row>
      </sheetData>
      <sheetData sheetId="20">
        <row r="29">
          <cell r="FE29">
            <v>31.05239556824618</v>
          </cell>
          <cell r="FF29">
            <v>49.794090234631639</v>
          </cell>
          <cell r="FG29">
            <v>50.526549308092335</v>
          </cell>
          <cell r="FH29">
            <v>55.820556037916525</v>
          </cell>
          <cell r="FI29">
            <v>56.481940192800323</v>
          </cell>
          <cell r="FJ29">
            <v>53.977375730609538</v>
          </cell>
          <cell r="FK29">
            <v>53.991402285555409</v>
          </cell>
          <cell r="FL29">
            <v>56.509844893331845</v>
          </cell>
          <cell r="FM29">
            <v>54.405973365463566</v>
          </cell>
          <cell r="FN29">
            <v>52.309399997072695</v>
          </cell>
          <cell r="FO29">
            <v>52.446884405960155</v>
          </cell>
          <cell r="FP29">
            <v>52.219087204706554</v>
          </cell>
          <cell r="FQ29">
            <v>66.751596557383593</v>
          </cell>
          <cell r="FR29">
            <v>67.724219069827058</v>
          </cell>
          <cell r="FS29">
            <v>59.2793040420175</v>
          </cell>
        </row>
        <row r="36">
          <cell r="FE36">
            <v>0.20733107370708928</v>
          </cell>
          <cell r="FF36">
            <v>0.24542955245672315</v>
          </cell>
          <cell r="FG36">
            <v>0.24203310149210139</v>
          </cell>
          <cell r="FH36">
            <v>0.26574215320976668</v>
          </cell>
          <cell r="FI36">
            <v>0.27274465803349002</v>
          </cell>
          <cell r="FJ36">
            <v>0.26820371135517046</v>
          </cell>
          <cell r="FK36">
            <v>0.27320663766842368</v>
          </cell>
          <cell r="FL36">
            <v>0.27488863043447531</v>
          </cell>
          <cell r="FM36">
            <v>0.24423664579481474</v>
          </cell>
          <cell r="FN36">
            <v>0.23046652083813207</v>
          </cell>
          <cell r="FO36">
            <v>0.23271032666180363</v>
          </cell>
          <cell r="FP36">
            <v>0.23283020251026582</v>
          </cell>
          <cell r="FQ36">
            <v>0.26831685203388705</v>
          </cell>
          <cell r="FR36">
            <v>0.26859436561044403</v>
          </cell>
          <cell r="FS36">
            <v>0.21099138489752528</v>
          </cell>
        </row>
      </sheetData>
      <sheetData sheetId="21">
        <row r="29">
          <cell r="DM29">
            <v>13.541246055335774</v>
          </cell>
          <cell r="DN29">
            <v>14.101629539721314</v>
          </cell>
          <cell r="DO29">
            <v>14.081730395319561</v>
          </cell>
          <cell r="DP29">
            <v>16.135615743892785</v>
          </cell>
          <cell r="DQ29">
            <v>17.498239594807679</v>
          </cell>
          <cell r="DR29">
            <v>18.324266731827993</v>
          </cell>
          <cell r="DS29">
            <v>154.7323007348709</v>
          </cell>
          <cell r="DT29">
            <v>136.88594054111462</v>
          </cell>
          <cell r="DU29">
            <v>167.17157831814706</v>
          </cell>
          <cell r="DV29">
            <v>169.5846326916365</v>
          </cell>
          <cell r="DW29">
            <v>172.72152101797971</v>
          </cell>
          <cell r="DX29">
            <v>188.34533794991808</v>
          </cell>
          <cell r="DY29">
            <v>163.97936831711152</v>
          </cell>
          <cell r="DZ29">
            <v>225.04282412235642</v>
          </cell>
          <cell r="EA29">
            <v>219.74517615240202</v>
          </cell>
          <cell r="EB29">
            <v>252.67556849339996</v>
          </cell>
          <cell r="EC29">
            <v>270.37153741183721</v>
          </cell>
          <cell r="ED29">
            <v>262.67121369349849</v>
          </cell>
          <cell r="EE29">
            <v>285.93940507025275</v>
          </cell>
          <cell r="EF29">
            <v>387.73490258099281</v>
          </cell>
          <cell r="EG29">
            <v>281.8201452753591</v>
          </cell>
          <cell r="EH29">
            <v>112.22409127549496</v>
          </cell>
          <cell r="EI29">
            <v>113.59780215326143</v>
          </cell>
          <cell r="EJ29">
            <v>112.54465646230943</v>
          </cell>
          <cell r="EK29">
            <v>135.20040935040208</v>
          </cell>
          <cell r="EL29">
            <v>160.66769703139045</v>
          </cell>
          <cell r="EM29">
            <v>190.11512346487456</v>
          </cell>
          <cell r="EN29">
            <v>237.18376487596143</v>
          </cell>
          <cell r="EO29">
            <v>308.56871424353716</v>
          </cell>
          <cell r="EP29">
            <v>336.38112122078059</v>
          </cell>
          <cell r="EQ29">
            <v>235.82615075927919</v>
          </cell>
          <cell r="ER29">
            <v>35.63960197848651</v>
          </cell>
          <cell r="ES29">
            <v>51.947455516979794</v>
          </cell>
          <cell r="ET29">
            <v>62.719876778274092</v>
          </cell>
          <cell r="EU29">
            <v>68.839237308175129</v>
          </cell>
          <cell r="EV29">
            <v>70.217972569258308</v>
          </cell>
          <cell r="EW29">
            <v>71.831245606870041</v>
          </cell>
          <cell r="EX29">
            <v>135.38130672454477</v>
          </cell>
          <cell r="EY29">
            <v>246.35288668789585</v>
          </cell>
          <cell r="EZ29">
            <v>284.66601506948592</v>
          </cell>
          <cell r="FA29">
            <v>291.5632601126008</v>
          </cell>
          <cell r="FB29">
            <v>271.47568965274502</v>
          </cell>
          <cell r="FC29">
            <v>230.22811368948882</v>
          </cell>
          <cell r="FD29">
            <v>148.2157511357816</v>
          </cell>
          <cell r="FE29">
            <v>227.33272040293289</v>
          </cell>
          <cell r="FF29">
            <v>213.68204800594927</v>
          </cell>
          <cell r="FG29">
            <v>227.63342344399905</v>
          </cell>
          <cell r="FH29">
            <v>242.43350351796613</v>
          </cell>
          <cell r="FI29">
            <v>277.12288555684779</v>
          </cell>
          <cell r="FJ29">
            <v>279.98522891850831</v>
          </cell>
          <cell r="FK29">
            <v>280.6787726521444</v>
          </cell>
          <cell r="FL29">
            <v>303.54096155133112</v>
          </cell>
          <cell r="FM29">
            <v>345.97983847267352</v>
          </cell>
          <cell r="FN29">
            <v>354.76790047486355</v>
          </cell>
          <cell r="FO29">
            <v>395.45605626673836</v>
          </cell>
          <cell r="FP29">
            <v>464.95204096270623</v>
          </cell>
          <cell r="FQ29">
            <v>510.21869658657965</v>
          </cell>
          <cell r="FR29">
            <v>511.95041634080928</v>
          </cell>
          <cell r="FS29">
            <v>533.49029872074459</v>
          </cell>
        </row>
        <row r="36">
          <cell r="DM36">
            <v>2.64827824710136E-2</v>
          </cell>
          <cell r="DN36">
            <v>2.7592855158146547E-2</v>
          </cell>
          <cell r="DO36">
            <v>2.7412106762503739E-2</v>
          </cell>
          <cell r="DP36">
            <v>3.1142947327986413E-2</v>
          </cell>
          <cell r="DQ36">
            <v>3.3569924906427247E-2</v>
          </cell>
          <cell r="DR36">
            <v>3.5102890373856416E-2</v>
          </cell>
          <cell r="DS36">
            <v>0.29902369147108199</v>
          </cell>
          <cell r="DT36">
            <v>0.264281717166226</v>
          </cell>
          <cell r="DU36">
            <v>0.32445208360810529</v>
          </cell>
          <cell r="DV36">
            <v>0.33045033297995846</v>
          </cell>
          <cell r="DW36">
            <v>0.33506329603734636</v>
          </cell>
          <cell r="DX36">
            <v>0.36553747616437843</v>
          </cell>
          <cell r="DY36">
            <v>0.31933662136065033</v>
          </cell>
          <cell r="DZ36">
            <v>0.43618790535506657</v>
          </cell>
          <cell r="EA36">
            <v>0.4278683425934674</v>
          </cell>
          <cell r="EB36">
            <v>0.49614154325030407</v>
          </cell>
          <cell r="EC36">
            <v>0.52951747984098618</v>
          </cell>
          <cell r="ED36">
            <v>0.51529393908919996</v>
          </cell>
          <cell r="EE36">
            <v>0.55948346015688744</v>
          </cell>
          <cell r="EF36">
            <v>0.75179181655252658</v>
          </cell>
          <cell r="EG36">
            <v>0.55231542260183741</v>
          </cell>
          <cell r="EH36">
            <v>0.21937333753610877</v>
          </cell>
          <cell r="EI36">
            <v>0.2222990226981762</v>
          </cell>
          <cell r="EJ36">
            <v>0.21830508679100685</v>
          </cell>
          <cell r="EK36">
            <v>0.2617077111419463</v>
          </cell>
          <cell r="EL36">
            <v>0.31074805566800001</v>
          </cell>
          <cell r="EM36">
            <v>0.37365280268799589</v>
          </cell>
          <cell r="EN36">
            <v>0.49154257074587587</v>
          </cell>
          <cell r="EO36">
            <v>0.64961008263501441</v>
          </cell>
          <cell r="EP36">
            <v>0.70641961675529286</v>
          </cell>
          <cell r="EQ36">
            <v>0.49433511889642201</v>
          </cell>
          <cell r="ER36">
            <v>8.0941511072471745E-2</v>
          </cell>
          <cell r="ES36">
            <v>0.13354901444709977</v>
          </cell>
          <cell r="ET36">
            <v>0.15020500250677163</v>
          </cell>
          <cell r="EU36">
            <v>0.16954311919502629</v>
          </cell>
          <cell r="EV36">
            <v>0.17214370071438695</v>
          </cell>
          <cell r="EW36">
            <v>0.17601657990590217</v>
          </cell>
          <cell r="EX36">
            <v>0.29434917228210428</v>
          </cell>
          <cell r="EY36">
            <v>0.51429880228242775</v>
          </cell>
          <cell r="EZ36">
            <v>0.57746723092284968</v>
          </cell>
          <cell r="FA36">
            <v>0.59012239840537406</v>
          </cell>
          <cell r="FB36">
            <v>0.54750677510723766</v>
          </cell>
          <cell r="FC36">
            <v>0.46497897953428696</v>
          </cell>
          <cell r="FD36">
            <v>0.29492617131336518</v>
          </cell>
          <cell r="FE36">
            <v>0.45183744972375206</v>
          </cell>
          <cell r="FF36">
            <v>0.43436044341978497</v>
          </cell>
          <cell r="FG36">
            <v>0.46481114057346906</v>
          </cell>
          <cell r="FH36">
            <v>0.53067925194219856</v>
          </cell>
          <cell r="FI36">
            <v>0.61577199517636017</v>
          </cell>
          <cell r="FJ36">
            <v>0.63002094356283633</v>
          </cell>
          <cell r="FK36">
            <v>0.62985214508221621</v>
          </cell>
          <cell r="FL36">
            <v>0.65752489023170801</v>
          </cell>
          <cell r="FM36">
            <v>0.75831744246502508</v>
          </cell>
          <cell r="FN36">
            <v>0.78158516907035602</v>
          </cell>
          <cell r="FO36">
            <v>0.90149240226828142</v>
          </cell>
          <cell r="FP36">
            <v>0.99543783167767219</v>
          </cell>
          <cell r="FQ36">
            <v>1.0854373742757826</v>
          </cell>
          <cell r="FR36">
            <v>1.0914807775815745</v>
          </cell>
          <cell r="FS36">
            <v>1.1597631197170613</v>
          </cell>
        </row>
      </sheetData>
      <sheetData sheetId="22"/>
      <sheetData sheetId="23">
        <row r="29">
          <cell r="ES29">
            <v>298.2390658792213</v>
          </cell>
          <cell r="ET29">
            <v>252.69133512285723</v>
          </cell>
          <cell r="EU29">
            <v>235.25011646828668</v>
          </cell>
          <cell r="EV29">
            <v>190.33315186407395</v>
          </cell>
          <cell r="EW29">
            <v>175.32733201391142</v>
          </cell>
          <cell r="EX29">
            <v>165.39757604580723</v>
          </cell>
          <cell r="EY29">
            <v>162.8894787696259</v>
          </cell>
          <cell r="EZ29">
            <v>136.78431283194641</v>
          </cell>
          <cell r="FA29">
            <v>176.49906032367042</v>
          </cell>
          <cell r="FB29">
            <v>180.46112703531924</v>
          </cell>
          <cell r="FC29">
            <v>167.34332926091807</v>
          </cell>
          <cell r="FD29">
            <v>190.45930509450423</v>
          </cell>
          <cell r="FE29">
            <v>195.78126086638432</v>
          </cell>
          <cell r="FF29">
            <v>195.12697462042397</v>
          </cell>
          <cell r="FG29">
            <v>227.83487234740272</v>
          </cell>
          <cell r="FH29">
            <v>230.57603237132813</v>
          </cell>
          <cell r="FI29">
            <v>233.31719239525353</v>
          </cell>
          <cell r="FJ29">
            <v>237.70689717615744</v>
          </cell>
          <cell r="FK29">
            <v>261.45363916189484</v>
          </cell>
          <cell r="FL29">
            <v>274.46666560932857</v>
          </cell>
          <cell r="FM29">
            <v>284.07569302549138</v>
          </cell>
          <cell r="FN29">
            <v>281.82845497155563</v>
          </cell>
          <cell r="FO29">
            <v>268.65720243849756</v>
          </cell>
          <cell r="FP29">
            <v>252.94364158371775</v>
          </cell>
          <cell r="FQ29">
            <v>242.94118714384024</v>
          </cell>
          <cell r="FR29">
            <v>264.66784232577186</v>
          </cell>
          <cell r="FS29">
            <v>277.6208072415796</v>
          </cell>
        </row>
        <row r="36">
          <cell r="ES36">
            <v>1.2032808245114035</v>
          </cell>
          <cell r="ET36">
            <v>1.0195131116614162</v>
          </cell>
          <cell r="EU36">
            <v>0.94914444985889312</v>
          </cell>
          <cell r="EV36">
            <v>0.76792163773610289</v>
          </cell>
          <cell r="EW36">
            <v>0.70737888077519739</v>
          </cell>
          <cell r="EX36">
            <v>0.66731610458163138</v>
          </cell>
          <cell r="EY36">
            <v>0.65719688914772689</v>
          </cell>
          <cell r="EZ36">
            <v>0.55187250617028383</v>
          </cell>
          <cell r="FA36">
            <v>0.71210635738029493</v>
          </cell>
          <cell r="FB36">
            <v>0.7280917846599414</v>
          </cell>
          <cell r="FC36">
            <v>0.67516647631637394</v>
          </cell>
          <cell r="FD36">
            <v>0.76843061788154232</v>
          </cell>
          <cell r="FE36">
            <v>0.78990267859338226</v>
          </cell>
          <cell r="FF36">
            <v>0.78726288326279847</v>
          </cell>
          <cell r="FG36">
            <v>0.91922676944561021</v>
          </cell>
          <cell r="FH36">
            <v>0.93028630413125879</v>
          </cell>
          <cell r="FI36">
            <v>0.94134583881690725</v>
          </cell>
          <cell r="FJ36">
            <v>0.95905662252177171</v>
          </cell>
          <cell r="FK36">
            <v>1.0548656648141364</v>
          </cell>
          <cell r="FL36">
            <v>1.1073682608335258</v>
          </cell>
          <cell r="FM36">
            <v>1.1461370197081779</v>
          </cell>
          <cell r="FN36">
            <v>1.1370702716936565</v>
          </cell>
          <cell r="FO36">
            <v>1.0839292937969367</v>
          </cell>
          <cell r="FP36">
            <v>1.0205310719522949</v>
          </cell>
          <cell r="FQ36">
            <v>0.98017498516644208</v>
          </cell>
          <cell r="FR36">
            <v>1.0678337480589499</v>
          </cell>
          <cell r="FS36">
            <v>1.1200940187173629</v>
          </cell>
        </row>
      </sheetData>
      <sheetData sheetId="24">
        <row r="29">
          <cell r="CW29">
            <v>5.7378443876006999</v>
          </cell>
          <cell r="CX29">
            <v>5.8669165517389565</v>
          </cell>
          <cell r="CY29">
            <v>5.9988921796921852</v>
          </cell>
          <cell r="CZ29">
            <v>6.1338365845523368</v>
          </cell>
          <cell r="DA29">
            <v>6.271816548622021</v>
          </cell>
          <cell r="DB29">
            <v>6.4129003564642337</v>
          </cell>
          <cell r="DC29">
            <v>6.5571578286955354</v>
          </cell>
          <cell r="DD29">
            <v>6.7046603565394012</v>
          </cell>
          <cell r="DE29">
            <v>6.8554809371568526</v>
          </cell>
          <cell r="DF29">
            <v>7.0096942097718324</v>
          </cell>
          <cell r="DG29">
            <v>7.1673764926092369</v>
          </cell>
          <cell r="DH29">
            <v>7.3286058206638414</v>
          </cell>
          <cell r="DI29">
            <v>7.4934619843188566</v>
          </cell>
          <cell r="DJ29">
            <v>7.6620265688331859</v>
          </cell>
          <cell r="DK29">
            <v>7.8343829947169601</v>
          </cell>
          <cell r="DL29">
            <v>8.0106165590152969</v>
          </cell>
          <cell r="DM29">
            <v>8.1908144775207532</v>
          </cell>
          <cell r="DN29">
            <v>8.3750659279353314</v>
          </cell>
          <cell r="DO29">
            <v>8.5634620940034054</v>
          </cell>
          <cell r="DP29">
            <v>8.7560962106374287</v>
          </cell>
          <cell r="DQ29">
            <v>8.9530636100587202</v>
          </cell>
          <cell r="DR29">
            <v>9.1544617689761978</v>
          </cell>
          <cell r="DS29">
            <v>9.3603903568263789</v>
          </cell>
          <cell r="DT29">
            <v>9.5709512850985483</v>
          </cell>
          <cell r="DU29">
            <v>9.7862487577694761</v>
          </cell>
          <cell r="DV29">
            <v>10.006389322872675</v>
          </cell>
          <cell r="DW29">
            <v>10.231481925227683</v>
          </cell>
          <cell r="DX29">
            <v>10.461637960355507</v>
          </cell>
          <cell r="DY29">
            <v>10.696971329606857</v>
          </cell>
          <cell r="DZ29">
            <v>10.93759849653053</v>
          </cell>
          <cell r="EA29">
            <v>11.183638544509742</v>
          </cell>
          <cell r="EB29">
            <v>11.435213235695034</v>
          </cell>
          <cell r="EC29">
            <v>11.692447071262819</v>
          </cell>
          <cell r="ED29">
            <v>11.955467353029466</v>
          </cell>
          <cell r="EE29">
            <v>12.224404246451396</v>
          </cell>
          <cell r="EF29">
            <v>12.499390845042329</v>
          </cell>
          <cell r="EG29">
            <v>12.780563236239601</v>
          </cell>
          <cell r="EH29">
            <v>13.06806056875215</v>
          </cell>
          <cell r="EI29">
            <v>13.362025121423464</v>
          </cell>
          <cell r="EJ29">
            <v>13.662602373643624</v>
          </cell>
          <cell r="EK29">
            <v>13.96994107734522</v>
          </cell>
          <cell r="EL29">
            <v>14.284193330618834</v>
          </cell>
          <cell r="EM29">
            <v>14.605514652984494</v>
          </cell>
          <cell r="EN29">
            <v>14.934064062356331</v>
          </cell>
          <cell r="EO29">
            <v>28.549482042610986</v>
          </cell>
          <cell r="EP29">
            <v>25.260810488453796</v>
          </cell>
          <cell r="EQ29">
            <v>25.419683510393757</v>
          </cell>
          <cell r="ER29">
            <v>26.690667685913446</v>
          </cell>
          <cell r="ES29">
            <v>32.251223453812081</v>
          </cell>
          <cell r="ET29">
            <v>24.148699334874067</v>
          </cell>
          <cell r="EU29">
            <v>24.148699334874067</v>
          </cell>
          <cell r="EV29">
            <v>23.036588181294341</v>
          </cell>
          <cell r="EW29">
            <v>24.148699334874067</v>
          </cell>
          <cell r="EX29">
            <v>24.625318400693953</v>
          </cell>
          <cell r="EY29">
            <v>23.830953290994145</v>
          </cell>
          <cell r="EZ29">
            <v>24.943064444573871</v>
          </cell>
          <cell r="FA29">
            <v>24.307572356814031</v>
          </cell>
          <cell r="FB29">
            <v>23.98982631293411</v>
          </cell>
          <cell r="FC29">
            <v>23.830953290994145</v>
          </cell>
          <cell r="FD29">
            <v>20.812365874134887</v>
          </cell>
          <cell r="FE29">
            <v>48.456271691688102</v>
          </cell>
          <cell r="FF29">
            <v>45.914303340648722</v>
          </cell>
          <cell r="FG29">
            <v>36.115015347391932</v>
          </cell>
          <cell r="FH29">
            <v>59.57738322748537</v>
          </cell>
          <cell r="FI29">
            <v>55.764430700926304</v>
          </cell>
          <cell r="FJ29">
            <v>53.063589327946964</v>
          </cell>
          <cell r="FK29">
            <v>53.222462349886932</v>
          </cell>
          <cell r="FL29">
            <v>47.661906581988291</v>
          </cell>
          <cell r="FM29">
            <v>36.103894235856131</v>
          </cell>
          <cell r="FN29">
            <v>31.63002993802683</v>
          </cell>
          <cell r="FO29">
            <v>27.947353289458537</v>
          </cell>
          <cell r="FP29">
            <v>25.802567493269063</v>
          </cell>
          <cell r="FQ29">
            <v>19.114013269596708</v>
          </cell>
          <cell r="FR29">
            <v>31.108926426063761</v>
          </cell>
          <cell r="FS29">
            <v>29.416928742403172</v>
          </cell>
        </row>
        <row r="36">
          <cell r="CW36">
            <v>2.3150012575570259E-2</v>
          </cell>
          <cell r="CX36">
            <v>2.3670769504673065E-2</v>
          </cell>
          <cell r="CY36">
            <v>2.4203240802324198E-2</v>
          </cell>
          <cell r="CZ36">
            <v>2.4747689981926585E-2</v>
          </cell>
          <cell r="DA36">
            <v>2.5304386484587507E-2</v>
          </cell>
          <cell r="DB36">
            <v>2.5873605812461661E-2</v>
          </cell>
          <cell r="DC36">
            <v>2.6455629665093724E-2</v>
          </cell>
          <cell r="DD36">
            <v>2.7050746078827934E-2</v>
          </cell>
          <cell r="DE36">
            <v>2.7659249569353717E-2</v>
          </cell>
          <cell r="DF36">
            <v>2.8281441277457787E-2</v>
          </cell>
          <cell r="DG36">
            <v>2.8917629118055004E-2</v>
          </cell>
          <cell r="DH36">
            <v>2.9568127932571579E-2</v>
          </cell>
          <cell r="DI36">
            <v>3.0233259644756216E-2</v>
          </cell>
          <cell r="DJ36">
            <v>3.0913353419996129E-2</v>
          </cell>
          <cell r="DK36">
            <v>3.1608745828216905E-2</v>
          </cell>
          <cell r="DL36">
            <v>3.2319781010446733E-2</v>
          </cell>
          <cell r="DM36">
            <v>3.3046810849127542E-2</v>
          </cell>
          <cell r="DN36">
            <v>3.3790195142257201E-2</v>
          </cell>
          <cell r="DO36">
            <v>3.4550301781449078E-2</v>
          </cell>
          <cell r="DP36">
            <v>3.5327506933997006E-2</v>
          </cell>
          <cell r="DQ36">
            <v>3.6122195229035793E-2</v>
          </cell>
          <cell r="DR36">
            <v>3.6934759947889369E-2</v>
          </cell>
          <cell r="DS36">
            <v>3.7765603218700788E-2</v>
          </cell>
          <cell r="DT36">
            <v>3.8615136215440486E-2</v>
          </cell>
          <cell r="DU36">
            <v>3.9483779361391087E-2</v>
          </cell>
          <cell r="DV36">
            <v>4.0371962537209698E-2</v>
          </cell>
          <cell r="DW36">
            <v>4.1280125293670443E-2</v>
          </cell>
          <cell r="DX36">
            <v>4.2208717069192693E-2</v>
          </cell>
          <cell r="DY36">
            <v>4.315819741226247E-2</v>
          </cell>
          <cell r="DZ36">
            <v>4.4129036208857331E-2</v>
          </cell>
          <cell r="EA36">
            <v>4.5121713914987038E-2</v>
          </cell>
          <cell r="EB36">
            <v>4.6136721794465284E-2</v>
          </cell>
          <cell r="EC36">
            <v>4.7174562162029948E-2</v>
          </cell>
          <cell r="ED36">
            <v>4.823574863193246E-2</v>
          </cell>
          <cell r="EE36">
            <v>4.9320806372119073E-2</v>
          </cell>
          <cell r="EF36">
            <v>5.043027236412994E-2</v>
          </cell>
          <cell r="EG36">
            <v>5.1564695668844522E-2</v>
          </cell>
          <cell r="EH36">
            <v>5.272463769820504E-2</v>
          </cell>
          <cell r="EI36">
            <v>5.3910672493052182E-2</v>
          </cell>
          <cell r="EJ36">
            <v>5.5123387007210825E-2</v>
          </cell>
          <cell r="EK36">
            <v>5.6363381397966081E-2</v>
          </cell>
          <cell r="EL36">
            <v>5.7631269323073699E-2</v>
          </cell>
          <cell r="EM36">
            <v>5.8927678244451644E-2</v>
          </cell>
          <cell r="EN36">
            <v>6.02532497387031E-2</v>
          </cell>
          <cell r="EO36">
            <v>0.11518626572388241</v>
          </cell>
          <cell r="EP36">
            <v>0.10191773094099781</v>
          </cell>
          <cell r="EQ36">
            <v>0.10255872295949464</v>
          </cell>
          <cell r="ER36">
            <v>0.10768665910746938</v>
          </cell>
          <cell r="ES36">
            <v>0.13012137975485882</v>
          </cell>
          <cell r="ET36">
            <v>9.7430786811519912E-2</v>
          </cell>
          <cell r="EU36">
            <v>9.7430786811519912E-2</v>
          </cell>
          <cell r="EV36">
            <v>9.2943842682042019E-2</v>
          </cell>
          <cell r="EW36">
            <v>9.7430786811519912E-2</v>
          </cell>
          <cell r="EX36">
            <v>9.9353762867010448E-2</v>
          </cell>
          <cell r="EY36">
            <v>9.6148802774526212E-2</v>
          </cell>
          <cell r="EZ36">
            <v>0.10063574690400411</v>
          </cell>
          <cell r="FA36">
            <v>9.8071778830016748E-2</v>
          </cell>
          <cell r="FB36">
            <v>9.6789794793023076E-2</v>
          </cell>
          <cell r="FC36">
            <v>9.6148802774526212E-2</v>
          </cell>
          <cell r="FD36">
            <v>8.3969954423086232E-2</v>
          </cell>
          <cell r="FE36">
            <v>0.19550256564153667</v>
          </cell>
          <cell r="FF36">
            <v>0.18524669334558722</v>
          </cell>
          <cell r="FG36">
            <v>0.14571030564470203</v>
          </cell>
          <cell r="FH36">
            <v>0.24037200693631558</v>
          </cell>
          <cell r="FI36">
            <v>0.22498819849239138</v>
          </cell>
          <cell r="FJ36">
            <v>0.21409133417794504</v>
          </cell>
          <cell r="FK36">
            <v>0.21473232619644192</v>
          </cell>
          <cell r="FL36">
            <v>0.19229760554905242</v>
          </cell>
          <cell r="FM36">
            <v>0.14566543620340724</v>
          </cell>
          <cell r="FN36">
            <v>0.12761510096253617</v>
          </cell>
          <cell r="FO36">
            <v>0.11275690597377939</v>
          </cell>
          <cell r="FP36">
            <v>0.10410351372407203</v>
          </cell>
          <cell r="FQ36">
            <v>7.7117749745355013E-2</v>
          </cell>
          <cell r="FR36">
            <v>0.12551264714186655</v>
          </cell>
          <cell r="FS36">
            <v>0.11868608214487515</v>
          </cell>
        </row>
      </sheetData>
      <sheetData sheetId="25">
        <row r="29">
          <cell r="CY29">
            <v>0.22347631979091079</v>
          </cell>
          <cell r="CZ29">
            <v>1.3579027227973137</v>
          </cell>
          <cell r="DA29">
            <v>2.4923291258037166</v>
          </cell>
          <cell r="DB29">
            <v>3.6267555288101199</v>
          </cell>
          <cell r="DC29">
            <v>4.7611819318165223</v>
          </cell>
          <cell r="DD29">
            <v>6.8595866973108368</v>
          </cell>
          <cell r="DE29">
            <v>8.9579914628051522</v>
          </cell>
          <cell r="DF29">
            <v>11.056396228299464</v>
          </cell>
          <cell r="DG29">
            <v>13.154800993793781</v>
          </cell>
          <cell r="DH29">
            <v>15.253205759288097</v>
          </cell>
          <cell r="DI29">
            <v>16.89253713565261</v>
          </cell>
          <cell r="DJ29">
            <v>18.53186851201712</v>
          </cell>
          <cell r="DK29">
            <v>20.171199888381626</v>
          </cell>
          <cell r="DL29">
            <v>21.810531264746146</v>
          </cell>
          <cell r="DM29">
            <v>23.364638620851405</v>
          </cell>
          <cell r="DN29">
            <v>24.055900118509733</v>
          </cell>
          <cell r="DO29">
            <v>27.097450708206367</v>
          </cell>
          <cell r="DP29">
            <v>29.032982901649678</v>
          </cell>
          <cell r="DQ29">
            <v>31.841612144404021</v>
          </cell>
          <cell r="DR29">
            <v>32.674031491735413</v>
          </cell>
          <cell r="DS29">
            <v>34.334802416200233</v>
          </cell>
          <cell r="DT29">
            <v>34.61246923532012</v>
          </cell>
          <cell r="DU29">
            <v>37.105290518874469</v>
          </cell>
          <cell r="DV29">
            <v>39.409450684164419</v>
          </cell>
          <cell r="DW29">
            <v>42.521635197798545</v>
          </cell>
          <cell r="DX29">
            <v>45.157524086249659</v>
          </cell>
          <cell r="DY29">
            <v>75.403737394465693</v>
          </cell>
          <cell r="DZ29">
            <v>139.20829198470165</v>
          </cell>
          <cell r="EA29">
            <v>290.72316925463412</v>
          </cell>
          <cell r="EB29">
            <v>298.24512045763737</v>
          </cell>
          <cell r="EC29">
            <v>308.6972848705463</v>
          </cell>
          <cell r="ED29">
            <v>284.49293190799136</v>
          </cell>
          <cell r="EE29">
            <v>307.29436078620262</v>
          </cell>
          <cell r="EF29">
            <v>359.1287725660635</v>
          </cell>
          <cell r="EG29">
            <v>256.25886116999118</v>
          </cell>
          <cell r="EH29">
            <v>187.80224890827827</v>
          </cell>
          <cell r="EI29">
            <v>123.07436842222846</v>
          </cell>
          <cell r="EJ29">
            <v>122.9803389127115</v>
          </cell>
          <cell r="EK29">
            <v>161.6082201172924</v>
          </cell>
          <cell r="EL29">
            <v>148.30291304227495</v>
          </cell>
          <cell r="EM29">
            <v>180.17580823089781</v>
          </cell>
          <cell r="EN29">
            <v>151.3159429160832</v>
          </cell>
          <cell r="EO29">
            <v>179.72281819650024</v>
          </cell>
          <cell r="EP29">
            <v>236.95483716437067</v>
          </cell>
          <cell r="EQ29">
            <v>155.4112639883945</v>
          </cell>
          <cell r="ER29">
            <v>19.833159850276481</v>
          </cell>
          <cell r="ES29">
            <v>150.56059114938378</v>
          </cell>
          <cell r="ET29">
            <v>269.52208214434239</v>
          </cell>
          <cell r="EU29">
            <v>288.75614178956914</v>
          </cell>
          <cell r="EV29">
            <v>288.75614178956914</v>
          </cell>
          <cell r="EW29">
            <v>288.75617375062075</v>
          </cell>
          <cell r="EX29">
            <v>309.80815902591678</v>
          </cell>
          <cell r="EY29">
            <v>267.32384974085227</v>
          </cell>
          <cell r="EZ29">
            <v>243.47988249165812</v>
          </cell>
          <cell r="FA29">
            <v>310.674768459012</v>
          </cell>
          <cell r="FB29">
            <v>299.74344799237758</v>
          </cell>
          <cell r="FC29">
            <v>287.39202760104587</v>
          </cell>
          <cell r="FD29">
            <v>293.8159443295246</v>
          </cell>
          <cell r="FE29">
            <v>344.0984166954363</v>
          </cell>
          <cell r="FF29">
            <v>319.7382744715506</v>
          </cell>
          <cell r="FG29">
            <v>290.23030164379429</v>
          </cell>
          <cell r="FH29">
            <v>323.37437917076238</v>
          </cell>
          <cell r="FI29">
            <v>346.80814873734738</v>
          </cell>
          <cell r="FJ29">
            <v>301.48367238513902</v>
          </cell>
          <cell r="FK29">
            <v>304.74945275160121</v>
          </cell>
          <cell r="FL29">
            <v>373.81968774279807</v>
          </cell>
          <cell r="FM29">
            <v>412.43126466312339</v>
          </cell>
          <cell r="FN29">
            <v>387.6643003455647</v>
          </cell>
          <cell r="FO29">
            <v>427.22875204630878</v>
          </cell>
          <cell r="FP29">
            <v>429.9126717558089</v>
          </cell>
          <cell r="FQ29">
            <v>430.8859884127566</v>
          </cell>
          <cell r="FR29">
            <v>408.94591999538471</v>
          </cell>
          <cell r="FS29">
            <v>414.75750478020706</v>
          </cell>
        </row>
        <row r="36">
          <cell r="CY36">
            <v>4.2152282868749484E-4</v>
          </cell>
          <cell r="CZ36">
            <v>2.5612870183807949E-3</v>
          </cell>
          <cell r="DA36">
            <v>4.7010512080740948E-3</v>
          </cell>
          <cell r="DB36">
            <v>6.8408153977673955E-3</v>
          </cell>
          <cell r="DC36">
            <v>8.9805795874606936E-3</v>
          </cell>
          <cell r="DD36">
            <v>1.2938607504289035E-2</v>
          </cell>
          <cell r="DE36">
            <v>1.6896635421117377E-2</v>
          </cell>
          <cell r="DF36">
            <v>2.0854663337945712E-2</v>
          </cell>
          <cell r="DG36">
            <v>2.4812691254774057E-2</v>
          </cell>
          <cell r="DH36">
            <v>2.8770719171602403E-2</v>
          </cell>
          <cell r="DI36">
            <v>3.1862839175940502E-2</v>
          </cell>
          <cell r="DJ36">
            <v>3.4954959180278598E-2</v>
          </cell>
          <cell r="DK36">
            <v>3.8047079184616688E-2</v>
          </cell>
          <cell r="DL36">
            <v>4.1139199188954798E-2</v>
          </cell>
          <cell r="DM36">
            <v>4.4070568962013751E-2</v>
          </cell>
          <cell r="DN36">
            <v>4.5374431949055584E-2</v>
          </cell>
          <cell r="DO36">
            <v>5.1111429092039619E-2</v>
          </cell>
          <cell r="DP36">
            <v>5.4762245455756739E-2</v>
          </cell>
          <cell r="DQ36">
            <v>6.0373573866686944E-2</v>
          </cell>
          <cell r="DR36">
            <v>6.1964601215321324E-2</v>
          </cell>
          <cell r="DS36">
            <v>6.5109707442732215E-2</v>
          </cell>
          <cell r="DT36">
            <v>6.5641809343222626E-2</v>
          </cell>
          <cell r="DU36">
            <v>7.7339619839008042E-2</v>
          </cell>
          <cell r="DV36">
            <v>8.2348758672765893E-2</v>
          </cell>
          <cell r="DW36">
            <v>8.8727339603067681E-2</v>
          </cell>
          <cell r="DX36">
            <v>9.1774624523715348E-2</v>
          </cell>
          <cell r="DY36">
            <v>0.15457190188921421</v>
          </cell>
          <cell r="DZ36">
            <v>0.28786366684602382</v>
          </cell>
          <cell r="EA36">
            <v>0.61089549672011423</v>
          </cell>
          <cell r="EB36">
            <v>0.63941890506822385</v>
          </cell>
          <cell r="EC36">
            <v>0.66470797554774796</v>
          </cell>
          <cell r="ED36">
            <v>0.62395513753901699</v>
          </cell>
          <cell r="EE36">
            <v>0.67186498264913019</v>
          </cell>
          <cell r="EF36">
            <v>0.77453707321500032</v>
          </cell>
          <cell r="EG36">
            <v>0.58540462728090947</v>
          </cell>
          <cell r="EH36">
            <v>0.44314892410448947</v>
          </cell>
          <cell r="EI36">
            <v>0.29437586740960264</v>
          </cell>
          <cell r="EJ36">
            <v>0.29624781482730184</v>
          </cell>
          <cell r="EK36">
            <v>0.37968914834220391</v>
          </cell>
          <cell r="EL36">
            <v>0.3512467645600108</v>
          </cell>
          <cell r="EM36">
            <v>0.43248608047371451</v>
          </cell>
          <cell r="EN36">
            <v>0.36362157919688692</v>
          </cell>
          <cell r="EO36">
            <v>0.43518656670414813</v>
          </cell>
          <cell r="EP36">
            <v>0.56739515932622164</v>
          </cell>
          <cell r="EQ36">
            <v>0.35502285201021416</v>
          </cell>
          <cell r="ER36">
            <v>4.4937530534953099E-2</v>
          </cell>
          <cell r="ES36">
            <v>0.32268506752583548</v>
          </cell>
          <cell r="ET36">
            <v>0.58842606938239672</v>
          </cell>
          <cell r="EU36">
            <v>0.6328287076757988</v>
          </cell>
          <cell r="EV36">
            <v>0.6328287076757988</v>
          </cell>
          <cell r="EW36">
            <v>0.63282899798520487</v>
          </cell>
          <cell r="EX36">
            <v>0.72127725233573858</v>
          </cell>
          <cell r="EY36">
            <v>0.63715520272471715</v>
          </cell>
          <cell r="EZ36">
            <v>0.5868634478156779</v>
          </cell>
          <cell r="FA36">
            <v>0.72778584107620192</v>
          </cell>
          <cell r="FB36">
            <v>0.6909204864117231</v>
          </cell>
          <cell r="FC36">
            <v>0.66023831526676002</v>
          </cell>
          <cell r="FD36">
            <v>0.68860176881025359</v>
          </cell>
          <cell r="FE36">
            <v>0.79230675930577421</v>
          </cell>
          <cell r="FF36">
            <v>0.78475954218597033</v>
          </cell>
          <cell r="FG36">
            <v>0.73072602794112551</v>
          </cell>
          <cell r="FH36">
            <v>0.78807327710421293</v>
          </cell>
          <cell r="FI36">
            <v>0.8417268146372604</v>
          </cell>
          <cell r="FJ36">
            <v>0.73834938252885396</v>
          </cell>
          <cell r="FK36">
            <v>0.74811311721958518</v>
          </cell>
          <cell r="FL36">
            <v>0.9049793112254183</v>
          </cell>
          <cell r="FM36">
            <v>1.0070822153357035</v>
          </cell>
          <cell r="FN36">
            <v>0.97212320633525429</v>
          </cell>
          <cell r="FO36">
            <v>1.0278153070537273</v>
          </cell>
          <cell r="FP36">
            <v>1.0606446718108327</v>
          </cell>
          <cell r="FQ36">
            <v>1.0681225062196238</v>
          </cell>
          <cell r="FR36">
            <v>1.0239475336958905</v>
          </cell>
          <cell r="FS36">
            <v>1.0442956040316684</v>
          </cell>
        </row>
      </sheetData>
      <sheetData sheetId="26"/>
      <sheetData sheetId="27">
        <row r="29">
          <cell r="EQ29">
            <v>73.360742705570289</v>
          </cell>
          <cell r="ER29">
            <v>75.247664798505468</v>
          </cell>
          <cell r="ES29">
            <v>77.15789473684211</v>
          </cell>
          <cell r="ET29">
            <v>79.091867062955956</v>
          </cell>
          <cell r="EU29">
            <v>81.050027188689512</v>
          </cell>
          <cell r="EV29">
            <v>83.032831737346115</v>
          </cell>
          <cell r="EW29">
            <v>85.040748898678416</v>
          </cell>
          <cell r="EX29">
            <v>87.074258797450824</v>
          </cell>
          <cell r="EY29">
            <v>89.133853876185157</v>
          </cell>
          <cell r="EZ29">
            <v>91.22003929273086</v>
          </cell>
          <cell r="FA29">
            <v>93.333333333333314</v>
          </cell>
          <cell r="FB29">
            <v>96.268410577196477</v>
          </cell>
          <cell r="FC29">
            <v>99.242129364625072</v>
          </cell>
          <cell r="FD29">
            <v>101.08556611927398</v>
          </cell>
          <cell r="FE29">
            <v>106.54698375870069</v>
          </cell>
          <cell r="FF29">
            <v>111.16204379562043</v>
          </cell>
          <cell r="FG29">
            <v>119.56297420333837</v>
          </cell>
          <cell r="FH29">
            <v>126.38709677419355</v>
          </cell>
          <cell r="FI29">
            <v>132.71473354231975</v>
          </cell>
          <cell r="FJ29">
            <v>121.44497607655504</v>
          </cell>
          <cell r="FK29">
            <v>123.41232227488152</v>
          </cell>
          <cell r="FL29">
            <v>124.35491606714629</v>
          </cell>
          <cell r="FM29">
            <v>127.08737864077671</v>
          </cell>
          <cell r="FN29">
            <v>124.97278644412799</v>
          </cell>
          <cell r="FO29">
            <v>127.71130348428721</v>
          </cell>
          <cell r="FP29">
            <v>89.853889371530613</v>
          </cell>
          <cell r="FQ29">
            <v>87.376741863286753</v>
          </cell>
          <cell r="FR29">
            <v>89.057762600863398</v>
          </cell>
          <cell r="FS29">
            <v>84.467269856934564</v>
          </cell>
        </row>
      </sheetData>
      <sheetData sheetId="28">
        <row r="29">
          <cell r="DN29">
            <v>0.25233885465204192</v>
          </cell>
          <cell r="DO29">
            <v>2.5397515584101953</v>
          </cell>
          <cell r="DP29">
            <v>6.4169520747554829</v>
          </cell>
          <cell r="DQ29">
            <v>11.955680090075026</v>
          </cell>
          <cell r="DR29">
            <v>16.866780542863147</v>
          </cell>
          <cell r="DS29">
            <v>20.848446769375101</v>
          </cell>
          <cell r="DT29">
            <v>23.959123508837568</v>
          </cell>
          <cell r="DU29">
            <v>35.931772648279768</v>
          </cell>
          <cell r="DV29">
            <v>42.968814694441527</v>
          </cell>
          <cell r="DW29">
            <v>92.937228146934174</v>
          </cell>
          <cell r="DX29">
            <v>114.47223406715912</v>
          </cell>
          <cell r="DY29">
            <v>126.51889743709428</v>
          </cell>
          <cell r="DZ29">
            <v>160.39974267404924</v>
          </cell>
          <cell r="EA29">
            <v>122.83785114011127</v>
          </cell>
          <cell r="EB29">
            <v>131.01012061670161</v>
          </cell>
          <cell r="EC29">
            <v>183.25127272777871</v>
          </cell>
          <cell r="ED29">
            <v>210.89815929822382</v>
          </cell>
          <cell r="EE29">
            <v>202.76767601056827</v>
          </cell>
          <cell r="EF29">
            <v>216.26461246642842</v>
          </cell>
          <cell r="EG29">
            <v>184.13285222738153</v>
          </cell>
          <cell r="EH29">
            <v>118.18706358255483</v>
          </cell>
          <cell r="EI29">
            <v>120.04548974743371</v>
          </cell>
          <cell r="EJ29">
            <v>115.53633025505736</v>
          </cell>
          <cell r="EK29">
            <v>115.36669699221561</v>
          </cell>
          <cell r="EL29">
            <v>112.32460785063466</v>
          </cell>
          <cell r="EM29">
            <v>111.02449768315267</v>
          </cell>
          <cell r="EN29">
            <v>104.65824856566168</v>
          </cell>
          <cell r="EO29">
            <v>124.50728883900946</v>
          </cell>
          <cell r="EP29">
            <v>123.30395528119966</v>
          </cell>
          <cell r="EQ29">
            <v>145.36343637129434</v>
          </cell>
          <cell r="ER29">
            <v>156.78529180290576</v>
          </cell>
          <cell r="ES29">
            <v>152.27964068185909</v>
          </cell>
          <cell r="ET29">
            <v>144.81715692918976</v>
          </cell>
          <cell r="EU29">
            <v>146.46556814407489</v>
          </cell>
          <cell r="EV29">
            <v>147.49828930443789</v>
          </cell>
          <cell r="EW29">
            <v>149.53381882606271</v>
          </cell>
          <cell r="EX29">
            <v>155.1756420327425</v>
          </cell>
          <cell r="EY29">
            <v>149.47966838421911</v>
          </cell>
          <cell r="EZ29">
            <v>140.92093945310887</v>
          </cell>
          <cell r="FA29">
            <v>150.88345866021501</v>
          </cell>
          <cell r="FB29">
            <v>147.1278011117665</v>
          </cell>
          <cell r="FC29">
            <v>142.81329825391524</v>
          </cell>
          <cell r="FD29">
            <v>151.66457397823436</v>
          </cell>
          <cell r="FE29">
            <v>164.79698281435836</v>
          </cell>
          <cell r="FF29">
            <v>184.61617000082305</v>
          </cell>
          <cell r="FG29">
            <v>199.40896219125548</v>
          </cell>
          <cell r="FH29">
            <v>208.78210988043324</v>
          </cell>
          <cell r="FI29">
            <v>210.86169858010319</v>
          </cell>
          <cell r="FJ29">
            <v>200.53477296903031</v>
          </cell>
          <cell r="FK29">
            <v>203.19059451904596</v>
          </cell>
          <cell r="FL29">
            <v>61.835825702100323</v>
          </cell>
          <cell r="FM29">
            <v>167.42919859509644</v>
          </cell>
          <cell r="FN29">
            <v>119.47001810428561</v>
          </cell>
          <cell r="FO29">
            <v>73.722732086496777</v>
          </cell>
          <cell r="FP29">
            <v>66.404309284296843</v>
          </cell>
          <cell r="FQ29">
            <v>62.676371389825135</v>
          </cell>
          <cell r="FR29">
            <v>103.27203692919878</v>
          </cell>
          <cell r="FS29">
            <v>117.3853385253031</v>
          </cell>
        </row>
        <row r="36">
          <cell r="DN36">
            <v>4.7596357368069326E-4</v>
          </cell>
          <cell r="DO36">
            <v>4.7904997812125262E-3</v>
          </cell>
          <cell r="DP36">
            <v>1.2103706525298854E-2</v>
          </cell>
          <cell r="DQ36">
            <v>2.2550899778403088E-2</v>
          </cell>
          <cell r="DR36">
            <v>3.1814256883820578E-2</v>
          </cell>
          <cell r="DS36">
            <v>3.9324507689181505E-2</v>
          </cell>
          <cell r="DT36">
            <v>4.519189113086973E-2</v>
          </cell>
          <cell r="DU36">
            <v>6.7774798066434175E-2</v>
          </cell>
          <cell r="DV36">
            <v>8.1048123274519976E-2</v>
          </cell>
          <cell r="DW36">
            <v>0.17612397044794384</v>
          </cell>
          <cell r="DX36">
            <v>0.21889863761680375</v>
          </cell>
          <cell r="DY36">
            <v>0.25449188294900954</v>
          </cell>
          <cell r="DZ36">
            <v>0.33497032524950249</v>
          </cell>
          <cell r="EA36">
            <v>0.26314478545616204</v>
          </cell>
          <cell r="EB36">
            <v>0.28613263381053888</v>
          </cell>
          <cell r="EC36">
            <v>0.38911622425766762</v>
          </cell>
          <cell r="ED36">
            <v>0.44740731159034119</v>
          </cell>
          <cell r="EE36">
            <v>0.43275904916784952</v>
          </cell>
          <cell r="EF36">
            <v>0.47456042197999904</v>
          </cell>
          <cell r="EG36">
            <v>0.40000932056972471</v>
          </cell>
          <cell r="EH36">
            <v>0.25512877821203767</v>
          </cell>
          <cell r="EI36">
            <v>0.26156173747061251</v>
          </cell>
          <cell r="EJ36">
            <v>0.25891168644196449</v>
          </cell>
          <cell r="EK36">
            <v>0.26503240081065149</v>
          </cell>
          <cell r="EL36">
            <v>0.26456403347581975</v>
          </cell>
          <cell r="EM36">
            <v>0.2673814008683334</v>
          </cell>
          <cell r="EN36">
            <v>0.25273850785360208</v>
          </cell>
          <cell r="EO36">
            <v>0.29164171743822431</v>
          </cell>
          <cell r="EP36">
            <v>0.29464162564892377</v>
          </cell>
          <cell r="EQ36">
            <v>0.33829970263079223</v>
          </cell>
          <cell r="ER36">
            <v>0.36334215723380942</v>
          </cell>
          <cell r="ES36">
            <v>0.35724145926813555</v>
          </cell>
          <cell r="ET36">
            <v>0.33890974664532131</v>
          </cell>
          <cell r="EU36">
            <v>0.34232832131240393</v>
          </cell>
          <cell r="EV36">
            <v>0.34376099401754501</v>
          </cell>
          <cell r="EW36">
            <v>0.34842667730338395</v>
          </cell>
          <cell r="EX36">
            <v>0.36061914232909931</v>
          </cell>
          <cell r="EY36">
            <v>0.34770421318723788</v>
          </cell>
          <cell r="EZ36">
            <v>0.31956771767843295</v>
          </cell>
          <cell r="FA36">
            <v>0.34663010296910302</v>
          </cell>
          <cell r="FB36">
            <v>0.3414071269008313</v>
          </cell>
          <cell r="FC36">
            <v>0.33357923952806567</v>
          </cell>
          <cell r="FD36">
            <v>0.34293407297050521</v>
          </cell>
          <cell r="FE36">
            <v>0.39417173299087815</v>
          </cell>
          <cell r="FF36">
            <v>0.465052399360941</v>
          </cell>
          <cell r="FG36">
            <v>0.51254661773802879</v>
          </cell>
          <cell r="FH36">
            <v>0.5517826220159231</v>
          </cell>
          <cell r="FI36">
            <v>0.56211518513729286</v>
          </cell>
          <cell r="FJ36">
            <v>0.54264679388646675</v>
          </cell>
          <cell r="FK36">
            <v>0.55709550636281235</v>
          </cell>
          <cell r="FL36">
            <v>0.19784612761456061</v>
          </cell>
          <cell r="FM36">
            <v>0.44195975017417599</v>
          </cell>
          <cell r="FN36">
            <v>0.35767099379050593</v>
          </cell>
          <cell r="FO36">
            <v>0.26781522616916109</v>
          </cell>
          <cell r="FP36">
            <v>0.24518186414078344</v>
          </cell>
          <cell r="FQ36">
            <v>0.22057446871678715</v>
          </cell>
          <cell r="FR36">
            <v>0.28885473036172915</v>
          </cell>
          <cell r="FS36">
            <v>0.31752543817509782</v>
          </cell>
        </row>
      </sheetData>
      <sheetData sheetId="29">
        <row r="29">
          <cell r="EW29">
            <v>163.13771344736486</v>
          </cell>
          <cell r="EX29">
            <v>172.81796877453675</v>
          </cell>
          <cell r="EY29">
            <v>185.35865561653208</v>
          </cell>
          <cell r="EZ29">
            <v>217.80584300707744</v>
          </cell>
          <cell r="FA29">
            <v>225.42856867440221</v>
          </cell>
          <cell r="FB29">
            <v>211.87356575611375</v>
          </cell>
          <cell r="FC29">
            <v>221.0389845475562</v>
          </cell>
          <cell r="FD29">
            <v>230.468642305749</v>
          </cell>
          <cell r="FE29">
            <v>249.43131327558154</v>
          </cell>
          <cell r="FF29">
            <v>261.87942734046271</v>
          </cell>
          <cell r="FG29">
            <v>292.34534518677748</v>
          </cell>
          <cell r="FH29">
            <v>296.96397337559353</v>
          </cell>
          <cell r="FI29">
            <v>299.35299195268175</v>
          </cell>
          <cell r="FJ29">
            <v>301.59227812496528</v>
          </cell>
          <cell r="FK29">
            <v>304.5888666544451</v>
          </cell>
          <cell r="FL29">
            <v>289.43967491743666</v>
          </cell>
          <cell r="FM29">
            <v>290.38480203707678</v>
          </cell>
          <cell r="FN29">
            <v>300.16053100952223</v>
          </cell>
          <cell r="FO29">
            <v>317.47469435096673</v>
          </cell>
          <cell r="FP29">
            <v>328.73317960906189</v>
          </cell>
          <cell r="FQ29">
            <v>306.55139118878378</v>
          </cell>
          <cell r="FR29">
            <v>301.92445211761213</v>
          </cell>
          <cell r="FS29">
            <v>310.72751129742176</v>
          </cell>
        </row>
        <row r="36">
          <cell r="EW36">
            <v>0.30771166494187124</v>
          </cell>
          <cell r="EX36">
            <v>0.37573951564841768</v>
          </cell>
          <cell r="EY36">
            <v>0.40596000560345102</v>
          </cell>
          <cell r="EZ36">
            <v>0.46797035009797727</v>
          </cell>
          <cell r="FA36">
            <v>0.49420831009126776</v>
          </cell>
          <cell r="FB36">
            <v>0.4481552199445426</v>
          </cell>
          <cell r="FC36">
            <v>0.46962285700285117</v>
          </cell>
          <cell r="FD36">
            <v>0.4903335016148288</v>
          </cell>
          <cell r="FE36">
            <v>0.5432040513782419</v>
          </cell>
          <cell r="FF36">
            <v>0.57718485346281501</v>
          </cell>
          <cell r="FG36">
            <v>0.75246570769889343</v>
          </cell>
          <cell r="FH36">
            <v>0.76624331800938883</v>
          </cell>
          <cell r="FI36">
            <v>0.81601782706568271</v>
          </cell>
          <cell r="FJ36">
            <v>0.78890084225784807</v>
          </cell>
          <cell r="FK36">
            <v>0.84855009163931361</v>
          </cell>
          <cell r="FL36">
            <v>0.81235453529036139</v>
          </cell>
          <cell r="FM36">
            <v>0.84214009335621043</v>
          </cell>
          <cell r="FN36">
            <v>0.91193248272814142</v>
          </cell>
          <cell r="FO36">
            <v>0.94129701228739526</v>
          </cell>
          <cell r="FP36">
            <v>0.9740234792140896</v>
          </cell>
          <cell r="FQ36">
            <v>0.94630359314212442</v>
          </cell>
          <cell r="FR36">
            <v>0.99575303409819149</v>
          </cell>
          <cell r="FS36">
            <v>1.0815079369439238</v>
          </cell>
        </row>
      </sheetData>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 2020"/>
      <sheetName val="Marathon"/>
      <sheetName val="Massey"/>
      <sheetName val="Murphy"/>
      <sheetName val="Murray Coal"/>
      <sheetName val="Nat Iranian"/>
      <sheetName val="Nexen"/>
      <sheetName val="Nigerian"/>
      <sheetName val="Noble"/>
      <sheetName val="North Amer Coal"/>
      <sheetName val="North Korea"/>
      <sheetName val="Novatek"/>
      <sheetName val="Obsidian"/>
      <sheetName val="Occidental"/>
      <sheetName val="Oil&amp;Gas India"/>
      <sheetName val="OMV"/>
      <sheetName val="Peabody"/>
      <sheetName val="Pertamina"/>
      <sheetName val="Petoro"/>
      <sheetName val="PetroChina"/>
      <sheetName val="PetroEcuador"/>
      <sheetName val="PetroBras"/>
      <sheetName val="PD Venezuela"/>
      <sheetName val="Pemex"/>
      <sheetName val="PD Oman"/>
      <sheetName val="Petronas"/>
      <sheetName val="Pioneer"/>
      <sheetName val="Poland"/>
      <sheetName val="Polish Oil &amp; Gas Co"/>
      <sheetName val="PTTEP Thailand"/>
      <sheetName val="Template May21"/>
    </sheetNames>
    <sheetDataSet>
      <sheetData sheetId="0"/>
      <sheetData sheetId="1"/>
      <sheetData sheetId="2">
        <row r="29">
          <cell r="CQ29">
            <v>7.2889377359084486</v>
          </cell>
          <cell r="CR29">
            <v>7.8702223700900094</v>
          </cell>
          <cell r="CS29">
            <v>8.5699032434031039</v>
          </cell>
          <cell r="CT29">
            <v>9.4688073216928235</v>
          </cell>
          <cell r="CU29">
            <v>10.367711399982547</v>
          </cell>
          <cell r="CV29">
            <v>11.266615478272273</v>
          </cell>
          <cell r="CW29">
            <v>12.098780689425885</v>
          </cell>
          <cell r="CX29">
            <v>11.996890638538163</v>
          </cell>
          <cell r="CY29">
            <v>11.895000587650443</v>
          </cell>
          <cell r="CZ29">
            <v>12.518461642524745</v>
          </cell>
          <cell r="DA29">
            <v>13.343136230457704</v>
          </cell>
          <cell r="DB29">
            <v>13.177942083069091</v>
          </cell>
          <cell r="DC29">
            <v>14.2636949362567</v>
          </cell>
          <cell r="DD29">
            <v>16.344631918796235</v>
          </cell>
          <cell r="DE29">
            <v>17.329737211009789</v>
          </cell>
          <cell r="DF29">
            <v>18.548206140902106</v>
          </cell>
          <cell r="DG29">
            <v>18.226981912944552</v>
          </cell>
          <cell r="DH29">
            <v>19.951400039018658</v>
          </cell>
          <cell r="DI29">
            <v>20.967717223398484</v>
          </cell>
          <cell r="DJ29">
            <v>20.894958453997656</v>
          </cell>
          <cell r="DK29">
            <v>20.038528802384761</v>
          </cell>
          <cell r="DL29">
            <v>21.501534367306085</v>
          </cell>
          <cell r="DM29">
            <v>21.372541676395446</v>
          </cell>
          <cell r="DN29">
            <v>22.594394281715623</v>
          </cell>
          <cell r="DO29">
            <v>25.041129071676288</v>
          </cell>
          <cell r="DP29">
            <v>27.652154994807287</v>
          </cell>
          <cell r="DQ29">
            <v>32.011443257611731</v>
          </cell>
          <cell r="DR29">
            <v>35.20093614460275</v>
          </cell>
          <cell r="DS29">
            <v>40.164715759767361</v>
          </cell>
          <cell r="DT29">
            <v>40.603184444951701</v>
          </cell>
          <cell r="DU29">
            <v>45.833476376081201</v>
          </cell>
          <cell r="DV29">
            <v>50.008744064831617</v>
          </cell>
          <cell r="DW29">
            <v>57.151898513805683</v>
          </cell>
          <cell r="DX29">
            <v>55.0928109260322</v>
          </cell>
          <cell r="DY29">
            <v>53.618553004018707</v>
          </cell>
          <cell r="DZ29">
            <v>52.055104462010107</v>
          </cell>
          <cell r="EA29">
            <v>47.349832701861125</v>
          </cell>
          <cell r="EB29">
            <v>46.127207640246077</v>
          </cell>
          <cell r="EC29">
            <v>49.096034503083999</v>
          </cell>
          <cell r="ED29">
            <v>52.875957110393784</v>
          </cell>
          <cell r="EE29">
            <v>50.68000448021963</v>
          </cell>
          <cell r="EF29">
            <v>50.168669151990677</v>
          </cell>
          <cell r="EG29">
            <v>49.82162372258928</v>
          </cell>
          <cell r="EH29">
            <v>49.474578293187861</v>
          </cell>
          <cell r="EI29">
            <v>49.127532863786456</v>
          </cell>
          <cell r="EJ29">
            <v>48.780487434385051</v>
          </cell>
          <cell r="EK29">
            <v>48.433442004983654</v>
          </cell>
          <cell r="EL29">
            <v>56.644333113386338</v>
          </cell>
          <cell r="EM29">
            <v>56.644333113386338</v>
          </cell>
          <cell r="EN29">
            <v>51.030894189180501</v>
          </cell>
          <cell r="EO29">
            <v>54.765796363640824</v>
          </cell>
          <cell r="EP29">
            <v>56.092104413902071</v>
          </cell>
          <cell r="EQ29">
            <v>51.86882760761857</v>
          </cell>
          <cell r="ER29">
            <v>49.721925711084985</v>
          </cell>
          <cell r="ES29">
            <v>42.746697781722681</v>
          </cell>
          <cell r="ET29">
            <v>40.011273028835816</v>
          </cell>
          <cell r="EU29">
            <v>43.5322482248935</v>
          </cell>
          <cell r="EV29">
            <v>50.692524432649094</v>
          </cell>
          <cell r="EW29">
            <v>49.289445124839254</v>
          </cell>
          <cell r="EX29">
            <v>48.585801660950203</v>
          </cell>
          <cell r="EY29">
            <v>52.229310292616375</v>
          </cell>
          <cell r="EZ29">
            <v>55.401619471705722</v>
          </cell>
          <cell r="FA29">
            <v>54.093070003082417</v>
          </cell>
          <cell r="FB29">
            <v>55.895717511159852</v>
          </cell>
          <cell r="FC29">
            <v>54.707160722710192</v>
          </cell>
          <cell r="FD29">
            <v>51.637249866864138</v>
          </cell>
          <cell r="FE29">
            <v>47.315918565115908</v>
          </cell>
          <cell r="FF29">
            <v>42.441578065241004</v>
          </cell>
          <cell r="FG29">
            <v>48.795569874868818</v>
          </cell>
          <cell r="FH29">
            <v>46.967547270879102</v>
          </cell>
          <cell r="FI29">
            <v>55.145193074950733</v>
          </cell>
          <cell r="FJ29">
            <v>56.265272237119106</v>
          </cell>
          <cell r="FK29">
            <v>54.015421756413218</v>
          </cell>
          <cell r="FL29">
            <v>53.559779607042159</v>
          </cell>
          <cell r="FM29">
            <v>63.469220469324945</v>
          </cell>
          <cell r="FN29">
            <v>65.768402997893162</v>
          </cell>
          <cell r="FO29">
            <v>61.931842002309637</v>
          </cell>
          <cell r="FP29">
            <v>57.785808797648095</v>
          </cell>
          <cell r="FQ29">
            <v>52.905325172619534</v>
          </cell>
          <cell r="FR29">
            <v>53.337453134025729</v>
          </cell>
          <cell r="FS29">
            <v>56.483520522595157</v>
          </cell>
        </row>
        <row r="36">
          <cell r="CQ36">
            <v>1.374845288056384E-2</v>
          </cell>
          <cell r="CR36">
            <v>1.4844876624708356E-2</v>
          </cell>
          <cell r="CS36">
            <v>1.6164620305709618E-2</v>
          </cell>
          <cell r="CT36">
            <v>1.7860140395506707E-2</v>
          </cell>
          <cell r="CU36">
            <v>1.9555660485303803E-2</v>
          </cell>
          <cell r="CV36">
            <v>2.1251180575100902E-2</v>
          </cell>
          <cell r="CW36">
            <v>2.2820817277857557E-2</v>
          </cell>
          <cell r="CX36">
            <v>2.2628631445794956E-2</v>
          </cell>
          <cell r="CY36">
            <v>2.2436445613732349E-2</v>
          </cell>
          <cell r="CZ36">
            <v>2.3612422861223222E-2</v>
          </cell>
          <cell r="DA36">
            <v>2.5167930690318651E-2</v>
          </cell>
          <cell r="DB36">
            <v>4.0058080041551869E-2</v>
          </cell>
          <cell r="DC36">
            <v>4.4073572998484883E-2</v>
          </cell>
          <cell r="DD36">
            <v>5.2628143375556817E-2</v>
          </cell>
          <cell r="DE36">
            <v>6.0356200889655306E-2</v>
          </cell>
          <cell r="DF36">
            <v>6.543489818126777E-2</v>
          </cell>
          <cell r="DG36">
            <v>6.6451392520287172E-2</v>
          </cell>
          <cell r="DH36">
            <v>7.6637172032759257E-2</v>
          </cell>
          <cell r="DI36">
            <v>8.2640815947269713E-2</v>
          </cell>
          <cell r="DJ36">
            <v>8.3701288760814244E-2</v>
          </cell>
          <cell r="DK36">
            <v>8.1836450200277022E-2</v>
          </cell>
          <cell r="DL36">
            <v>8.6551308056422804E-2</v>
          </cell>
          <cell r="DM36">
            <v>8.3815492082672374E-2</v>
          </cell>
          <cell r="DN36">
            <v>8.7356797636078801E-2</v>
          </cell>
          <cell r="DO36">
            <v>9.6015153432155498E-2</v>
          </cell>
          <cell r="DP36">
            <v>0.10253851511731393</v>
          </cell>
          <cell r="DQ36">
            <v>0.1120892684581723</v>
          </cell>
          <cell r="DR36">
            <v>0.11533879550861331</v>
          </cell>
          <cell r="DS36">
            <v>0.13209218401215114</v>
          </cell>
          <cell r="DT36">
            <v>0.13600723323185379</v>
          </cell>
          <cell r="DU36">
            <v>0.14985764362749487</v>
          </cell>
          <cell r="DV36">
            <v>0.16006819133150563</v>
          </cell>
          <cell r="DW36">
            <v>0.18059527757298521</v>
          </cell>
          <cell r="DX36">
            <v>0.17447245679903875</v>
          </cell>
          <cell r="DY36">
            <v>0.16667386154766523</v>
          </cell>
          <cell r="DZ36">
            <v>0.16217499220347281</v>
          </cell>
          <cell r="EA36">
            <v>0.15231984221146738</v>
          </cell>
          <cell r="EB36">
            <v>0.15519825158250072</v>
          </cell>
          <cell r="EC36">
            <v>0.15745285123330835</v>
          </cell>
          <cell r="ED36">
            <v>0.17035832905570875</v>
          </cell>
          <cell r="EE36">
            <v>0.16274208885282751</v>
          </cell>
          <cell r="EF36">
            <v>0.15340507606366921</v>
          </cell>
          <cell r="EG36">
            <v>0.15907925576376639</v>
          </cell>
          <cell r="EH36">
            <v>0.16475343546386353</v>
          </cell>
          <cell r="EI36">
            <v>0.17042761516396066</v>
          </cell>
          <cell r="EJ36">
            <v>0.17610179486405786</v>
          </cell>
          <cell r="EK36">
            <v>0.18177597456415501</v>
          </cell>
          <cell r="EL36">
            <v>0.26363586467360439</v>
          </cell>
          <cell r="EM36">
            <v>0.26363586467360439</v>
          </cell>
          <cell r="EN36">
            <v>0.246314315022751</v>
          </cell>
          <cell r="EO36">
            <v>0.27544144203259768</v>
          </cell>
          <cell r="EP36">
            <v>0.30199112093150865</v>
          </cell>
          <cell r="EQ36">
            <v>0.2750795115967527</v>
          </cell>
          <cell r="ER36">
            <v>0.25781407134501438</v>
          </cell>
          <cell r="ES36">
            <v>0.22198949969859721</v>
          </cell>
          <cell r="ET36">
            <v>0.20804717685182944</v>
          </cell>
          <cell r="EU36">
            <v>0.22639879215673592</v>
          </cell>
          <cell r="EV36">
            <v>0.25872472559072979</v>
          </cell>
          <cell r="EW36">
            <v>0.26778854975506439</v>
          </cell>
          <cell r="EX36">
            <v>0.27775342958041849</v>
          </cell>
          <cell r="EY36">
            <v>0.28086181222313228</v>
          </cell>
          <cell r="EZ36">
            <v>0.2960464158259356</v>
          </cell>
          <cell r="FA36">
            <v>0.2868866058146422</v>
          </cell>
          <cell r="FB36">
            <v>0.29975749824563508</v>
          </cell>
          <cell r="FC36">
            <v>0.29095157827340018</v>
          </cell>
          <cell r="FD36">
            <v>0.27600194179441495</v>
          </cell>
          <cell r="FE36">
            <v>0.24968537248129774</v>
          </cell>
          <cell r="FF36">
            <v>0.22232571277854712</v>
          </cell>
          <cell r="FG36">
            <v>0.22133520634934895</v>
          </cell>
          <cell r="FH36">
            <v>0.22979406520302703</v>
          </cell>
          <cell r="FI36">
            <v>0.25911017777155509</v>
          </cell>
          <cell r="FJ36">
            <v>0.25236903897190999</v>
          </cell>
          <cell r="FK36">
            <v>0.23591315829870785</v>
          </cell>
          <cell r="FL36">
            <v>0.23077945429686719</v>
          </cell>
          <cell r="FM36">
            <v>0.25511886123196981</v>
          </cell>
          <cell r="FN36">
            <v>0.25411276262589255</v>
          </cell>
          <cell r="FO36">
            <v>0.2401595034243541</v>
          </cell>
          <cell r="FP36">
            <v>0.22837025904957681</v>
          </cell>
          <cell r="FQ36">
            <v>0.21687486515693161</v>
          </cell>
          <cell r="FR36">
            <v>0.22776500895901719</v>
          </cell>
          <cell r="FS36">
            <v>0.2384313719472507</v>
          </cell>
        </row>
      </sheetData>
      <sheetData sheetId="3"/>
      <sheetData sheetId="4">
        <row r="29">
          <cell r="EJ29">
            <v>11.446502779830649</v>
          </cell>
          <cell r="EK29">
            <v>11.18136138346855</v>
          </cell>
          <cell r="EL29">
            <v>11.375296909448091</v>
          </cell>
          <cell r="EM29">
            <v>11.375296909448091</v>
          </cell>
          <cell r="EN29">
            <v>10.6444259664679</v>
          </cell>
          <cell r="EO29">
            <v>11.027537823136241</v>
          </cell>
          <cell r="EP29">
            <v>11.113231660389433</v>
          </cell>
          <cell r="EQ29">
            <v>10.832405417829051</v>
          </cell>
          <cell r="ER29">
            <v>8.958075411789471</v>
          </cell>
          <cell r="ES29">
            <v>9.6874736877807752</v>
          </cell>
          <cell r="ET29">
            <v>10.653378620716973</v>
          </cell>
          <cell r="EU29">
            <v>12.557119483504577</v>
          </cell>
          <cell r="EV29">
            <v>13.24794386750037</v>
          </cell>
          <cell r="EW29">
            <v>12.168617288550255</v>
          </cell>
          <cell r="EX29">
            <v>13.64728584113951</v>
          </cell>
          <cell r="EY29">
            <v>13.072111329068605</v>
          </cell>
          <cell r="EZ29">
            <v>14.236046816290971</v>
          </cell>
          <cell r="FA29">
            <v>13.888153719125237</v>
          </cell>
          <cell r="FB29">
            <v>15.277123111282393</v>
          </cell>
          <cell r="FC29">
            <v>16.856387851202399</v>
          </cell>
          <cell r="FD29">
            <v>16.104776159802942</v>
          </cell>
          <cell r="FE29">
            <v>16.348496330605755</v>
          </cell>
          <cell r="FF29">
            <v>15.924878430310736</v>
          </cell>
          <cell r="FG29">
            <v>13.737248045590702</v>
          </cell>
          <cell r="FH29">
            <v>13.948707698018355</v>
          </cell>
          <cell r="FI29">
            <v>17.526452857895446</v>
          </cell>
          <cell r="FJ29">
            <v>22.199053413248702</v>
          </cell>
          <cell r="FK29">
            <v>25.115882953475019</v>
          </cell>
          <cell r="FL29">
            <v>23.963054884772141</v>
          </cell>
          <cell r="FM29">
            <v>25.961747616355431</v>
          </cell>
          <cell r="FN29">
            <v>27.664836494339166</v>
          </cell>
          <cell r="FO29">
            <v>30.424503354752161</v>
          </cell>
          <cell r="FP29">
            <v>27.959878296819923</v>
          </cell>
          <cell r="FQ29">
            <v>23.59197411365292</v>
          </cell>
          <cell r="FR29">
            <v>21.906382124885571</v>
          </cell>
          <cell r="FS29">
            <v>23.02919073393252</v>
          </cell>
        </row>
        <row r="36">
          <cell r="EJ36">
            <v>4.7269552243104009E-2</v>
          </cell>
          <cell r="EK36">
            <v>4.6769440412457827E-2</v>
          </cell>
          <cell r="EL36">
            <v>5.0439227322914136E-2</v>
          </cell>
          <cell r="EM36">
            <v>5.0439227322914136E-2</v>
          </cell>
          <cell r="EN36">
            <v>4.7889620320071803E-2</v>
          </cell>
          <cell r="EO36">
            <v>5.2459926741022643E-2</v>
          </cell>
          <cell r="EP36">
            <v>5.7054757086779186E-2</v>
          </cell>
          <cell r="EQ36">
            <v>5.9410818693964779E-2</v>
          </cell>
          <cell r="ER36">
            <v>5.0563974174124712E-2</v>
          </cell>
          <cell r="ES36">
            <v>5.6916658597197807E-2</v>
          </cell>
          <cell r="ET36">
            <v>6.2418943660437792E-2</v>
          </cell>
          <cell r="EU36">
            <v>6.3082214055996053E-2</v>
          </cell>
          <cell r="EV36">
            <v>6.3632446037303655E-2</v>
          </cell>
          <cell r="EW36">
            <v>5.7372530558039474E-2</v>
          </cell>
          <cell r="EX36">
            <v>6.6754596624097995E-2</v>
          </cell>
          <cell r="EY36">
            <v>5.990432075539049E-2</v>
          </cell>
          <cell r="EZ36">
            <v>6.3556354731438322E-2</v>
          </cell>
          <cell r="FA36">
            <v>6.1216246990948256E-2</v>
          </cell>
          <cell r="FB36">
            <v>7.1747039240933438E-2</v>
          </cell>
          <cell r="FC36">
            <v>7.7121893660206026E-2</v>
          </cell>
          <cell r="FD36">
            <v>6.3248217085447644E-2</v>
          </cell>
          <cell r="FE36">
            <v>5.2240367963781925E-2</v>
          </cell>
          <cell r="FF36">
            <v>4.3806577699707028E-2</v>
          </cell>
          <cell r="FG36">
            <v>3.7400234965634757E-2</v>
          </cell>
          <cell r="FH36">
            <v>3.5634480361270197E-2</v>
          </cell>
          <cell r="FI36">
            <v>4.1533493870968427E-2</v>
          </cell>
          <cell r="FJ36">
            <v>7.045864328525614E-2</v>
          </cell>
          <cell r="FK36">
            <v>0.10184032079584648</v>
          </cell>
          <cell r="FL36">
            <v>0.11501718649920187</v>
          </cell>
          <cell r="FM36">
            <v>0.123787877826603</v>
          </cell>
          <cell r="FN36">
            <v>0.11688275979434534</v>
          </cell>
          <cell r="FO36">
            <v>0.12546321087542586</v>
          </cell>
          <cell r="FP36">
            <v>0.11801446437826883</v>
          </cell>
          <cell r="FQ36">
            <v>0.10222687297837678</v>
          </cell>
          <cell r="FR36">
            <v>9.9896090710014124E-2</v>
          </cell>
          <cell r="FS36">
            <v>0.1079834147122016</v>
          </cell>
        </row>
      </sheetData>
      <sheetData sheetId="5">
        <row r="29">
          <cell r="EO29">
            <v>2.2123258379637671</v>
          </cell>
          <cell r="EP29">
            <v>4.996169184068167</v>
          </cell>
          <cell r="EQ29">
            <v>7.7800125301725656</v>
          </cell>
          <cell r="ER29">
            <v>10.563855876276964</v>
          </cell>
          <cell r="ES29">
            <v>13.347699222381365</v>
          </cell>
          <cell r="ET29">
            <v>16.131542568485763</v>
          </cell>
          <cell r="EU29">
            <v>18.915385914590164</v>
          </cell>
          <cell r="EV29">
            <v>21.699229260694565</v>
          </cell>
          <cell r="EW29">
            <v>24.483072606798959</v>
          </cell>
          <cell r="EX29">
            <v>27.266915952903425</v>
          </cell>
          <cell r="EY29">
            <v>30.050759299007758</v>
          </cell>
          <cell r="EZ29">
            <v>32.834602645112163</v>
          </cell>
          <cell r="FA29">
            <v>35.618445991216653</v>
          </cell>
          <cell r="FB29">
            <v>34.733515656031138</v>
          </cell>
          <cell r="FC29">
            <v>43.804051591682594</v>
          </cell>
          <cell r="FD29">
            <v>42.919121256497071</v>
          </cell>
          <cell r="FE29">
            <v>47.786238100017371</v>
          </cell>
          <cell r="FF29">
            <v>43.97661300704376</v>
          </cell>
          <cell r="FG29">
            <v>45.188967566247904</v>
          </cell>
          <cell r="FH29">
            <v>61.394254329332497</v>
          </cell>
          <cell r="FI29">
            <v>57.650999011497802</v>
          </cell>
          <cell r="FJ29">
            <v>55.529378532890554</v>
          </cell>
          <cell r="FK29">
            <v>54.644448197705046</v>
          </cell>
          <cell r="FL29">
            <v>58.626634706039823</v>
          </cell>
          <cell r="FM29">
            <v>64.635311681949418</v>
          </cell>
          <cell r="FN29">
            <v>143.80117946764486</v>
          </cell>
          <cell r="FO29">
            <v>138.96724751169401</v>
          </cell>
          <cell r="FP29">
            <v>122.8371798271002</v>
          </cell>
          <cell r="FQ29">
            <v>101.83999529898608</v>
          </cell>
          <cell r="FR29">
            <v>101.47717386156002</v>
          </cell>
          <cell r="FS29">
            <v>102.65634353319471</v>
          </cell>
        </row>
        <row r="36">
          <cell r="EO36">
            <v>8.9258905453753704E-3</v>
          </cell>
          <cell r="EP36">
            <v>2.0157636148306016E-2</v>
          </cell>
          <cell r="EQ36">
            <v>3.1389381751236657E-2</v>
          </cell>
          <cell r="ER36">
            <v>4.2621127354167294E-2</v>
          </cell>
          <cell r="ES36">
            <v>5.3852872957097946E-2</v>
          </cell>
          <cell r="ET36">
            <v>6.508461856002859E-2</v>
          </cell>
          <cell r="EU36">
            <v>7.6316364162959227E-2</v>
          </cell>
          <cell r="EV36">
            <v>8.7548109765889878E-2</v>
          </cell>
          <cell r="EW36">
            <v>9.8779855368820502E-2</v>
          </cell>
          <cell r="EX36">
            <v>0.11001160097175142</v>
          </cell>
          <cell r="EY36">
            <v>0.12124334657468179</v>
          </cell>
          <cell r="EZ36">
            <v>0.13247509217761244</v>
          </cell>
          <cell r="FA36">
            <v>0.14370683778054344</v>
          </cell>
          <cell r="FB36">
            <v>0.14013648156239328</v>
          </cell>
          <cell r="FC36">
            <v>0.17673263279843235</v>
          </cell>
          <cell r="FD36">
            <v>0.17316227658028213</v>
          </cell>
          <cell r="FE36">
            <v>0.19279923578010802</v>
          </cell>
          <cell r="FF36">
            <v>0.17742885226097158</v>
          </cell>
          <cell r="FG36">
            <v>0.18232024027983729</v>
          </cell>
          <cell r="FH36">
            <v>0.24770238852471185</v>
          </cell>
          <cell r="FI36">
            <v>0.23259978172193674</v>
          </cell>
          <cell r="FJ36">
            <v>0.22403985268892176</v>
          </cell>
          <cell r="FK36">
            <v>0.2204694964707716</v>
          </cell>
          <cell r="FL36">
            <v>0.23653609945244727</v>
          </cell>
          <cell r="FM36">
            <v>0.26077881817368675</v>
          </cell>
          <cell r="FN36">
            <v>0.580182885449399</v>
          </cell>
          <cell r="FO36">
            <v>0.56067981460775373</v>
          </cell>
          <cell r="FP36">
            <v>0.49560114664142202</v>
          </cell>
          <cell r="FQ36">
            <v>0.41088551947526436</v>
          </cell>
          <cell r="FR36">
            <v>0.40942167342582281</v>
          </cell>
          <cell r="FS36">
            <v>0.41417917308650787</v>
          </cell>
        </row>
      </sheetData>
      <sheetData sheetId="6">
        <row r="29">
          <cell r="CG29">
            <v>1.5120356222357672</v>
          </cell>
          <cell r="CH29">
            <v>1.5402452420535986</v>
          </cell>
          <cell r="CI29">
            <v>1.6756514171791894</v>
          </cell>
          <cell r="CJ29">
            <v>1.6164112155617438</v>
          </cell>
          <cell r="CK29">
            <v>1.8195204782501302</v>
          </cell>
          <cell r="CL29">
            <v>1.9972410831024683</v>
          </cell>
          <cell r="CM29">
            <v>2.127005334264493</v>
          </cell>
          <cell r="CN29">
            <v>2.1129005243555774</v>
          </cell>
          <cell r="CO29">
            <v>2.3131888250621802</v>
          </cell>
          <cell r="CP29">
            <v>2.8660973734916779</v>
          </cell>
          <cell r="CQ29">
            <v>2.8745602594370276</v>
          </cell>
          <cell r="CR29">
            <v>2.7024815785482548</v>
          </cell>
          <cell r="CS29">
            <v>2.4316692282970731</v>
          </cell>
          <cell r="CT29">
            <v>1.861834907976877</v>
          </cell>
          <cell r="CU29">
            <v>2.6517042628761582</v>
          </cell>
          <cell r="CV29">
            <v>2.7391540843114361</v>
          </cell>
          <cell r="CW29">
            <v>3.7434165498262368</v>
          </cell>
          <cell r="CX29">
            <v>4.7504999773228205</v>
          </cell>
          <cell r="CY29">
            <v>5.413426043041861</v>
          </cell>
          <cell r="CZ29">
            <v>5.6955222412201749</v>
          </cell>
          <cell r="DA29">
            <v>7.0157324486946875</v>
          </cell>
          <cell r="DB29">
            <v>7.5629990731606194</v>
          </cell>
          <cell r="DC29">
            <v>8.956554292161492</v>
          </cell>
          <cell r="DD29">
            <v>31.445895106420657</v>
          </cell>
          <cell r="DE29">
            <v>2.1157214863373603</v>
          </cell>
          <cell r="DF29">
            <v>4.2314429726747207</v>
          </cell>
          <cell r="DG29">
            <v>9.8733669362410161</v>
          </cell>
          <cell r="DH29">
            <v>44.571199312173725</v>
          </cell>
          <cell r="DI29">
            <v>73.966657644165423</v>
          </cell>
          <cell r="DJ29">
            <v>99.655840196389519</v>
          </cell>
          <cell r="DK29">
            <v>113.79842225714349</v>
          </cell>
          <cell r="DL29">
            <v>127.95974878136001</v>
          </cell>
          <cell r="DM29">
            <v>150.03933179053726</v>
          </cell>
          <cell r="DN29">
            <v>171.95914626374091</v>
          </cell>
          <cell r="DO29">
            <v>190.10279155117189</v>
          </cell>
          <cell r="DP29">
            <v>212.30393377016929</v>
          </cell>
          <cell r="DQ29">
            <v>238.85802164021416</v>
          </cell>
          <cell r="DR29">
            <v>266.58524618128303</v>
          </cell>
          <cell r="DS29">
            <v>297.32233836789982</v>
          </cell>
          <cell r="DT29">
            <v>362.46519895277737</v>
          </cell>
          <cell r="DU29">
            <v>395.86366710098213</v>
          </cell>
          <cell r="DV29">
            <v>472.99933100574606</v>
          </cell>
          <cell r="DW29">
            <v>552.53761529012911</v>
          </cell>
          <cell r="DX29">
            <v>645.0384215012408</v>
          </cell>
          <cell r="DY29">
            <v>720.05492670366766</v>
          </cell>
          <cell r="DZ29">
            <v>850.93368749794206</v>
          </cell>
          <cell r="EA29">
            <v>878.03312236732177</v>
          </cell>
          <cell r="EB29">
            <v>784.45669800200039</v>
          </cell>
          <cell r="EC29">
            <v>859.04849051992881</v>
          </cell>
          <cell r="ED29">
            <v>820.73367998128163</v>
          </cell>
          <cell r="EE29">
            <v>754.76840953630119</v>
          </cell>
          <cell r="EF29">
            <v>460.68684486407335</v>
          </cell>
          <cell r="EG29">
            <v>245.5473432244263</v>
          </cell>
          <cell r="EH29">
            <v>204.23575464337452</v>
          </cell>
          <cell r="EI29">
            <v>321.86261256590547</v>
          </cell>
          <cell r="EJ29">
            <v>356.45604013021347</v>
          </cell>
          <cell r="EK29">
            <v>329.60385952331103</v>
          </cell>
          <cell r="EL29">
            <v>347.31679863839651</v>
          </cell>
          <cell r="EM29">
            <v>314.56471155575122</v>
          </cell>
          <cell r="EN29">
            <v>353.30154691225107</v>
          </cell>
          <cell r="EO29">
            <v>353.47656493817038</v>
          </cell>
          <cell r="EP29">
            <v>437.78079998852945</v>
          </cell>
          <cell r="EQ29">
            <v>479.27011691144435</v>
          </cell>
          <cell r="ER29">
            <v>517.62713259616055</v>
          </cell>
          <cell r="ES29">
            <v>532.28450169248242</v>
          </cell>
          <cell r="ET29">
            <v>552.56982802239361</v>
          </cell>
          <cell r="EU29">
            <v>573.06809004422973</v>
          </cell>
          <cell r="EV29">
            <v>584.42032427510924</v>
          </cell>
          <cell r="EW29">
            <v>600.37163627068651</v>
          </cell>
          <cell r="EX29">
            <v>612.71163977278013</v>
          </cell>
          <cell r="EY29">
            <v>615.35508646560208</v>
          </cell>
          <cell r="EZ29">
            <v>620.7716640540508</v>
          </cell>
          <cell r="FA29">
            <v>645.01482673170506</v>
          </cell>
          <cell r="FB29">
            <v>661.31500539690785</v>
          </cell>
          <cell r="FC29">
            <v>642.01418774871206</v>
          </cell>
          <cell r="FD29">
            <v>696.81137534808215</v>
          </cell>
          <cell r="FE29">
            <v>739.90274874504848</v>
          </cell>
          <cell r="FF29">
            <v>798.63119293805028</v>
          </cell>
          <cell r="FG29">
            <v>796.69032814863601</v>
          </cell>
          <cell r="FH29">
            <v>787.56423032763018</v>
          </cell>
          <cell r="FI29">
            <v>816.03132753067769</v>
          </cell>
          <cell r="FJ29">
            <v>866.71209046235015</v>
          </cell>
          <cell r="FK29">
            <v>887.29034118337677</v>
          </cell>
          <cell r="FL29">
            <v>894.86819221385417</v>
          </cell>
          <cell r="FM29">
            <v>814.84081821171822</v>
          </cell>
          <cell r="FN29">
            <v>773.13317636831948</v>
          </cell>
          <cell r="FO29">
            <v>825.88932651721984</v>
          </cell>
          <cell r="FP29">
            <v>861.52560432738733</v>
          </cell>
          <cell r="FQ29">
            <v>1015.4007305578742</v>
          </cell>
          <cell r="FR29">
            <v>1089.7552956006323</v>
          </cell>
          <cell r="FS29">
            <v>1108.4509548479816</v>
          </cell>
        </row>
        <row r="36">
          <cell r="CG36">
            <v>2.8520137308391431E-3</v>
          </cell>
          <cell r="CH36">
            <v>2.9052229422353963E-3</v>
          </cell>
          <cell r="CI36">
            <v>3.1606271569374084E-3</v>
          </cell>
          <cell r="CJ36">
            <v>3.0488878130052787E-3</v>
          </cell>
          <cell r="CK36">
            <v>3.4319941350582973E-3</v>
          </cell>
          <cell r="CL36">
            <v>3.7672121668546883E-3</v>
          </cell>
          <cell r="CM36">
            <v>4.0119745392774514E-3</v>
          </cell>
          <cell r="CN36">
            <v>3.9853699335793248E-3</v>
          </cell>
          <cell r="CO36">
            <v>4.3631553344927179E-3</v>
          </cell>
          <cell r="CP36">
            <v>5.4060558778592721E-3</v>
          </cell>
          <cell r="CQ36">
            <v>5.4220186412781476E-3</v>
          </cell>
          <cell r="CR36">
            <v>5.0974424517610042E-3</v>
          </cell>
          <cell r="CS36">
            <v>4.58663402235698E-3</v>
          </cell>
          <cell r="CT36">
            <v>3.5118079521526753E-3</v>
          </cell>
          <cell r="CU36">
            <v>5.0016658712477508E-3</v>
          </cell>
          <cell r="CV36">
            <v>5.1666144265761346E-3</v>
          </cell>
          <cell r="CW36">
            <v>7.0608623522827292E-3</v>
          </cell>
          <cell r="CX36">
            <v>8.960431199128949E-3</v>
          </cell>
          <cell r="CY36">
            <v>1.021084766694089E-2</v>
          </cell>
          <cell r="CZ36">
            <v>1.0742939780903415E-2</v>
          </cell>
          <cell r="DA36">
            <v>1.3233130874248038E-2</v>
          </cell>
          <cell r="DB36">
            <v>1.4265389575335343E-2</v>
          </cell>
          <cell r="DC36">
            <v>1.689392461831022E-2</v>
          </cell>
          <cell r="DD36">
            <v>5.931349982973811E-2</v>
          </cell>
          <cell r="DE36">
            <v>3.99069085471895E-3</v>
          </cell>
          <cell r="DF36">
            <v>7.9813817094379E-3</v>
          </cell>
          <cell r="DG36">
            <v>1.8623223988688438E-2</v>
          </cell>
          <cell r="DH36">
            <v>8.4070554006079226E-2</v>
          </cell>
          <cell r="DI36">
            <v>0.14602075184814578</v>
          </cell>
          <cell r="DJ36">
            <v>0.19866902654502502</v>
          </cell>
          <cell r="DK36">
            <v>0.22561672517754586</v>
          </cell>
          <cell r="DL36">
            <v>0.25476493495973551</v>
          </cell>
          <cell r="DM36">
            <v>0.29818657218939143</v>
          </cell>
          <cell r="DN36">
            <v>0.36793863799085391</v>
          </cell>
          <cell r="DO36">
            <v>0.40339091138797206</v>
          </cell>
          <cell r="DP36">
            <v>0.44584821801763108</v>
          </cell>
          <cell r="DQ36">
            <v>0.46814406268196268</v>
          </cell>
          <cell r="DR36">
            <v>0.52099585257338221</v>
          </cell>
          <cell r="DS36">
            <v>0.58128686446312894</v>
          </cell>
          <cell r="DT36">
            <v>0.70534217559203494</v>
          </cell>
          <cell r="DU36">
            <v>0.76990698128385715</v>
          </cell>
          <cell r="DV36">
            <v>0.93324533193331383</v>
          </cell>
          <cell r="DW36">
            <v>1.2079575895623145</v>
          </cell>
          <cell r="DX36">
            <v>1.3417102843146729</v>
          </cell>
          <cell r="DY36">
            <v>1.5455000852342644</v>
          </cell>
          <cell r="DZ36">
            <v>1.8984978269977444</v>
          </cell>
          <cell r="EA36">
            <v>1.9854474253596828</v>
          </cell>
          <cell r="EB36">
            <v>1.8021244864661803</v>
          </cell>
          <cell r="EC36">
            <v>1.9523063229971314</v>
          </cell>
          <cell r="ED36">
            <v>1.8231851942385466</v>
          </cell>
          <cell r="EE36">
            <v>1.6419095459982884</v>
          </cell>
          <cell r="EF36">
            <v>1.0303591120342277</v>
          </cell>
          <cell r="EG36">
            <v>0.56770983119034335</v>
          </cell>
          <cell r="EH36">
            <v>0.47305854737382996</v>
          </cell>
          <cell r="EI36">
            <v>0.71165630495976118</v>
          </cell>
          <cell r="EJ36">
            <v>0.8020002563976748</v>
          </cell>
          <cell r="EK36">
            <v>0.82077694777338683</v>
          </cell>
          <cell r="EL36">
            <v>0.90604724035322126</v>
          </cell>
          <cell r="EM36">
            <v>0.81750353674169762</v>
          </cell>
          <cell r="EN36">
            <v>0.90269781607397137</v>
          </cell>
          <cell r="EO36">
            <v>0.96199778042371031</v>
          </cell>
          <cell r="EP36">
            <v>1.1536347212556781</v>
          </cell>
          <cell r="EQ36">
            <v>1.2459203351997947</v>
          </cell>
          <cell r="ER36">
            <v>1.3565197453555524</v>
          </cell>
          <cell r="ES36">
            <v>1.3732404424660902</v>
          </cell>
          <cell r="ET36">
            <v>1.4420761425909601</v>
          </cell>
          <cell r="EU36">
            <v>1.5506016194730079</v>
          </cell>
          <cell r="EV36">
            <v>1.6237028268341027</v>
          </cell>
          <cell r="EW36">
            <v>1.7263132529584908</v>
          </cell>
          <cell r="EX36">
            <v>1.8498749607134319</v>
          </cell>
          <cell r="EY36">
            <v>1.8991699880872592</v>
          </cell>
          <cell r="EZ36">
            <v>2.0245900164179917</v>
          </cell>
          <cell r="FA36">
            <v>2.1063555999342882</v>
          </cell>
          <cell r="FB36">
            <v>2.2221742868424341</v>
          </cell>
          <cell r="FC36">
            <v>2.3186957406201283</v>
          </cell>
          <cell r="FD36">
            <v>2.5106725098333067</v>
          </cell>
          <cell r="FE36">
            <v>2.6347837767474886</v>
          </cell>
          <cell r="FF36">
            <v>3.0350428947671548</v>
          </cell>
          <cell r="FG36">
            <v>3.1068549093705373</v>
          </cell>
          <cell r="FH36">
            <v>3.1382333246274605</v>
          </cell>
          <cell r="FI36">
            <v>3.2569146328646905</v>
          </cell>
          <cell r="FJ36">
            <v>3.7202289629661172</v>
          </cell>
          <cell r="FK36">
            <v>3.8321978796823908</v>
          </cell>
          <cell r="FL36">
            <v>3.929954550796519</v>
          </cell>
          <cell r="FM36">
            <v>3.8956864761716985</v>
          </cell>
          <cell r="FN36">
            <v>3.840633850674485</v>
          </cell>
          <cell r="FO36">
            <v>4.1350431688724143</v>
          </cell>
          <cell r="FP36">
            <v>4.354447031143466</v>
          </cell>
          <cell r="FQ36">
            <v>4.8774699375493062</v>
          </cell>
          <cell r="FR36">
            <v>5.2243289331789429</v>
          </cell>
          <cell r="FS36">
            <v>5.6278654450474441</v>
          </cell>
        </row>
      </sheetData>
      <sheetData sheetId="7"/>
      <sheetData sheetId="8">
        <row r="29">
          <cell r="DL29">
            <v>0.15404715128637866</v>
          </cell>
          <cell r="DM29">
            <v>0.27693148229452791</v>
          </cell>
          <cell r="DN29">
            <v>0.71661991205699116</v>
          </cell>
          <cell r="DO29">
            <v>1.0382154477526502</v>
          </cell>
          <cell r="DP29">
            <v>1.1049743381437109</v>
          </cell>
          <cell r="DQ29">
            <v>1.6767518339198924</v>
          </cell>
          <cell r="DR29">
            <v>3.7837844656928494</v>
          </cell>
          <cell r="DS29">
            <v>5.8105087023094804</v>
          </cell>
          <cell r="DT29">
            <v>4.4451767238044253</v>
          </cell>
          <cell r="DU29">
            <v>1.9962588191773885</v>
          </cell>
          <cell r="DV29">
            <v>7.482650016149889</v>
          </cell>
          <cell r="DW29">
            <v>14.994364176681609</v>
          </cell>
          <cell r="DX29">
            <v>53.01622638980264</v>
          </cell>
          <cell r="DY29">
            <v>62.900453190646594</v>
          </cell>
          <cell r="DZ29">
            <v>71.208603515392923</v>
          </cell>
          <cell r="EA29">
            <v>78.13176571089727</v>
          </cell>
          <cell r="EB29">
            <v>61.804923971374031</v>
          </cell>
          <cell r="EC29">
            <v>71.753574720620804</v>
          </cell>
          <cell r="ED29">
            <v>72.488085424363362</v>
          </cell>
          <cell r="EE29">
            <v>66.075719801857872</v>
          </cell>
          <cell r="EF29">
            <v>136.40089819001551</v>
          </cell>
          <cell r="EG29">
            <v>171.79001618702276</v>
          </cell>
          <cell r="EH29">
            <v>121.51918886628499</v>
          </cell>
          <cell r="EI29">
            <v>109.16536682094549</v>
          </cell>
          <cell r="EJ29">
            <v>105.76685696872134</v>
          </cell>
          <cell r="EK29">
            <v>118.51857541456354</v>
          </cell>
          <cell r="EL29">
            <v>127.77790566316159</v>
          </cell>
          <cell r="EM29">
            <v>125.7341998446043</v>
          </cell>
          <cell r="EN29">
            <v>115.80532502546291</v>
          </cell>
          <cell r="EO29">
            <v>127.60148694888368</v>
          </cell>
          <cell r="EP29">
            <v>150.18955297958993</v>
          </cell>
          <cell r="EQ29">
            <v>157.92306057006496</v>
          </cell>
          <cell r="ER29">
            <v>163.67326455583506</v>
          </cell>
          <cell r="ES29">
            <v>170.83839056432083</v>
          </cell>
          <cell r="ET29">
            <v>172.24856401954381</v>
          </cell>
          <cell r="EU29">
            <v>169.54605560003714</v>
          </cell>
          <cell r="EV29">
            <v>174.05316304100526</v>
          </cell>
          <cell r="EW29">
            <v>174.19253448097624</v>
          </cell>
          <cell r="EX29">
            <v>185.14283661679841</v>
          </cell>
          <cell r="EY29">
            <v>186.49469231466506</v>
          </cell>
          <cell r="EZ29">
            <v>183.79367344520105</v>
          </cell>
          <cell r="FA29">
            <v>186.77806814146348</v>
          </cell>
          <cell r="FB29">
            <v>194.33959774697496</v>
          </cell>
          <cell r="FC29">
            <v>196.72746426645801</v>
          </cell>
          <cell r="FD29">
            <v>206.99033220343628</v>
          </cell>
          <cell r="FE29">
            <v>223.90227620774681</v>
          </cell>
          <cell r="FF29">
            <v>265.25199307249301</v>
          </cell>
          <cell r="FG29">
            <v>251.72624471267312</v>
          </cell>
          <cell r="FH29">
            <v>244.88166044474914</v>
          </cell>
          <cell r="FI29">
            <v>235.23845633943534</v>
          </cell>
          <cell r="FJ29">
            <v>245.41935219021289</v>
          </cell>
          <cell r="FK29">
            <v>252.71000636540873</v>
          </cell>
          <cell r="FL29">
            <v>262.8107239836479</v>
          </cell>
          <cell r="FM29">
            <v>256.78141705565793</v>
          </cell>
          <cell r="FN29">
            <v>244.35600700351605</v>
          </cell>
          <cell r="FO29">
            <v>289.23144082694455</v>
          </cell>
          <cell r="FP29">
            <v>277.72239266349044</v>
          </cell>
          <cell r="FQ29">
            <v>247.79781594570551</v>
          </cell>
          <cell r="FR29">
            <v>260.04569261847263</v>
          </cell>
          <cell r="FS29">
            <v>271.50842060100325</v>
          </cell>
        </row>
        <row r="36">
          <cell r="DL36">
            <v>2.9056497360543075E-4</v>
          </cell>
          <cell r="DM36">
            <v>7.293303553799666E-4</v>
          </cell>
          <cell r="DN36">
            <v>1.9289295411857653E-3</v>
          </cell>
          <cell r="DO36">
            <v>2.7177466227603117E-3</v>
          </cell>
          <cell r="DP36">
            <v>2.5008689651390453E-3</v>
          </cell>
          <cell r="DQ36">
            <v>3.236561455804283E-3</v>
          </cell>
          <cell r="DR36">
            <v>7.2846801846717137E-3</v>
          </cell>
          <cell r="DS36">
            <v>1.122569433580011E-2</v>
          </cell>
          <cell r="DT36">
            <v>8.6113737244481493E-3</v>
          </cell>
          <cell r="DU36">
            <v>3.9824186255678195E-3</v>
          </cell>
          <cell r="DV36">
            <v>1.4208018998849796E-2</v>
          </cell>
          <cell r="DW36">
            <v>2.8438234525217765E-2</v>
          </cell>
          <cell r="DX36">
            <v>0.10072047601437531</v>
          </cell>
          <cell r="DY36">
            <v>0.11960708657719309</v>
          </cell>
          <cell r="DZ36">
            <v>0.13579451327540518</v>
          </cell>
          <cell r="EA36">
            <v>0.14875482018989761</v>
          </cell>
          <cell r="EB36">
            <v>0.1178151821620322</v>
          </cell>
          <cell r="EC36">
            <v>0.13763522133648406</v>
          </cell>
          <cell r="ED36">
            <v>0.13975480330288825</v>
          </cell>
          <cell r="EE36">
            <v>0.12829991349140968</v>
          </cell>
          <cell r="EF36">
            <v>0.26549774162884587</v>
          </cell>
          <cell r="EG36">
            <v>0.33356725707250651</v>
          </cell>
          <cell r="EH36">
            <v>0.24828156818769653</v>
          </cell>
          <cell r="EI36">
            <v>0.21845536669681573</v>
          </cell>
          <cell r="EJ36">
            <v>0.21982407081730443</v>
          </cell>
          <cell r="EK36">
            <v>0.24789143263208732</v>
          </cell>
          <cell r="EL36">
            <v>0.26811674625801779</v>
          </cell>
          <cell r="EM36">
            <v>0.26626937598323985</v>
          </cell>
          <cell r="EN36">
            <v>0.2513054851723221</v>
          </cell>
          <cell r="EO36">
            <v>0.29337940548944419</v>
          </cell>
          <cell r="EP36">
            <v>0.33974922958897402</v>
          </cell>
          <cell r="EQ36">
            <v>0.35387618527075354</v>
          </cell>
          <cell r="ER36">
            <v>0.35715237842856723</v>
          </cell>
          <cell r="ES36">
            <v>0.39178770173529814</v>
          </cell>
          <cell r="ET36">
            <v>0.39444758222886345</v>
          </cell>
          <cell r="EU36">
            <v>0.38725895993159798</v>
          </cell>
          <cell r="EV36">
            <v>0.3912852856482002</v>
          </cell>
          <cell r="EW36">
            <v>0.38786778175383396</v>
          </cell>
          <cell r="EX36">
            <v>0.40856415214707387</v>
          </cell>
          <cell r="EY36">
            <v>0.40835374265088603</v>
          </cell>
          <cell r="EZ36">
            <v>0.39790576837498842</v>
          </cell>
          <cell r="FA36">
            <v>0.40403682862516005</v>
          </cell>
          <cell r="FB36">
            <v>0.41829944647881717</v>
          </cell>
          <cell r="FC36">
            <v>0.52255032317266925</v>
          </cell>
          <cell r="FD36">
            <v>0.52195885433775258</v>
          </cell>
          <cell r="FE36">
            <v>0.64335862943014832</v>
          </cell>
          <cell r="FF36">
            <v>0.84075627571907519</v>
          </cell>
          <cell r="FG36">
            <v>0.82988180508926801</v>
          </cell>
          <cell r="FH36">
            <v>0.82157197956706463</v>
          </cell>
          <cell r="FI36">
            <v>0.84395079738479584</v>
          </cell>
          <cell r="FJ36">
            <v>0.91083183104875154</v>
          </cell>
          <cell r="FK36">
            <v>0.82797335162513708</v>
          </cell>
          <cell r="FL36">
            <v>0.88048347378158742</v>
          </cell>
          <cell r="FM36">
            <v>0.83565287915856001</v>
          </cell>
          <cell r="FN36">
            <v>0.81221597095423093</v>
          </cell>
          <cell r="FO36">
            <v>1.1930479169577115</v>
          </cell>
          <cell r="FP36">
            <v>1.1906614918784706</v>
          </cell>
          <cell r="FQ36">
            <v>1.0959916729053638</v>
          </cell>
          <cell r="FR36">
            <v>1.1615436393469223</v>
          </cell>
          <cell r="FS36">
            <v>1.2393662576476312</v>
          </cell>
        </row>
      </sheetData>
      <sheetData sheetId="9">
        <row r="29">
          <cell r="ES29">
            <v>6.7764083545996128</v>
          </cell>
          <cell r="ET29">
            <v>6.8789859237193998</v>
          </cell>
          <cell r="EU29">
            <v>8.1589275629241573</v>
          </cell>
          <cell r="EV29">
            <v>9.0964770901112821</v>
          </cell>
          <cell r="EW29">
            <v>14.756015420377691</v>
          </cell>
          <cell r="EX29">
            <v>17.296938910952608</v>
          </cell>
          <cell r="EY29">
            <v>17.16867394273406</v>
          </cell>
          <cell r="EZ29">
            <v>13.818745226858693</v>
          </cell>
          <cell r="FA29">
            <v>12.201576300251446</v>
          </cell>
          <cell r="FB29">
            <v>13.202978977879717</v>
          </cell>
          <cell r="FC29">
            <v>11.257863415558827</v>
          </cell>
          <cell r="FD29">
            <v>12.118478011785459</v>
          </cell>
          <cell r="FE29">
            <v>14.057457475081479</v>
          </cell>
          <cell r="FF29">
            <v>19.101590122211515</v>
          </cell>
          <cell r="FG29">
            <v>24.680216609668356</v>
          </cell>
          <cell r="FH29">
            <v>26.230872003303134</v>
          </cell>
          <cell r="FI29">
            <v>28.158163556451477</v>
          </cell>
          <cell r="FJ29">
            <v>27.625596983712853</v>
          </cell>
          <cell r="FK29">
            <v>28.444121577564619</v>
          </cell>
          <cell r="FL29">
            <v>27.879355285455524</v>
          </cell>
          <cell r="FM29">
            <v>31.486440057905455</v>
          </cell>
          <cell r="FN29">
            <v>36.115707787443284</v>
          </cell>
          <cell r="FO29">
            <v>39.428387741693797</v>
          </cell>
          <cell r="FP29">
            <v>47.020745856272271</v>
          </cell>
          <cell r="FQ29">
            <v>55.346018609929345</v>
          </cell>
          <cell r="FR29">
            <v>50.672555332719313</v>
          </cell>
          <cell r="FS29">
            <v>47.068303388526886</v>
          </cell>
        </row>
        <row r="36">
          <cell r="ES36">
            <v>4.4206964416313013E-2</v>
          </cell>
          <cell r="ET36">
            <v>4.3627999810284729E-2</v>
          </cell>
          <cell r="EU36">
            <v>5.2080124870202693E-2</v>
          </cell>
          <cell r="EV36">
            <v>5.7719404608779251E-2</v>
          </cell>
          <cell r="EW36">
            <v>9.9684114688518247E-2</v>
          </cell>
          <cell r="EX36">
            <v>0.11894743916527212</v>
          </cell>
          <cell r="EY36">
            <v>0.118872795089805</v>
          </cell>
          <cell r="EZ36">
            <v>9.5532340815757524E-2</v>
          </cell>
          <cell r="FA36">
            <v>8.5204894123895689E-2</v>
          </cell>
          <cell r="FB36">
            <v>8.9393990034389942E-2</v>
          </cell>
          <cell r="FC36">
            <v>7.3289151984658671E-2</v>
          </cell>
          <cell r="FD36">
            <v>7.4240779441180113E-2</v>
          </cell>
          <cell r="FE36">
            <v>8.2538732033275913E-2</v>
          </cell>
          <cell r="FF36">
            <v>0.11360677579576614</v>
          </cell>
          <cell r="FG36">
            <v>0.14164334479938906</v>
          </cell>
          <cell r="FH36">
            <v>0.1544168804668358</v>
          </cell>
          <cell r="FI36">
            <v>0.1701965702208342</v>
          </cell>
          <cell r="FJ36">
            <v>0.17132917293600855</v>
          </cell>
          <cell r="FK36">
            <v>0.17378899519431801</v>
          </cell>
          <cell r="FL36">
            <v>0.17562412470480698</v>
          </cell>
          <cell r="FM36">
            <v>0.17754295911103887</v>
          </cell>
          <cell r="FN36">
            <v>0.20566158004992124</v>
          </cell>
          <cell r="FO36">
            <v>0.22580135497156428</v>
          </cell>
          <cell r="FP36">
            <v>0.26988934622297212</v>
          </cell>
          <cell r="FQ36">
            <v>0.31764955344477414</v>
          </cell>
          <cell r="FR36">
            <v>0.26624440070750366</v>
          </cell>
          <cell r="FS36">
            <v>0.22952615490239381</v>
          </cell>
        </row>
      </sheetData>
      <sheetData sheetId="10">
        <row r="29">
          <cell r="DC29">
            <v>2.2561302883883032</v>
          </cell>
          <cell r="DD29">
            <v>2.3859799755767632</v>
          </cell>
          <cell r="DE29">
            <v>2.5158296627652228</v>
          </cell>
          <cell r="DF29">
            <v>2.6456793499536824</v>
          </cell>
          <cell r="DG29">
            <v>2.7755290371421419</v>
          </cell>
          <cell r="DH29">
            <v>2.9053787243306011</v>
          </cell>
          <cell r="DI29">
            <v>3.0352284115190611</v>
          </cell>
          <cell r="DJ29">
            <v>3.1650780987075207</v>
          </cell>
          <cell r="DK29">
            <v>3.2949277858959802</v>
          </cell>
          <cell r="DL29">
            <v>3.4247774730844402</v>
          </cell>
          <cell r="DM29">
            <v>3.5546271602729003</v>
          </cell>
          <cell r="DN29">
            <v>3.684476847461359</v>
          </cell>
          <cell r="DO29">
            <v>3.814326534649819</v>
          </cell>
          <cell r="DP29">
            <v>3.9441762218382785</v>
          </cell>
          <cell r="DQ29">
            <v>4.0740259090267381</v>
          </cell>
          <cell r="DR29">
            <v>4.2038755962151981</v>
          </cell>
          <cell r="DS29">
            <v>4.3337252834036581</v>
          </cell>
          <cell r="DT29">
            <v>4.4635749705921173</v>
          </cell>
          <cell r="DU29">
            <v>9.5075319469218744</v>
          </cell>
          <cell r="DV29">
            <v>9.726205181701074</v>
          </cell>
          <cell r="DW29">
            <v>10.555825376773219</v>
          </cell>
          <cell r="DX29">
            <v>9.2044177432214891</v>
          </cell>
          <cell r="DY29">
            <v>12.531631367668727</v>
          </cell>
          <cell r="DZ29">
            <v>11.77078232034598</v>
          </cell>
          <cell r="EA29">
            <v>10.806894646334529</v>
          </cell>
          <cell r="EB29">
            <v>10.731573865466135</v>
          </cell>
          <cell r="EC29">
            <v>11.85592755089286</v>
          </cell>
          <cell r="ED29">
            <v>9.9325186249492798</v>
          </cell>
          <cell r="EE29">
            <v>8.6051263128338462</v>
          </cell>
          <cell r="EF29">
            <v>12.557829900144686</v>
          </cell>
          <cell r="EG29">
            <v>14.082802811349671</v>
          </cell>
          <cell r="EH29">
            <v>12.748860866115248</v>
          </cell>
          <cell r="EI29">
            <v>15.424385995222917</v>
          </cell>
          <cell r="EJ29">
            <v>16.240906924057082</v>
          </cell>
          <cell r="EK29">
            <v>20.873680750223112</v>
          </cell>
          <cell r="EL29">
            <v>24.32752061497084</v>
          </cell>
          <cell r="EM29">
            <v>26.143952199970901</v>
          </cell>
          <cell r="EN29">
            <v>22.574402150121013</v>
          </cell>
          <cell r="EO29">
            <v>24.561124196214834</v>
          </cell>
          <cell r="EP29">
            <v>24.561124196214834</v>
          </cell>
          <cell r="EQ29">
            <v>24.015321436298947</v>
          </cell>
          <cell r="ER29">
            <v>24.888605852164368</v>
          </cell>
          <cell r="ES29">
            <v>26.635174683895197</v>
          </cell>
          <cell r="ET29">
            <v>28.927546275541918</v>
          </cell>
          <cell r="EU29">
            <v>29.637089863432564</v>
          </cell>
          <cell r="EV29">
            <v>29.222279765896495</v>
          </cell>
          <cell r="EW29">
            <v>28.687393061178931</v>
          </cell>
          <cell r="EX29">
            <v>30.870604100842471</v>
          </cell>
          <cell r="EY29">
            <v>34.603894978667121</v>
          </cell>
          <cell r="EZ29">
            <v>34.167252770734414</v>
          </cell>
          <cell r="FA29">
            <v>34.494734426683941</v>
          </cell>
          <cell r="FB29">
            <v>34.276413322717595</v>
          </cell>
          <cell r="FC29">
            <v>37.332908778246548</v>
          </cell>
          <cell r="FD29">
            <v>38.751995954027855</v>
          </cell>
          <cell r="FE29">
            <v>37.551229882212901</v>
          </cell>
          <cell r="FF29">
            <v>37.878711538162435</v>
          </cell>
          <cell r="FG29">
            <v>38.642835402044675</v>
          </cell>
          <cell r="FH29">
            <v>36.787106018330661</v>
          </cell>
          <cell r="FI29">
            <v>36.677945466347488</v>
          </cell>
          <cell r="FJ29">
            <v>37.332908778246548</v>
          </cell>
          <cell r="FK29">
            <v>37.223748226263375</v>
          </cell>
          <cell r="FL29">
            <v>30.455794003306394</v>
          </cell>
          <cell r="FM29">
            <v>31.001596763222278</v>
          </cell>
          <cell r="FN29">
            <v>32.639005042969934</v>
          </cell>
          <cell r="FO29">
            <v>31.984041731070874</v>
          </cell>
          <cell r="FP29">
            <v>32.966486698919468</v>
          </cell>
          <cell r="FQ29">
            <v>35.477179394532541</v>
          </cell>
          <cell r="FR29">
            <v>40.607725337741861</v>
          </cell>
          <cell r="FS29">
            <v>42.026812513523161</v>
          </cell>
        </row>
        <row r="36">
          <cell r="DC36">
            <v>9.1026247873121739E-3</v>
          </cell>
          <cell r="DD36">
            <v>9.6265187252242285E-3</v>
          </cell>
          <cell r="DE36">
            <v>1.0150412663136281E-2</v>
          </cell>
          <cell r="DF36">
            <v>1.0674306601048334E-2</v>
          </cell>
          <cell r="DG36">
            <v>1.1198200538960387E-2</v>
          </cell>
          <cell r="DH36">
            <v>1.1722094476872438E-2</v>
          </cell>
          <cell r="DI36">
            <v>1.2245988414784494E-2</v>
          </cell>
          <cell r="DJ36">
            <v>1.2769882352696547E-2</v>
          </cell>
          <cell r="DK36">
            <v>1.32937762906086E-2</v>
          </cell>
          <cell r="DL36">
            <v>1.3817670228520654E-2</v>
          </cell>
          <cell r="DM36">
            <v>1.4341564166432709E-2</v>
          </cell>
          <cell r="DN36">
            <v>1.4865458104344758E-2</v>
          </cell>
          <cell r="DO36">
            <v>1.5389352042256815E-2</v>
          </cell>
          <cell r="DP36">
            <v>1.5913245980168866E-2</v>
          </cell>
          <cell r="DQ36">
            <v>1.643713991808092E-2</v>
          </cell>
          <cell r="DR36">
            <v>1.6961033855992978E-2</v>
          </cell>
          <cell r="DS36">
            <v>1.7484927793905029E-2</v>
          </cell>
          <cell r="DT36">
            <v>1.8008821731817084E-2</v>
          </cell>
          <cell r="DU36">
            <v>3.8359263386352087E-2</v>
          </cell>
          <cell r="DV36">
            <v>3.9241526444238173E-2</v>
          </cell>
          <cell r="DW36">
            <v>4.2588727353062086E-2</v>
          </cell>
          <cell r="DX36">
            <v>3.7136313241056824E-2</v>
          </cell>
          <cell r="DY36">
            <v>5.0560350570129559E-2</v>
          </cell>
          <cell r="DZ36">
            <v>4.749061499980025E-2</v>
          </cell>
          <cell r="EA36">
            <v>4.3601696049153538E-2</v>
          </cell>
          <cell r="EB36">
            <v>4.3297805440326097E-2</v>
          </cell>
          <cell r="EC36">
            <v>4.7834143514126924E-2</v>
          </cell>
          <cell r="ED36">
            <v>4.0073922459722022E-2</v>
          </cell>
          <cell r="EE36">
            <v>3.4718401005603763E-2</v>
          </cell>
          <cell r="EF36">
            <v>5.0666051651460826E-2</v>
          </cell>
          <cell r="EG36">
            <v>5.6818735427285827E-2</v>
          </cell>
          <cell r="EH36">
            <v>5.143678870283476E-2</v>
          </cell>
          <cell r="EI36">
            <v>6.2231511633791863E-2</v>
          </cell>
          <cell r="EJ36">
            <v>6.5525862001950125E-2</v>
          </cell>
          <cell r="EK36">
            <v>8.4217336550698366E-2</v>
          </cell>
          <cell r="EL36">
            <v>9.8152262439538979E-2</v>
          </cell>
          <cell r="EM36">
            <v>0.10548087074517444</v>
          </cell>
          <cell r="EN36">
            <v>9.1079098413787377E-2</v>
          </cell>
          <cell r="EO36">
            <v>9.9094763748076201E-2</v>
          </cell>
          <cell r="EP36">
            <v>9.9094763748076201E-2</v>
          </cell>
          <cell r="EQ36">
            <v>9.6892657887007849E-2</v>
          </cell>
          <cell r="ER36">
            <v>0.10041602726471723</v>
          </cell>
          <cell r="ES36">
            <v>0.10746276602013598</v>
          </cell>
          <cell r="ET36">
            <v>0.11671161063662309</v>
          </cell>
          <cell r="EU36">
            <v>0.11957434825601194</v>
          </cell>
          <cell r="EV36">
            <v>0.11790074780160001</v>
          </cell>
          <cell r="EW36">
            <v>0.11574268405775302</v>
          </cell>
          <cell r="EX36">
            <v>0.12455110750202646</v>
          </cell>
          <cell r="EY36">
            <v>0.13961351159173405</v>
          </cell>
          <cell r="EZ36">
            <v>0.13785182690287934</v>
          </cell>
          <cell r="FA36">
            <v>0.13917309041952036</v>
          </cell>
          <cell r="FB36">
            <v>0.13829224807509302</v>
          </cell>
          <cell r="FC36">
            <v>0.15062404089707584</v>
          </cell>
          <cell r="FD36">
            <v>0.15634951613585357</v>
          </cell>
          <cell r="FE36">
            <v>0.15150488324150316</v>
          </cell>
          <cell r="FF36">
            <v>0.15282614675814421</v>
          </cell>
          <cell r="FG36">
            <v>0.15590909496363992</v>
          </cell>
          <cell r="FH36">
            <v>0.14842193503600745</v>
          </cell>
          <cell r="FI36">
            <v>0.1479815138637938</v>
          </cell>
          <cell r="FJ36">
            <v>0.15062404089707584</v>
          </cell>
          <cell r="FK36">
            <v>0.15018361972486219</v>
          </cell>
          <cell r="FL36">
            <v>0.12287750704761449</v>
          </cell>
          <cell r="FM36">
            <v>0.12507961290868286</v>
          </cell>
          <cell r="FN36">
            <v>0.13168593049188793</v>
          </cell>
          <cell r="FO36">
            <v>0.1290434034586059</v>
          </cell>
          <cell r="FP36">
            <v>0.13300719400852895</v>
          </cell>
          <cell r="FQ36">
            <v>0.14313688096944341</v>
          </cell>
          <cell r="FR36">
            <v>0.16383667606348601</v>
          </cell>
          <cell r="FS36">
            <v>0.16956215130226374</v>
          </cell>
        </row>
      </sheetData>
      <sheetData sheetId="11">
        <row r="29">
          <cell r="DO29">
            <v>43.278276571804589</v>
          </cell>
          <cell r="DP29">
            <v>41.629580321450128</v>
          </cell>
          <cell r="DQ29">
            <v>39.980884071095666</v>
          </cell>
          <cell r="DR29">
            <v>38.332187820741211</v>
          </cell>
          <cell r="DS29">
            <v>39.321405570953885</v>
          </cell>
          <cell r="DT29">
            <v>40.31062332116656</v>
          </cell>
          <cell r="DU29">
            <v>41.299841071379234</v>
          </cell>
          <cell r="DV29">
            <v>42.289058821591915</v>
          </cell>
          <cell r="DW29">
            <v>43.278276571804589</v>
          </cell>
          <cell r="DX29">
            <v>47.482452010208462</v>
          </cell>
          <cell r="DY29">
            <v>51.686627448612334</v>
          </cell>
          <cell r="DZ29">
            <v>55.890802887016214</v>
          </cell>
          <cell r="EA29">
            <v>60.094978325420087</v>
          </cell>
          <cell r="EB29">
            <v>64.299153763823966</v>
          </cell>
          <cell r="EC29">
            <v>68.503329202227832</v>
          </cell>
          <cell r="ED29">
            <v>72.707504640631711</v>
          </cell>
          <cell r="EE29">
            <v>76.911680079035591</v>
          </cell>
          <cell r="EF29">
            <v>81.115855517439456</v>
          </cell>
          <cell r="EG29">
            <v>74.85973236422214</v>
          </cell>
          <cell r="EH29">
            <v>77.915207200397433</v>
          </cell>
          <cell r="EI29">
            <v>81.872910150143568</v>
          </cell>
          <cell r="EJ29">
            <v>82.789886743822606</v>
          </cell>
          <cell r="EK29">
            <v>84.890597330062718</v>
          </cell>
          <cell r="EL29">
            <v>67.020110573847958</v>
          </cell>
          <cell r="EM29">
            <v>66.541385924019863</v>
          </cell>
          <cell r="EN29">
            <v>66.066080804363423</v>
          </cell>
          <cell r="EO29">
            <v>79.671333088730421</v>
          </cell>
          <cell r="EP29">
            <v>61.541005845725344</v>
          </cell>
          <cell r="EQ29">
            <v>81.982164779448198</v>
          </cell>
          <cell r="ER29">
            <v>76.912377817218754</v>
          </cell>
          <cell r="ES29">
            <v>72.213550876619365</v>
          </cell>
          <cell r="ET29">
            <v>67.020110573847958</v>
          </cell>
          <cell r="EU29">
            <v>62.815896995414711</v>
          </cell>
          <cell r="EV29">
            <v>58.61168341698145</v>
          </cell>
          <cell r="EW29">
            <v>51.934403027705784</v>
          </cell>
          <cell r="EX29">
            <v>50.945176303368541</v>
          </cell>
          <cell r="EY29">
            <v>45.999042681681921</v>
          </cell>
          <cell r="EZ29">
            <v>52.429016389873503</v>
          </cell>
          <cell r="FA29">
            <v>55.644003243969301</v>
          </cell>
          <cell r="FB29">
            <v>57.127843330474263</v>
          </cell>
          <cell r="FC29">
            <v>54.160163157464339</v>
          </cell>
          <cell r="FD29">
            <v>55.149389881801802</v>
          </cell>
          <cell r="FE29">
            <v>56.385923287222901</v>
          </cell>
          <cell r="FF29">
            <v>59.501987468884515</v>
          </cell>
          <cell r="FG29">
            <v>61.035288891606555</v>
          </cell>
          <cell r="FH29">
            <v>59.60091014131892</v>
          </cell>
          <cell r="FI29">
            <v>61.975054279728944</v>
          </cell>
          <cell r="FJ29">
            <v>63.063203676498347</v>
          </cell>
          <cell r="FK29">
            <v>79.53877477033592</v>
          </cell>
          <cell r="FL29">
            <v>74.647048618487602</v>
          </cell>
          <cell r="FM29">
            <v>74.904247566815059</v>
          </cell>
          <cell r="FN29">
            <v>74.048566450263792</v>
          </cell>
          <cell r="FO29">
            <v>76.247122845103306</v>
          </cell>
          <cell r="FP29">
            <v>67.984606630076541</v>
          </cell>
          <cell r="FQ29">
            <v>76.813455144786388</v>
          </cell>
          <cell r="FR29">
            <v>53.566141174016423</v>
          </cell>
          <cell r="FS29">
            <v>53.566141174016423</v>
          </cell>
        </row>
        <row r="36">
          <cell r="DO36">
            <v>0.17461133122594649</v>
          </cell>
          <cell r="DP36">
            <v>0.16795947098876757</v>
          </cell>
          <cell r="DQ36">
            <v>0.16130761075158864</v>
          </cell>
          <cell r="DR36">
            <v>0.15465575051440977</v>
          </cell>
          <cell r="DS36">
            <v>0.15864686665671709</v>
          </cell>
          <cell r="DT36">
            <v>0.16263798279902442</v>
          </cell>
          <cell r="DU36">
            <v>0.16662909894133179</v>
          </cell>
          <cell r="DV36">
            <v>0.17062021508363914</v>
          </cell>
          <cell r="DW36">
            <v>0.17461133122594649</v>
          </cell>
          <cell r="DX36">
            <v>0.19157357483075271</v>
          </cell>
          <cell r="DY36">
            <v>0.20853581843555893</v>
          </cell>
          <cell r="DZ36">
            <v>0.22549806204036521</v>
          </cell>
          <cell r="EA36">
            <v>0.2424603056451714</v>
          </cell>
          <cell r="EB36">
            <v>0.25942254924997765</v>
          </cell>
          <cell r="EC36">
            <v>0.2763847928547839</v>
          </cell>
          <cell r="ED36">
            <v>0.29334703645959015</v>
          </cell>
          <cell r="EE36">
            <v>0.3103092800643964</v>
          </cell>
          <cell r="EF36">
            <v>0.32727152366920259</v>
          </cell>
          <cell r="EG36">
            <v>0.30203045404656365</v>
          </cell>
          <cell r="EH36">
            <v>0.31435812905891691</v>
          </cell>
          <cell r="EI36">
            <v>0.33032595022447242</v>
          </cell>
          <cell r="EJ36">
            <v>0.33402560086697614</v>
          </cell>
          <cell r="EK36">
            <v>0.3425011664633843</v>
          </cell>
          <cell r="EL36">
            <v>0.27040057167696413</v>
          </cell>
          <cell r="EM36">
            <v>0.26846910039347921</v>
          </cell>
          <cell r="EN36">
            <v>0.2665514256093639</v>
          </cell>
          <cell r="EO36">
            <v>0.32144342689080752</v>
          </cell>
          <cell r="EP36">
            <v>0.24829447489382286</v>
          </cell>
          <cell r="EQ36">
            <v>0.3307667509627788</v>
          </cell>
          <cell r="ER36">
            <v>0.31031209517171254</v>
          </cell>
          <cell r="ES36">
            <v>0.29135412151171408</v>
          </cell>
          <cell r="ET36">
            <v>0.27040057167696413</v>
          </cell>
          <cell r="EU36">
            <v>0.2534381741916934</v>
          </cell>
          <cell r="EV36">
            <v>0.23647577670642261</v>
          </cell>
          <cell r="EW36">
            <v>0.2095354983474659</v>
          </cell>
          <cell r="EX36">
            <v>0.2055443459979904</v>
          </cell>
          <cell r="EY36">
            <v>0.18558858425061125</v>
          </cell>
          <cell r="EZ36">
            <v>0.21153107452220002</v>
          </cell>
          <cell r="FA36">
            <v>0.22450231965799441</v>
          </cell>
          <cell r="FB36">
            <v>0.230489048182204</v>
          </cell>
          <cell r="FC36">
            <v>0.2185155911337848</v>
          </cell>
          <cell r="FD36">
            <v>0.22250674348326122</v>
          </cell>
          <cell r="FE36">
            <v>0.22749568392010375</v>
          </cell>
          <cell r="FF36">
            <v>0.24006781382094874</v>
          </cell>
          <cell r="FG36">
            <v>0.24625409996263298</v>
          </cell>
          <cell r="FH36">
            <v>0.240466929055899</v>
          </cell>
          <cell r="FI36">
            <v>0.25004569469464283</v>
          </cell>
          <cell r="FJ36">
            <v>0.25443596227905951</v>
          </cell>
          <cell r="FK36">
            <v>0.32090860465957716</v>
          </cell>
          <cell r="FL36">
            <v>0.30117235629141825</v>
          </cell>
          <cell r="FM36">
            <v>0.30221005590228095</v>
          </cell>
          <cell r="FN36">
            <v>0.29875770911998645</v>
          </cell>
          <cell r="FO36">
            <v>0.30762804521669568</v>
          </cell>
          <cell r="FP36">
            <v>0.27429194521770184</v>
          </cell>
          <cell r="FQ36">
            <v>0.30991297993677047</v>
          </cell>
          <cell r="FR36">
            <v>0.2161189391059429</v>
          </cell>
          <cell r="FS36">
            <v>0.2161189391059429</v>
          </cell>
        </row>
      </sheetData>
      <sheetData sheetId="12">
        <row r="29">
          <cell r="FC29">
            <v>23.092803186111059</v>
          </cell>
          <cell r="FD29">
            <v>46.185606372222118</v>
          </cell>
          <cell r="FE29">
            <v>50.664110837198251</v>
          </cell>
          <cell r="FF29">
            <v>58.933121338828229</v>
          </cell>
          <cell r="FG29">
            <v>65.838043952294555</v>
          </cell>
          <cell r="FH29">
            <v>65.427611750420283</v>
          </cell>
          <cell r="FI29">
            <v>70.630439092244998</v>
          </cell>
          <cell r="FJ29">
            <v>75.640108687384398</v>
          </cell>
          <cell r="FK29">
            <v>87.566759250241958</v>
          </cell>
          <cell r="FL29">
            <v>119.94259508841687</v>
          </cell>
          <cell r="FM29">
            <v>127.88565656082069</v>
          </cell>
          <cell r="FN29">
            <v>138.91901790153338</v>
          </cell>
          <cell r="FO29">
            <v>144.09765384196908</v>
          </cell>
          <cell r="FP29">
            <v>164.60705619566008</v>
          </cell>
          <cell r="FQ29">
            <v>173.36384257521976</v>
          </cell>
          <cell r="FR29">
            <v>162.79439767545605</v>
          </cell>
          <cell r="FS29">
            <v>173.97082753619122</v>
          </cell>
        </row>
        <row r="36">
          <cell r="FC36">
            <v>0.18977525265630887</v>
          </cell>
          <cell r="FD36">
            <v>0.37955050531261775</v>
          </cell>
          <cell r="FE36">
            <v>0.40424427660070711</v>
          </cell>
          <cell r="FF36">
            <v>0.48334992777855024</v>
          </cell>
          <cell r="FG36">
            <v>0.54806707618710415</v>
          </cell>
          <cell r="FH36">
            <v>0.54433902836197345</v>
          </cell>
          <cell r="FI36">
            <v>0.58959929079477591</v>
          </cell>
          <cell r="FJ36">
            <v>0.62711049925845297</v>
          </cell>
          <cell r="FK36">
            <v>0.7234538260741239</v>
          </cell>
          <cell r="FL36">
            <v>1.0075398795276629</v>
          </cell>
          <cell r="FM36">
            <v>1.0756921174424834</v>
          </cell>
          <cell r="FN36">
            <v>1.1659196839892247</v>
          </cell>
          <cell r="FO36">
            <v>1.1889801615771185</v>
          </cell>
          <cell r="FP36">
            <v>1.313327892974157</v>
          </cell>
          <cell r="FQ36">
            <v>1.3261083463038874</v>
          </cell>
          <cell r="FR36">
            <v>1.2434316079947811</v>
          </cell>
          <cell r="FS36">
            <v>1.3444301009218138</v>
          </cell>
        </row>
      </sheetData>
      <sheetData sheetId="13">
        <row r="29">
          <cell r="EW29">
            <v>4.3278766113739993</v>
          </cell>
          <cell r="EX29">
            <v>5.2406401177712967</v>
          </cell>
          <cell r="EY29">
            <v>5.8368038492548973</v>
          </cell>
          <cell r="EZ29">
            <v>8.0796127707565972</v>
          </cell>
          <cell r="FA29">
            <v>11.021647155180679</v>
          </cell>
          <cell r="FB29">
            <v>12.386769552980329</v>
          </cell>
          <cell r="FC29">
            <v>13.152927859654183</v>
          </cell>
          <cell r="FD29">
            <v>13.426891096939691</v>
          </cell>
          <cell r="FE29">
            <v>14.05421413982145</v>
          </cell>
          <cell r="FF29">
            <v>13.266284099005265</v>
          </cell>
          <cell r="FG29">
            <v>14.963480736918481</v>
          </cell>
          <cell r="FH29">
            <v>16.984560917017092</v>
          </cell>
          <cell r="FI29">
            <v>20.355289029715479</v>
          </cell>
          <cell r="FJ29">
            <v>23.726017142413863</v>
          </cell>
          <cell r="FK29">
            <v>22.030082790491125</v>
          </cell>
          <cell r="FL29">
            <v>22.646625156800919</v>
          </cell>
          <cell r="FM29">
            <v>21.645643241169477</v>
          </cell>
          <cell r="FN29">
            <v>16.779423952468768</v>
          </cell>
          <cell r="FO29">
            <v>12.22434869373294</v>
          </cell>
          <cell r="FP29">
            <v>9.9258083670485551</v>
          </cell>
          <cell r="FQ29">
            <v>7.3788967342988023</v>
          </cell>
          <cell r="FR29">
            <v>4.2612925440634042</v>
          </cell>
          <cell r="FS29">
            <v>3.8894329961871539</v>
          </cell>
        </row>
        <row r="36">
          <cell r="EW36">
            <v>2.7861712845386841E-2</v>
          </cell>
          <cell r="EX36">
            <v>3.5062133250586075E-2</v>
          </cell>
          <cell r="EY36">
            <v>3.9114202972548924E-2</v>
          </cell>
          <cell r="EZ36">
            <v>5.2671043479578197E-2</v>
          </cell>
          <cell r="FA36">
            <v>6.7672236421945656E-2</v>
          </cell>
          <cell r="FB36">
            <v>7.3802060919667345E-2</v>
          </cell>
          <cell r="FC36">
            <v>7.5581775544082644E-2</v>
          </cell>
          <cell r="FD36">
            <v>7.5889414280122053E-2</v>
          </cell>
          <cell r="FE36">
            <v>7.4772433900740051E-2</v>
          </cell>
          <cell r="FF36">
            <v>6.8978507742620446E-2</v>
          </cell>
          <cell r="FG36">
            <v>7.5943806260065416E-2</v>
          </cell>
          <cell r="FH36">
            <v>8.2307161568884374E-2</v>
          </cell>
          <cell r="FI36">
            <v>9.7113218038938104E-2</v>
          </cell>
          <cell r="FJ36">
            <v>0.11191927450899185</v>
          </cell>
          <cell r="FK36">
            <v>0.10169419534563481</v>
          </cell>
          <cell r="FL36">
            <v>9.8298460812241292E-2</v>
          </cell>
          <cell r="FM36">
            <v>9.3022771353109684E-2</v>
          </cell>
          <cell r="FN36">
            <v>7.7445214053053935E-2</v>
          </cell>
          <cell r="FO36">
            <v>5.651573214174245E-2</v>
          </cell>
          <cell r="FP36">
            <v>4.3815690051010207E-2</v>
          </cell>
          <cell r="FQ36">
            <v>3.2389078647085429E-2</v>
          </cell>
          <cell r="FR36">
            <v>1.9181311812700781E-2</v>
          </cell>
          <cell r="FS36">
            <v>1.6784702080418254E-2</v>
          </cell>
        </row>
      </sheetData>
      <sheetData sheetId="14">
        <row r="29">
          <cell r="CX29">
            <v>5.0614073608831172</v>
          </cell>
          <cell r="CY29">
            <v>7.1404543357085695</v>
          </cell>
          <cell r="CZ29">
            <v>9.2195013105340209</v>
          </cell>
          <cell r="DA29">
            <v>11.298548285359471</v>
          </cell>
          <cell r="DB29">
            <v>13.377595260184924</v>
          </cell>
          <cell r="DC29">
            <v>15.456642235010378</v>
          </cell>
          <cell r="DD29">
            <v>17.535689209835827</v>
          </cell>
          <cell r="DE29">
            <v>13.38234421813176</v>
          </cell>
          <cell r="DF29">
            <v>12.8989497690363</v>
          </cell>
          <cell r="DG29">
            <v>15.971875343465577</v>
          </cell>
          <cell r="DH29">
            <v>19.044800917894861</v>
          </cell>
          <cell r="DI29">
            <v>22.117726492324142</v>
          </cell>
          <cell r="DJ29">
            <v>25.190652066753419</v>
          </cell>
          <cell r="DK29">
            <v>28.403051149499863</v>
          </cell>
          <cell r="DL29">
            <v>39.153729471752243</v>
          </cell>
          <cell r="DM29">
            <v>49.904407794004619</v>
          </cell>
          <cell r="DN29">
            <v>60.655086116257003</v>
          </cell>
          <cell r="DO29">
            <v>71.405764438509379</v>
          </cell>
          <cell r="DP29">
            <v>82.156442760761749</v>
          </cell>
          <cell r="DQ29">
            <v>92.907121083014133</v>
          </cell>
          <cell r="DR29">
            <v>103.65779940526652</v>
          </cell>
          <cell r="DS29">
            <v>114.31186175990065</v>
          </cell>
          <cell r="DT29">
            <v>125.06254008215305</v>
          </cell>
          <cell r="DU29">
            <v>135.81321840440543</v>
          </cell>
          <cell r="DV29">
            <v>153.57874566114481</v>
          </cell>
          <cell r="DW29">
            <v>159.82985347394927</v>
          </cell>
          <cell r="DX29">
            <v>134.29863129727647</v>
          </cell>
          <cell r="DY29">
            <v>105.25098991681625</v>
          </cell>
          <cell r="DZ29">
            <v>88.27546528911887</v>
          </cell>
          <cell r="EA29">
            <v>71.804453177259262</v>
          </cell>
          <cell r="EB29">
            <v>65.94944077167969</v>
          </cell>
          <cell r="EC29">
            <v>66.125773714711912</v>
          </cell>
          <cell r="ED29">
            <v>74.938555942286442</v>
          </cell>
          <cell r="EE29">
            <v>78.03938138284542</v>
          </cell>
          <cell r="EF29">
            <v>96.442913475233553</v>
          </cell>
          <cell r="EG29">
            <v>88.925117923362492</v>
          </cell>
          <cell r="EH29">
            <v>83.615114680060159</v>
          </cell>
          <cell r="EI29">
            <v>90.285776980093161</v>
          </cell>
          <cell r="EJ29">
            <v>106.66411322193142</v>
          </cell>
          <cell r="EK29">
            <v>85.381403010896179</v>
          </cell>
          <cell r="EL29">
            <v>92.34056189711994</v>
          </cell>
          <cell r="EM29">
            <v>97.120628212039236</v>
          </cell>
          <cell r="EN29">
            <v>101.1043274032216</v>
          </cell>
          <cell r="EO29">
            <v>96.087272695609741</v>
          </cell>
          <cell r="EP29">
            <v>88.331052555878415</v>
          </cell>
          <cell r="EQ29">
            <v>88.7703538448107</v>
          </cell>
          <cell r="ER29">
            <v>82.267722372902014</v>
          </cell>
          <cell r="ES29">
            <v>79.316226193373609</v>
          </cell>
          <cell r="ET29">
            <v>47.634701651182183</v>
          </cell>
          <cell r="EU29">
            <v>51.448334970354416</v>
          </cell>
          <cell r="EV29">
            <v>58.548461523163262</v>
          </cell>
          <cell r="EW29">
            <v>61.399900031899953</v>
          </cell>
          <cell r="EX29">
            <v>61.585350326553552</v>
          </cell>
          <cell r="EY29">
            <v>68.161318378429073</v>
          </cell>
          <cell r="EZ29">
            <v>66.792957529354865</v>
          </cell>
          <cell r="FA29">
            <v>73.042172024437008</v>
          </cell>
          <cell r="FB29">
            <v>70.306763521508316</v>
          </cell>
          <cell r="FC29">
            <v>82.083700312918637</v>
          </cell>
          <cell r="FD29">
            <v>83.02504589697925</v>
          </cell>
          <cell r="FE29">
            <v>87.360169323990533</v>
          </cell>
          <cell r="FF29">
            <v>105.03921815698426</v>
          </cell>
          <cell r="FG29">
            <v>69.592018888399451</v>
          </cell>
          <cell r="FH29">
            <v>78.043360018277028</v>
          </cell>
          <cell r="FI29">
            <v>92.777172188749532</v>
          </cell>
          <cell r="FJ29">
            <v>97.462153825622678</v>
          </cell>
          <cell r="FK29">
            <v>101.205425959991</v>
          </cell>
          <cell r="FL29">
            <v>99.075927559680693</v>
          </cell>
          <cell r="FM29">
            <v>103.59199295894011</v>
          </cell>
          <cell r="FN29">
            <v>103.31855992245362</v>
          </cell>
          <cell r="FO29">
            <v>80.889010210314751</v>
          </cell>
          <cell r="FP29">
            <v>90.561295943021861</v>
          </cell>
          <cell r="FQ29">
            <v>85.628169973234805</v>
          </cell>
          <cell r="FR29">
            <v>81.861383650901644</v>
          </cell>
          <cell r="FS29">
            <v>89.378114389081631</v>
          </cell>
        </row>
        <row r="36">
          <cell r="CX36">
            <v>2.0420847297241494E-2</v>
          </cell>
          <cell r="CY36">
            <v>2.8809008488300952E-2</v>
          </cell>
          <cell r="CZ36">
            <v>3.7197169679360403E-2</v>
          </cell>
          <cell r="DA36">
            <v>4.5585330870419861E-2</v>
          </cell>
          <cell r="DB36">
            <v>5.397349206147932E-2</v>
          </cell>
          <cell r="DC36">
            <v>6.2361653252538785E-2</v>
          </cell>
          <cell r="DD36">
            <v>7.0749814443598236E-2</v>
          </cell>
          <cell r="DE36">
            <v>5.3992652294619782E-2</v>
          </cell>
          <cell r="DF36">
            <v>5.2042340153059571E-2</v>
          </cell>
          <cell r="DG36">
            <v>6.4440422235166356E-2</v>
          </cell>
          <cell r="DH36">
            <v>7.6838504317273182E-2</v>
          </cell>
          <cell r="DI36">
            <v>8.923658639937998E-2</v>
          </cell>
          <cell r="DJ36">
            <v>0.10163466848148675</v>
          </cell>
          <cell r="DK36">
            <v>0.11433072839791623</v>
          </cell>
          <cell r="DL36">
            <v>0.14190599606663923</v>
          </cell>
          <cell r="DM36">
            <v>0.1694812637353621</v>
          </cell>
          <cell r="DN36">
            <v>0.19705653140408508</v>
          </cell>
          <cell r="DO36">
            <v>0.224631799072808</v>
          </cell>
          <cell r="DP36">
            <v>0.25220706674153093</v>
          </cell>
          <cell r="DQ36">
            <v>0.27978233441025391</v>
          </cell>
          <cell r="DR36">
            <v>0.30735760207897683</v>
          </cell>
          <cell r="DS36">
            <v>0.33405528522507399</v>
          </cell>
          <cell r="DT36">
            <v>0.36163055289379697</v>
          </cell>
          <cell r="DU36">
            <v>0.38920582056251984</v>
          </cell>
          <cell r="DV36">
            <v>0.44508332685591312</v>
          </cell>
          <cell r="DW36">
            <v>0.45450454452922667</v>
          </cell>
          <cell r="DX36">
            <v>0.3735474277743851</v>
          </cell>
          <cell r="DY36">
            <v>0.31814453528189046</v>
          </cell>
          <cell r="DZ36">
            <v>0.28816144952278416</v>
          </cell>
          <cell r="EA36">
            <v>0.24746531801831761</v>
          </cell>
          <cell r="EB36">
            <v>0.23356535430846931</v>
          </cell>
          <cell r="EC36">
            <v>0.22517617106361321</v>
          </cell>
          <cell r="ED36">
            <v>0.23745753226096761</v>
          </cell>
          <cell r="EE36">
            <v>0.22830975233289508</v>
          </cell>
          <cell r="EF36">
            <v>0.29561220482255562</v>
          </cell>
          <cell r="EG36">
            <v>0.2831748128502044</v>
          </cell>
          <cell r="EH36">
            <v>0.27001915503676743</v>
          </cell>
          <cell r="EI36">
            <v>0.29871246508242266</v>
          </cell>
          <cell r="EJ36">
            <v>0.38566355931257246</v>
          </cell>
          <cell r="EK36">
            <v>0.32821834200570843</v>
          </cell>
          <cell r="EL36">
            <v>0.35346698495208378</v>
          </cell>
          <cell r="EM36">
            <v>0.37275272848698537</v>
          </cell>
          <cell r="EN36">
            <v>0.40583080689476791</v>
          </cell>
          <cell r="EO36">
            <v>0.40886672007986535</v>
          </cell>
          <cell r="EP36">
            <v>0.38081773228426824</v>
          </cell>
          <cell r="EQ36">
            <v>0.36874557027219917</v>
          </cell>
          <cell r="ER36">
            <v>0.34872664011334353</v>
          </cell>
          <cell r="ES36">
            <v>0.33648909479000255</v>
          </cell>
          <cell r="ET36">
            <v>0.20427554751688989</v>
          </cell>
          <cell r="EU36">
            <v>0.21200418238306107</v>
          </cell>
          <cell r="EV36">
            <v>0.23573922320569296</v>
          </cell>
          <cell r="EW36">
            <v>0.23892612599482374</v>
          </cell>
          <cell r="EX36">
            <v>0.24191911116097692</v>
          </cell>
          <cell r="EY36">
            <v>0.25538923080017895</v>
          </cell>
          <cell r="EZ36">
            <v>0.25536357748428717</v>
          </cell>
          <cell r="FA36">
            <v>0.26856449939131849</v>
          </cell>
          <cell r="FB36">
            <v>0.27340472983028968</v>
          </cell>
          <cell r="FC36">
            <v>0.27981372793493037</v>
          </cell>
          <cell r="FD36">
            <v>0.26064036902902254</v>
          </cell>
          <cell r="FE36">
            <v>0.28785913630183713</v>
          </cell>
          <cell r="FF36">
            <v>0.26713308084046167</v>
          </cell>
          <cell r="FG36">
            <v>0.24502245423594909</v>
          </cell>
          <cell r="FH36">
            <v>0.2563629574518671</v>
          </cell>
          <cell r="FI36">
            <v>0.31436871833506963</v>
          </cell>
          <cell r="FJ36">
            <v>0.33602837267839247</v>
          </cell>
          <cell r="FK36">
            <v>0.37102435785464749</v>
          </cell>
          <cell r="FL36">
            <v>0.37357173548908151</v>
          </cell>
          <cell r="FM36">
            <v>0.39170707757778433</v>
          </cell>
          <cell r="FN36">
            <v>0.38325339947791481</v>
          </cell>
          <cell r="FO36">
            <v>0.28797620850542383</v>
          </cell>
          <cell r="FP36">
            <v>0.32011152290785166</v>
          </cell>
          <cell r="FQ36">
            <v>0.3071429627057134</v>
          </cell>
          <cell r="FR36">
            <v>0.27790341732970336</v>
          </cell>
          <cell r="FS36">
            <v>0.29742437035177449</v>
          </cell>
        </row>
      </sheetData>
      <sheetData sheetId="15">
        <row r="29">
          <cell r="DI29">
            <v>1.3273750332085616</v>
          </cell>
          <cell r="DJ29">
            <v>1.5044454826293681</v>
          </cell>
          <cell r="DK29">
            <v>1.508618301716439</v>
          </cell>
          <cell r="DL29">
            <v>1.5577019982931313</v>
          </cell>
          <cell r="DM29">
            <v>1.5787017624805291</v>
          </cell>
          <cell r="DN29">
            <v>1.5704788566611771</v>
          </cell>
          <cell r="DO29">
            <v>3.3326429316938877</v>
          </cell>
          <cell r="DP29">
            <v>4.9395099031430849</v>
          </cell>
          <cell r="DQ29">
            <v>6.7164461416873982</v>
          </cell>
          <cell r="DR29">
            <v>8.82811770037301</v>
          </cell>
          <cell r="DS29">
            <v>14.314300460239627</v>
          </cell>
          <cell r="DT29">
            <v>17.394053349940449</v>
          </cell>
          <cell r="DU29">
            <v>17.736835712173459</v>
          </cell>
          <cell r="DV29">
            <v>21.087686207424216</v>
          </cell>
          <cell r="DW29">
            <v>21.309250946315426</v>
          </cell>
          <cell r="DX29">
            <v>21.236981701303201</v>
          </cell>
          <cell r="DY29">
            <v>23.479149851103344</v>
          </cell>
          <cell r="DZ29">
            <v>22.853117327044817</v>
          </cell>
          <cell r="EA29">
            <v>22.581549796533196</v>
          </cell>
          <cell r="EB29">
            <v>25.384673571193687</v>
          </cell>
          <cell r="EC29">
            <v>27.606326075639974</v>
          </cell>
          <cell r="ED29">
            <v>30.597204524937172</v>
          </cell>
          <cell r="EE29">
            <v>34.289571354323797</v>
          </cell>
          <cell r="EF29">
            <v>36.875919787457114</v>
          </cell>
          <cell r="EG29">
            <v>28.125579658993878</v>
          </cell>
          <cell r="EH29">
            <v>48.651101528786718</v>
          </cell>
          <cell r="EI29">
            <v>59.228528368578004</v>
          </cell>
          <cell r="EJ29">
            <v>72.659122374504804</v>
          </cell>
          <cell r="EK29">
            <v>78.595991375567792</v>
          </cell>
          <cell r="EL29">
            <v>93.837915690483186</v>
          </cell>
          <cell r="EM29">
            <v>98.250190711657353</v>
          </cell>
          <cell r="EN29">
            <v>99.839002877164418</v>
          </cell>
          <cell r="EO29">
            <v>106.02350040606834</v>
          </cell>
          <cell r="EP29">
            <v>115.20016300529461</v>
          </cell>
          <cell r="EQ29">
            <v>117.5150051601626</v>
          </cell>
          <cell r="ER29">
            <v>114.29947954610276</v>
          </cell>
          <cell r="ES29">
            <v>110.50969274802728</v>
          </cell>
          <cell r="ET29">
            <v>105.87696937563085</v>
          </cell>
          <cell r="EU29">
            <v>121.30549727051928</v>
          </cell>
          <cell r="EV29">
            <v>136.94293482691754</v>
          </cell>
          <cell r="EW29">
            <v>134.9240751091188</v>
          </cell>
          <cell r="EX29">
            <v>137.53599408907786</v>
          </cell>
          <cell r="EY29">
            <v>117.89435308249259</v>
          </cell>
          <cell r="EZ29">
            <v>113.46038983802927</v>
          </cell>
          <cell r="FA29">
            <v>123.16764810228399</v>
          </cell>
          <cell r="FB29">
            <v>125.94290903315682</v>
          </cell>
          <cell r="FC29">
            <v>124.88493342635222</v>
          </cell>
          <cell r="FD29">
            <v>129.59880182170951</v>
          </cell>
          <cell r="FE29">
            <v>135.18007613982886</v>
          </cell>
          <cell r="FF29">
            <v>123.80324434506848</v>
          </cell>
          <cell r="FG29">
            <v>130.58976093370617</v>
          </cell>
          <cell r="FH29">
            <v>137.96071165754077</v>
          </cell>
          <cell r="FI29">
            <v>136.48403718272493</v>
          </cell>
          <cell r="FJ29">
            <v>150.69018010580163</v>
          </cell>
          <cell r="FK29">
            <v>148.90241949554223</v>
          </cell>
          <cell r="FL29">
            <v>136.06394976066156</v>
          </cell>
          <cell r="FM29">
            <v>135.60705739233717</v>
          </cell>
          <cell r="FN29">
            <v>132.78996059809828</v>
          </cell>
          <cell r="FO29">
            <v>123.1553171753992</v>
          </cell>
          <cell r="FP29">
            <v>119.56884991636564</v>
          </cell>
          <cell r="FQ29">
            <v>118.22769656753064</v>
          </cell>
          <cell r="FR29">
            <v>118.66350331042271</v>
          </cell>
          <cell r="FS29">
            <v>121.13577114772708</v>
          </cell>
        </row>
        <row r="36">
          <cell r="DI36">
            <v>4.2167585004525363E-3</v>
          </cell>
          <cell r="DJ36">
            <v>4.8301250673617197E-3</v>
          </cell>
          <cell r="DK36">
            <v>4.8216850643280264E-3</v>
          </cell>
          <cell r="DL36">
            <v>4.9431247101120639E-3</v>
          </cell>
          <cell r="DM36">
            <v>5.152952552264934E-3</v>
          </cell>
          <cell r="DN36">
            <v>5.1164265926468954E-3</v>
          </cell>
          <cell r="DO36">
            <v>8.4192187708006377E-3</v>
          </cell>
          <cell r="DP36">
            <v>1.1429088305290189E-2</v>
          </cell>
          <cell r="DQ36">
            <v>1.475974385686565E-2</v>
          </cell>
          <cell r="DR36">
            <v>1.886826345860328E-2</v>
          </cell>
          <cell r="DS36">
            <v>3.2907606724374656E-2</v>
          </cell>
          <cell r="DT36">
            <v>3.9684017728542131E-2</v>
          </cell>
          <cell r="DU36">
            <v>4.2383229012659972E-2</v>
          </cell>
          <cell r="DV36">
            <v>5.0542569155075871E-2</v>
          </cell>
          <cell r="DW36">
            <v>5.0177985791194049E-2</v>
          </cell>
          <cell r="DX36">
            <v>5.0898197488640995E-2</v>
          </cell>
          <cell r="DY36">
            <v>5.7977602179188611E-2</v>
          </cell>
          <cell r="DZ36">
            <v>5.6590171039150164E-2</v>
          </cell>
          <cell r="EA36">
            <v>5.3182978893451825E-2</v>
          </cell>
          <cell r="EB36">
            <v>6.2620726735213655E-2</v>
          </cell>
          <cell r="EC36">
            <v>7.4565132666686851E-2</v>
          </cell>
          <cell r="ED36">
            <v>7.9915466424473433E-2</v>
          </cell>
          <cell r="EE36">
            <v>8.6588953197055313E-2</v>
          </cell>
          <cell r="EF36">
            <v>9.1176259190370298E-2</v>
          </cell>
          <cell r="EG36">
            <v>7.4380212196199308E-2</v>
          </cell>
          <cell r="EH36">
            <v>0.11853255231348572</v>
          </cell>
          <cell r="EI36">
            <v>0.14893942583453434</v>
          </cell>
          <cell r="EJ36">
            <v>0.18138215942391281</v>
          </cell>
          <cell r="EK36">
            <v>0.19550791030603443</v>
          </cell>
          <cell r="EL36">
            <v>0.23345831888532426</v>
          </cell>
          <cell r="EM36">
            <v>0.26060095041740672</v>
          </cell>
          <cell r="EN36">
            <v>0.30086170334310636</v>
          </cell>
          <cell r="EO36">
            <v>0.33059430868006034</v>
          </cell>
          <cell r="EP36">
            <v>0.37387522824039776</v>
          </cell>
          <cell r="EQ36">
            <v>0.40471519799711997</v>
          </cell>
          <cell r="ER36">
            <v>0.41830666241433989</v>
          </cell>
          <cell r="ES36">
            <v>0.44658206507827397</v>
          </cell>
          <cell r="ET36">
            <v>0.43039936504136034</v>
          </cell>
          <cell r="EU36">
            <v>0.48003566715231372</v>
          </cell>
          <cell r="EV36">
            <v>0.54738056626813913</v>
          </cell>
          <cell r="EW36">
            <v>0.57293203107788393</v>
          </cell>
          <cell r="EX36">
            <v>0.58956897724914636</v>
          </cell>
          <cell r="EY36">
            <v>0.49430371885362689</v>
          </cell>
          <cell r="EZ36">
            <v>0.49192097134461754</v>
          </cell>
          <cell r="FA36">
            <v>0.5956325970804569</v>
          </cell>
          <cell r="FB36">
            <v>0.61211759172307822</v>
          </cell>
          <cell r="FC36">
            <v>0.6109584813261556</v>
          </cell>
          <cell r="FD36">
            <v>0.62842344753454538</v>
          </cell>
          <cell r="FE36">
            <v>0.63455952060806242</v>
          </cell>
          <cell r="FF36">
            <v>0.57278347781127559</v>
          </cell>
          <cell r="FG36">
            <v>0.60145685807773375</v>
          </cell>
          <cell r="FH36">
            <v>0.63123260270243919</v>
          </cell>
          <cell r="FI36">
            <v>0.63302583443473526</v>
          </cell>
          <cell r="FJ36">
            <v>0.69556378075762904</v>
          </cell>
          <cell r="FK36">
            <v>0.69411172817213806</v>
          </cell>
          <cell r="FL36">
            <v>0.63060881646271549</v>
          </cell>
          <cell r="FM36">
            <v>0.63255322862454033</v>
          </cell>
          <cell r="FN36">
            <v>0.62472878194526704</v>
          </cell>
          <cell r="FO36">
            <v>0.59931878203018951</v>
          </cell>
          <cell r="FP36">
            <v>0.5677411879440073</v>
          </cell>
          <cell r="FQ36">
            <v>0.55575900963543046</v>
          </cell>
          <cell r="FR36">
            <v>0.56751046654648674</v>
          </cell>
          <cell r="FS36">
            <v>0.59196481656260858</v>
          </cell>
        </row>
      </sheetData>
      <sheetData sheetId="16">
        <row r="29">
          <cell r="EX29">
            <v>8.0439188060760376</v>
          </cell>
          <cell r="EY29">
            <v>8.5240709129019407</v>
          </cell>
          <cell r="EZ29">
            <v>10.055966764252817</v>
          </cell>
          <cell r="FA29">
            <v>10.568185113133358</v>
          </cell>
          <cell r="FB29">
            <v>10.538919230720918</v>
          </cell>
          <cell r="FC29">
            <v>11.198163541321728</v>
          </cell>
          <cell r="FD29">
            <v>16.094766024089775</v>
          </cell>
          <cell r="FE29">
            <v>16.843556436578037</v>
          </cell>
          <cell r="FF29">
            <v>16.232549382889804</v>
          </cell>
          <cell r="FG29">
            <v>41.788497378055006</v>
          </cell>
          <cell r="FH29">
            <v>41.339149227293262</v>
          </cell>
          <cell r="FI29">
            <v>40.965490354543576</v>
          </cell>
          <cell r="FJ29">
            <v>40.981806343737105</v>
          </cell>
          <cell r="FK29">
            <v>41.162791976497729</v>
          </cell>
          <cell r="FL29">
            <v>36.937962935552584</v>
          </cell>
          <cell r="FM29">
            <v>39.310444085598895</v>
          </cell>
          <cell r="FN29">
            <v>37.05993063482866</v>
          </cell>
          <cell r="FO29">
            <v>39.890081446890548</v>
          </cell>
          <cell r="FP29">
            <v>38.969403030226331</v>
          </cell>
          <cell r="FQ29">
            <v>40.230136003933879</v>
          </cell>
          <cell r="FR29">
            <v>45.064354457242793</v>
          </cell>
          <cell r="FS29">
            <v>55.301554319897633</v>
          </cell>
        </row>
        <row r="36">
          <cell r="EX36">
            <v>3.1901537979864822E-2</v>
          </cell>
          <cell r="EY36">
            <v>3.4354640360141284E-2</v>
          </cell>
          <cell r="EZ36">
            <v>3.9000663157609215E-2</v>
          </cell>
          <cell r="FA36">
            <v>4.1472426556752463E-2</v>
          </cell>
          <cell r="FB36">
            <v>4.1751805689229211E-2</v>
          </cell>
          <cell r="FC36">
            <v>4.8557681320519033E-2</v>
          </cell>
          <cell r="FD36">
            <v>6.8500273833991002E-2</v>
          </cell>
          <cell r="FE36">
            <v>7.7482536090787507E-2</v>
          </cell>
          <cell r="FF36">
            <v>7.4113452709381689E-2</v>
          </cell>
          <cell r="FG36">
            <v>0.21165032719485752</v>
          </cell>
          <cell r="FH36">
            <v>0.21247566647935989</v>
          </cell>
          <cell r="FI36">
            <v>0.20608299664084626</v>
          </cell>
          <cell r="FJ36">
            <v>0.20159693288005842</v>
          </cell>
          <cell r="FK36">
            <v>0.20106003516220372</v>
          </cell>
          <cell r="FL36">
            <v>0.19321659645696998</v>
          </cell>
          <cell r="FM36">
            <v>0.19568410540174924</v>
          </cell>
          <cell r="FN36">
            <v>0.18696415233521974</v>
          </cell>
          <cell r="FO36">
            <v>0.20476553565881858</v>
          </cell>
          <cell r="FP36">
            <v>0.20294529946843778</v>
          </cell>
          <cell r="FQ36">
            <v>0.20758172368120981</v>
          </cell>
          <cell r="FR36">
            <v>0.23050151817988518</v>
          </cell>
          <cell r="FS36">
            <v>0.32103486791636293</v>
          </cell>
        </row>
      </sheetData>
      <sheetData sheetId="17">
        <row r="29">
          <cell r="CX29">
            <v>0.88410187196911061</v>
          </cell>
          <cell r="CY29">
            <v>3.9197238114885247</v>
          </cell>
          <cell r="CZ29">
            <v>6.9553457510079388</v>
          </cell>
          <cell r="DA29">
            <v>9.9909676905273521</v>
          </cell>
          <cell r="DB29">
            <v>13.026589630046768</v>
          </cell>
          <cell r="DC29">
            <v>16.062211569566184</v>
          </cell>
          <cell r="DD29">
            <v>26.540986069662605</v>
          </cell>
          <cell r="DE29">
            <v>21.488368721586092</v>
          </cell>
          <cell r="DF29">
            <v>16.062211569566184</v>
          </cell>
          <cell r="DG29">
            <v>18.401750341632734</v>
          </cell>
          <cell r="DH29">
            <v>22.608988133416293</v>
          </cell>
          <cell r="DI29">
            <v>42.858777505084795</v>
          </cell>
          <cell r="DJ29">
            <v>45.414576163644902</v>
          </cell>
          <cell r="DK29">
            <v>43.645177092334059</v>
          </cell>
          <cell r="DL29">
            <v>50.722773377577418</v>
          </cell>
          <cell r="DM29">
            <v>56.365190416090876</v>
          </cell>
          <cell r="DN29">
            <v>58.095269508039252</v>
          </cell>
          <cell r="DO29">
            <v>64.484766154439498</v>
          </cell>
          <cell r="DP29">
            <v>77.067159550427704</v>
          </cell>
          <cell r="DQ29">
            <v>91.418952017726738</v>
          </cell>
          <cell r="DR29">
            <v>95.921089654728775</v>
          </cell>
          <cell r="DS29">
            <v>106.26224422705656</v>
          </cell>
          <cell r="DT29">
            <v>109.92555563765937</v>
          </cell>
          <cell r="DU29">
            <v>113.58886704826217</v>
          </cell>
          <cell r="DV29">
            <v>117.252178458865</v>
          </cell>
          <cell r="DW29">
            <v>133.3930299871561</v>
          </cell>
          <cell r="DX29">
            <v>110.05662223553425</v>
          </cell>
          <cell r="DY29">
            <v>140.75569612277735</v>
          </cell>
          <cell r="DZ29">
            <v>137.4429878614898</v>
          </cell>
          <cell r="EA29">
            <v>133.88452972918688</v>
          </cell>
          <cell r="EB29">
            <v>143.61622462139653</v>
          </cell>
          <cell r="EC29">
            <v>138.68156721140741</v>
          </cell>
          <cell r="ED29">
            <v>128.61565249461685</v>
          </cell>
          <cell r="EE29">
            <v>103.13630586774075</v>
          </cell>
          <cell r="EF29">
            <v>126.64965352649369</v>
          </cell>
          <cell r="EG29">
            <v>116.15121903671604</v>
          </cell>
          <cell r="EH29">
            <v>101.66180664164838</v>
          </cell>
          <cell r="EI29">
            <v>113.39882048134362</v>
          </cell>
          <cell r="EJ29">
            <v>105.0433248668202</v>
          </cell>
          <cell r="EK29">
            <v>126.61033354713123</v>
          </cell>
          <cell r="EL29">
            <v>121.89193602363567</v>
          </cell>
          <cell r="EM29">
            <v>131.13213117381449</v>
          </cell>
          <cell r="EN29">
            <v>163.84142720996971</v>
          </cell>
          <cell r="EO29">
            <v>168.46475688736268</v>
          </cell>
          <cell r="EP29">
            <v>179.81868337679234</v>
          </cell>
          <cell r="EQ29">
            <v>193.92500842159441</v>
          </cell>
          <cell r="ER29">
            <v>216.79968886422574</v>
          </cell>
          <cell r="ES29">
            <v>239.67436930685705</v>
          </cell>
          <cell r="ET29">
            <v>262.54904974948846</v>
          </cell>
          <cell r="EU29">
            <v>285.42373019211971</v>
          </cell>
          <cell r="EV29">
            <v>305.28031977016366</v>
          </cell>
          <cell r="EW29">
            <v>316.09331409484099</v>
          </cell>
          <cell r="EX29">
            <v>336.14650356969719</v>
          </cell>
          <cell r="EY29">
            <v>350.19684286188397</v>
          </cell>
          <cell r="EZ29">
            <v>364.2471821540708</v>
          </cell>
          <cell r="FA29">
            <v>346.80221797692468</v>
          </cell>
          <cell r="FB29">
            <v>381.40379981589223</v>
          </cell>
          <cell r="FC29">
            <v>389.26779568838481</v>
          </cell>
          <cell r="FD29">
            <v>399.49099032262524</v>
          </cell>
          <cell r="FE29">
            <v>446.28176576395634</v>
          </cell>
          <cell r="FF29">
            <v>471.83975234955733</v>
          </cell>
          <cell r="FG29">
            <v>487.56774409454266</v>
          </cell>
          <cell r="FH29">
            <v>464.17235637387705</v>
          </cell>
          <cell r="FI29">
            <v>502.31273635546626</v>
          </cell>
          <cell r="FJ29">
            <v>478.91734863480076</v>
          </cell>
          <cell r="FK29">
            <v>483.43914626148398</v>
          </cell>
          <cell r="FL29">
            <v>450.0171638033903</v>
          </cell>
          <cell r="FM29">
            <v>450.21376370020261</v>
          </cell>
          <cell r="FN29">
            <v>437.23817051058984</v>
          </cell>
          <cell r="FO29">
            <v>451.39336308107653</v>
          </cell>
          <cell r="FP29">
            <v>420.13397948791834</v>
          </cell>
          <cell r="FQ29">
            <v>353.48661446854339</v>
          </cell>
          <cell r="FR29">
            <v>371.7704048720887</v>
          </cell>
          <cell r="FS29">
            <v>358.00841209522667</v>
          </cell>
        </row>
        <row r="36">
          <cell r="CX36">
            <v>3.5670136852087851E-3</v>
          </cell>
          <cell r="CY36">
            <v>1.5814589835306682E-2</v>
          </cell>
          <cell r="CZ36">
            <v>2.8062165985404584E-2</v>
          </cell>
          <cell r="DA36">
            <v>4.0309742135502473E-2</v>
          </cell>
          <cell r="DB36">
            <v>5.2557318285600382E-2</v>
          </cell>
          <cell r="DC36">
            <v>6.4804894435698285E-2</v>
          </cell>
          <cell r="DD36">
            <v>0.10708275090354061</v>
          </cell>
          <cell r="DE36">
            <v>8.6697367953755475E-2</v>
          </cell>
          <cell r="DF36">
            <v>6.4804894435698285E-2</v>
          </cell>
          <cell r="DG36">
            <v>7.4244040626454802E-2</v>
          </cell>
          <cell r="DH36">
            <v>9.1218639658571646E-2</v>
          </cell>
          <cell r="DI36">
            <v>0.17291881257016187</v>
          </cell>
          <cell r="DJ36">
            <v>0.18323048487939173</v>
          </cell>
          <cell r="DK36">
            <v>0.17609163481915568</v>
          </cell>
          <cell r="DL36">
            <v>0.20464703506009982</v>
          </cell>
          <cell r="DM36">
            <v>0.22741203469663032</v>
          </cell>
          <cell r="DN36">
            <v>0.23439224364441669</v>
          </cell>
          <cell r="DO36">
            <v>0.26017142441749119</v>
          </cell>
          <cell r="DP36">
            <v>0.31093658040139199</v>
          </cell>
          <cell r="DQ36">
            <v>0.36884058644552875</v>
          </cell>
          <cell r="DR36">
            <v>0.38700499382101827</v>
          </cell>
          <cell r="DS36">
            <v>0.42872760639528662</v>
          </cell>
          <cell r="DT36">
            <v>0.44350767003851604</v>
          </cell>
          <cell r="DU36">
            <v>0.45828773368174547</v>
          </cell>
          <cell r="DV36">
            <v>0.47306779732497495</v>
          </cell>
          <cell r="DW36">
            <v>0.53818997398557256</v>
          </cell>
          <cell r="DX36">
            <v>0.4440364737466817</v>
          </cell>
          <cell r="DY36">
            <v>0.56789552229177709</v>
          </cell>
          <cell r="DZ36">
            <v>0.55453000856789059</v>
          </cell>
          <cell r="EA36">
            <v>0.54017298789119361</v>
          </cell>
          <cell r="EB36">
            <v>0.57943666322249188</v>
          </cell>
          <cell r="EC36">
            <v>0.55952720361005592</v>
          </cell>
          <cell r="ED36">
            <v>0.51891507882293531</v>
          </cell>
          <cell r="EE36">
            <v>0.41611563795553635</v>
          </cell>
          <cell r="EF36">
            <v>0.51098302320045086</v>
          </cell>
          <cell r="EG36">
            <v>0.4686258461763837</v>
          </cell>
          <cell r="EH36">
            <v>0.41016659623867296</v>
          </cell>
          <cell r="EI36">
            <v>0.45752096830490535</v>
          </cell>
          <cell r="EJ36">
            <v>0.42380973190934623</v>
          </cell>
          <cell r="EK36">
            <v>0.51082438208800118</v>
          </cell>
          <cell r="EL36">
            <v>0.49178744859403839</v>
          </cell>
          <cell r="EM36">
            <v>0.52906811001971554</v>
          </cell>
          <cell r="EN36">
            <v>0.66103763784646752</v>
          </cell>
          <cell r="EO36">
            <v>0.67969100885874933</v>
          </cell>
          <cell r="EP36">
            <v>0.72549976965058838</v>
          </cell>
          <cell r="EQ36">
            <v>0.78241340831390571</v>
          </cell>
          <cell r="ER36">
            <v>0.87470401505350381</v>
          </cell>
          <cell r="ES36">
            <v>0.96699462179310181</v>
          </cell>
          <cell r="ET36">
            <v>1.0592852285327004</v>
          </cell>
          <cell r="EU36">
            <v>1.151575835272298</v>
          </cell>
          <cell r="EV36">
            <v>1.2316895970593917</v>
          </cell>
          <cell r="EW36">
            <v>1.2753159029830563</v>
          </cell>
          <cell r="EX36">
            <v>1.3562228703323982</v>
          </cell>
          <cell r="EY36">
            <v>1.4129106278477539</v>
          </cell>
          <cell r="EZ36">
            <v>1.4695983853631096</v>
          </cell>
          <cell r="FA36">
            <v>1.3992146118062641</v>
          </cell>
          <cell r="FB36">
            <v>1.538818790761991</v>
          </cell>
          <cell r="FC36">
            <v>1.5705470132519288</v>
          </cell>
          <cell r="FD36">
            <v>1.6117937024888482</v>
          </cell>
          <cell r="FE36">
            <v>1.8005766263039791</v>
          </cell>
          <cell r="FF36">
            <v>1.9036933493962773</v>
          </cell>
          <cell r="FG36">
            <v>1.9671497943761536</v>
          </cell>
          <cell r="FH36">
            <v>1.8727583324685879</v>
          </cell>
          <cell r="FI36">
            <v>2.026640211544787</v>
          </cell>
          <cell r="FJ36">
            <v>1.9322487496372218</v>
          </cell>
          <cell r="FK36">
            <v>1.9504924775689361</v>
          </cell>
          <cell r="FL36">
            <v>1.8156475319866996</v>
          </cell>
          <cell r="FM36">
            <v>1.816440737548948</v>
          </cell>
          <cell r="FN36">
            <v>1.7640891704405506</v>
          </cell>
          <cell r="FO36">
            <v>1.8211999709224387</v>
          </cell>
          <cell r="FP36">
            <v>1.6950802865249353</v>
          </cell>
          <cell r="FQ36">
            <v>1.4261836009227113</v>
          </cell>
          <cell r="FR36">
            <v>1.4999517182118167</v>
          </cell>
          <cell r="FS36">
            <v>1.4444273288544256</v>
          </cell>
        </row>
      </sheetData>
      <sheetData sheetId="18">
        <row r="29">
          <cell r="DK29">
            <v>0.23083067554070671</v>
          </cell>
          <cell r="DL29">
            <v>27.105236347025457</v>
          </cell>
          <cell r="DM29">
            <v>29.822250289865675</v>
          </cell>
          <cell r="DN29">
            <v>30.296578329475281</v>
          </cell>
          <cell r="DO29">
            <v>32.709028038334722</v>
          </cell>
          <cell r="DP29">
            <v>32.183831560637351</v>
          </cell>
          <cell r="DQ29">
            <v>33.513148028626723</v>
          </cell>
          <cell r="DR29">
            <v>34.863792422492935</v>
          </cell>
          <cell r="DS29">
            <v>33.152702769728393</v>
          </cell>
          <cell r="DT29">
            <v>36.381744143716865</v>
          </cell>
          <cell r="DU29">
            <v>43.185341068935827</v>
          </cell>
          <cell r="DV29">
            <v>53.599295551981186</v>
          </cell>
          <cell r="DW29">
            <v>61.53139827729472</v>
          </cell>
          <cell r="DX29">
            <v>64.21105384494426</v>
          </cell>
          <cell r="DY29">
            <v>77.510905322452132</v>
          </cell>
          <cell r="DZ29">
            <v>95.218279171045836</v>
          </cell>
          <cell r="EA29">
            <v>98.099635167891932</v>
          </cell>
          <cell r="EB29">
            <v>94.556421701673813</v>
          </cell>
          <cell r="EC29">
            <v>109.76367860186922</v>
          </cell>
          <cell r="ED29">
            <v>126.53802167907902</v>
          </cell>
          <cell r="EE29">
            <v>126.85564053383658</v>
          </cell>
          <cell r="EF29">
            <v>127.63156576154162</v>
          </cell>
          <cell r="EG29">
            <v>135.50066346901829</v>
          </cell>
          <cell r="EH29">
            <v>139.51381708020409</v>
          </cell>
          <cell r="EI29">
            <v>120.02688276018654</v>
          </cell>
          <cell r="EJ29">
            <v>124.1115169569065</v>
          </cell>
          <cell r="EK29">
            <v>135.54992585006028</v>
          </cell>
          <cell r="EL29">
            <v>130.34174666568705</v>
          </cell>
          <cell r="EM29">
            <v>135.30097310285183</v>
          </cell>
          <cell r="EN29">
            <v>121.51541392861952</v>
          </cell>
          <cell r="EO29">
            <v>227.21384443612692</v>
          </cell>
          <cell r="EP29">
            <v>237.98371451290996</v>
          </cell>
          <cell r="EQ29">
            <v>250.87396526608552</v>
          </cell>
          <cell r="ER29">
            <v>275.0017902988198</v>
          </cell>
          <cell r="ES29">
            <v>244.00069781145459</v>
          </cell>
          <cell r="ET29">
            <v>242.99402309613544</v>
          </cell>
          <cell r="EU29">
            <v>275.3813124750597</v>
          </cell>
          <cell r="EV29">
            <v>274.81903583943222</v>
          </cell>
          <cell r="EW29">
            <v>295.67045999949511</v>
          </cell>
          <cell r="EX29">
            <v>260.37874293843441</v>
          </cell>
          <cell r="EY29">
            <v>250.55952221909945</v>
          </cell>
          <cell r="EZ29">
            <v>257.21303764255867</v>
          </cell>
          <cell r="FA29">
            <v>249.24181798761126</v>
          </cell>
          <cell r="FB29">
            <v>232.75018295414463</v>
          </cell>
          <cell r="FC29">
            <v>21.515601496280951</v>
          </cell>
          <cell r="FD29">
            <v>37.648310269370995</v>
          </cell>
          <cell r="FE29">
            <v>41.513743862428747</v>
          </cell>
          <cell r="FF29">
            <v>42.688217262550715</v>
          </cell>
          <cell r="FG29">
            <v>41.931141210765652</v>
          </cell>
          <cell r="FH29">
            <v>43.385483889824542</v>
          </cell>
          <cell r="FI29">
            <v>45.611048853376403</v>
          </cell>
          <cell r="FJ29">
            <v>53.567637435138245</v>
          </cell>
          <cell r="FK29">
            <v>57.482375227372877</v>
          </cell>
          <cell r="FL29">
            <v>59.213573072687446</v>
          </cell>
          <cell r="FM29">
            <v>59.905992103968195</v>
          </cell>
          <cell r="FN29">
            <v>60.265548236310664</v>
          </cell>
          <cell r="FO29">
            <v>71.540683233553125</v>
          </cell>
          <cell r="FP29">
            <v>78.776540763123876</v>
          </cell>
          <cell r="FQ29">
            <v>84.728539393102665</v>
          </cell>
          <cell r="FR29">
            <v>90.445686565438407</v>
          </cell>
          <cell r="FS29">
            <v>119.21612225856734</v>
          </cell>
        </row>
        <row r="36">
          <cell r="DK36">
            <v>2.0966868437545215E-3</v>
          </cell>
          <cell r="DL36">
            <v>5.2901242234379794E-2</v>
          </cell>
          <cell r="DM36">
            <v>5.8186088463034406E-2</v>
          </cell>
          <cell r="DN36">
            <v>5.9184260641183914E-2</v>
          </cell>
          <cell r="DO36">
            <v>6.3854834485719256E-2</v>
          </cell>
          <cell r="DP36">
            <v>6.293265109600224E-2</v>
          </cell>
          <cell r="DQ36">
            <v>6.5985606232537006E-2</v>
          </cell>
          <cell r="DR36">
            <v>6.8959792893056759E-2</v>
          </cell>
          <cell r="DS36">
            <v>6.6372207392292853E-2</v>
          </cell>
          <cell r="DT36">
            <v>7.3316031878869398E-2</v>
          </cell>
          <cell r="DU36">
            <v>8.6589698867836087E-2</v>
          </cell>
          <cell r="DV36">
            <v>0.11008725392469135</v>
          </cell>
          <cell r="DW36">
            <v>0.12553942868677456</v>
          </cell>
          <cell r="DX36">
            <v>0.13059616278049013</v>
          </cell>
          <cell r="DY36">
            <v>0.15549325659740243</v>
          </cell>
          <cell r="DZ36">
            <v>0.18566439818060351</v>
          </cell>
          <cell r="EA36">
            <v>0.19356812670742785</v>
          </cell>
          <cell r="EB36">
            <v>0.19589106470862205</v>
          </cell>
          <cell r="EC36">
            <v>0.23400318832949921</v>
          </cell>
          <cell r="ED36">
            <v>0.29375830782222179</v>
          </cell>
          <cell r="EE36">
            <v>0.32247262195503695</v>
          </cell>
          <cell r="EF36">
            <v>0.35205139724826084</v>
          </cell>
          <cell r="EG36">
            <v>0.39500937142411841</v>
          </cell>
          <cell r="EH36">
            <v>0.40456678642507604</v>
          </cell>
          <cell r="EI36">
            <v>0.37015662143194972</v>
          </cell>
          <cell r="EJ36">
            <v>0.39812413337064145</v>
          </cell>
          <cell r="EK36">
            <v>0.47664916518378586</v>
          </cell>
          <cell r="EL36">
            <v>0.48922144971302106</v>
          </cell>
          <cell r="EM36">
            <v>0.50838716072683598</v>
          </cell>
          <cell r="EN36">
            <v>0.49966163792581164</v>
          </cell>
          <cell r="EO36">
            <v>0.72398640229094757</v>
          </cell>
          <cell r="EP36">
            <v>0.75965787067743729</v>
          </cell>
          <cell r="EQ36">
            <v>0.82385776384598985</v>
          </cell>
          <cell r="ER36">
            <v>0.91461979871922061</v>
          </cell>
          <cell r="ES36">
            <v>0.87701036759300832</v>
          </cell>
          <cell r="ET36">
            <v>0.88776659666492663</v>
          </cell>
          <cell r="EU36">
            <v>0.99984824066587241</v>
          </cell>
          <cell r="EV36">
            <v>1.0056451100053883</v>
          </cell>
          <cell r="EW36">
            <v>1.0764605990709979</v>
          </cell>
          <cell r="EX36">
            <v>1.0077839735911196</v>
          </cell>
          <cell r="EY36">
            <v>0.96711727392014213</v>
          </cell>
          <cell r="EZ36">
            <v>1.0545404298715426</v>
          </cell>
          <cell r="FA36">
            <v>0.99958269912246411</v>
          </cell>
          <cell r="FB36">
            <v>0.92011727087143247</v>
          </cell>
          <cell r="FC36">
            <v>0.13518558610826117</v>
          </cell>
          <cell r="FD36">
            <v>0.21111820270697373</v>
          </cell>
          <cell r="FE36">
            <v>0.24350276520035694</v>
          </cell>
          <cell r="FF36">
            <v>0.25253514760781487</v>
          </cell>
          <cell r="FG36">
            <v>0.24838449443868127</v>
          </cell>
          <cell r="FH36">
            <v>0.2515082727945348</v>
          </cell>
          <cell r="FI36">
            <v>0.26441779561957213</v>
          </cell>
          <cell r="FJ36">
            <v>0.31100999259293005</v>
          </cell>
          <cell r="FK36">
            <v>0.33127535843028583</v>
          </cell>
          <cell r="FL36">
            <v>0.34531007317800327</v>
          </cell>
          <cell r="FM36">
            <v>0.34851904710252218</v>
          </cell>
          <cell r="FN36">
            <v>0.34690536714344417</v>
          </cell>
          <cell r="FO36">
            <v>0.38116898539271227</v>
          </cell>
          <cell r="FP36">
            <v>0.43893387107137105</v>
          </cell>
          <cell r="FQ36">
            <v>0.45916707221738734</v>
          </cell>
          <cell r="FR36">
            <v>0.48124708115193943</v>
          </cell>
          <cell r="FS36">
            <v>0.69183019924944522</v>
          </cell>
        </row>
      </sheetData>
      <sheetData sheetId="19">
        <row r="29">
          <cell r="EZ29">
            <v>214.26273599150593</v>
          </cell>
          <cell r="FA29">
            <v>219.19125461742775</v>
          </cell>
          <cell r="FB29">
            <v>205.44117457202105</v>
          </cell>
          <cell r="FC29">
            <v>181.71849958487351</v>
          </cell>
          <cell r="FD29">
            <v>183.26302780200601</v>
          </cell>
          <cell r="FE29">
            <v>174.92449912542614</v>
          </cell>
          <cell r="FF29">
            <v>162.87385839247639</v>
          </cell>
          <cell r="FG29">
            <v>156.13458585464835</v>
          </cell>
          <cell r="FH29">
            <v>155.80240870002908</v>
          </cell>
          <cell r="FI29">
            <v>148.33678452531916</v>
          </cell>
          <cell r="FJ29">
            <v>137.91008124752588</v>
          </cell>
          <cell r="FK29">
            <v>137.63568490582503</v>
          </cell>
          <cell r="FL29">
            <v>129.74290436699144</v>
          </cell>
          <cell r="FM29">
            <v>143.34122758320933</v>
          </cell>
          <cell r="FN29">
            <v>131.25338845367355</v>
          </cell>
          <cell r="FO29">
            <v>126.67866310359996</v>
          </cell>
          <cell r="FP29">
            <v>135.47113771807059</v>
          </cell>
          <cell r="FQ29">
            <v>131.44942156612365</v>
          </cell>
          <cell r="FR29">
            <v>139.66619630877275</v>
          </cell>
          <cell r="FS29">
            <v>135.79513192188611</v>
          </cell>
        </row>
        <row r="36">
          <cell r="EZ36">
            <v>0.75219163997174598</v>
          </cell>
          <cell r="FA36">
            <v>0.77705839953146327</v>
          </cell>
          <cell r="FB36">
            <v>0.72181362103231295</v>
          </cell>
          <cell r="FC36">
            <v>0.69538601295007663</v>
          </cell>
          <cell r="FD36">
            <v>0.7193653502151488</v>
          </cell>
          <cell r="FE36">
            <v>0.70730488315824247</v>
          </cell>
          <cell r="FF36">
            <v>0.69535660752234918</v>
          </cell>
          <cell r="FG36">
            <v>0.69881754705599541</v>
          </cell>
          <cell r="FH36">
            <v>0.75749056002237314</v>
          </cell>
          <cell r="FI36">
            <v>0.74340883976232131</v>
          </cell>
          <cell r="FJ36">
            <v>0.71835103848867232</v>
          </cell>
          <cell r="FK36">
            <v>0.78252390792307147</v>
          </cell>
          <cell r="FL36">
            <v>0.74068213272550398</v>
          </cell>
          <cell r="FM36">
            <v>0.87414879585268623</v>
          </cell>
          <cell r="FN36">
            <v>0.7812673087809211</v>
          </cell>
          <cell r="FO36">
            <v>0.74568407592115449</v>
          </cell>
          <cell r="FP36">
            <v>0.82156808031648432</v>
          </cell>
          <cell r="FQ36">
            <v>0.78702793784635106</v>
          </cell>
          <cell r="FR36">
            <v>0.87260779219068174</v>
          </cell>
          <cell r="FS36">
            <v>0.8653061594632474</v>
          </cell>
        </row>
      </sheetData>
      <sheetData sheetId="20">
        <row r="29">
          <cell r="EO29">
            <v>68.155209298764305</v>
          </cell>
          <cell r="EP29">
            <v>408.93125579258583</v>
          </cell>
          <cell r="EQ29">
            <v>413.06187453796548</v>
          </cell>
          <cell r="ER29">
            <v>418.50381351666073</v>
          </cell>
          <cell r="ES29">
            <v>423.7647014559326</v>
          </cell>
          <cell r="ET29">
            <v>436.01342602346153</v>
          </cell>
          <cell r="EU29">
            <v>444.20423997793216</v>
          </cell>
          <cell r="EV29">
            <v>451.05576591437818</v>
          </cell>
          <cell r="EW29">
            <v>481.83718367179591</v>
          </cell>
          <cell r="EX29">
            <v>486.83420666170611</v>
          </cell>
          <cell r="EY29">
            <v>486.95525326931573</v>
          </cell>
          <cell r="EZ29">
            <v>452.05291146284435</v>
          </cell>
          <cell r="FA29">
            <v>399.33373618929119</v>
          </cell>
          <cell r="FB29">
            <v>364.84156239580381</v>
          </cell>
          <cell r="FC29">
            <v>376.8682163430243</v>
          </cell>
          <cell r="FD29">
            <v>397.37759354944535</v>
          </cell>
          <cell r="FE29">
            <v>402.69594796784065</v>
          </cell>
          <cell r="FF29">
            <v>433.8123017095225</v>
          </cell>
          <cell r="FG29">
            <v>475.54524791276197</v>
          </cell>
          <cell r="FH29">
            <v>503.75426987154202</v>
          </cell>
          <cell r="FI29">
            <v>524.61216662295169</v>
          </cell>
          <cell r="FJ29">
            <v>536.20088944724739</v>
          </cell>
          <cell r="FK29">
            <v>566.00163926254106</v>
          </cell>
          <cell r="FL29">
            <v>474.88833762923025</v>
          </cell>
          <cell r="FM29">
            <v>495.84027655908898</v>
          </cell>
          <cell r="FN29">
            <v>516.17894548992979</v>
          </cell>
          <cell r="FO29">
            <v>689.92467511810969</v>
          </cell>
          <cell r="FP29">
            <v>705.61568158423495</v>
          </cell>
          <cell r="FQ29">
            <v>708.4002156088801</v>
          </cell>
          <cell r="FR29">
            <v>729.95895500188374</v>
          </cell>
          <cell r="FS29">
            <v>753.95849357626355</v>
          </cell>
        </row>
        <row r="36">
          <cell r="EO36">
            <v>0.16427996367055742</v>
          </cell>
          <cell r="EP36">
            <v>0.9856797820233445</v>
          </cell>
          <cell r="EQ36">
            <v>0.99563614345792373</v>
          </cell>
          <cell r="ER36">
            <v>1.0153526765178122</v>
          </cell>
          <cell r="ES36">
            <v>1.0282452090780692</v>
          </cell>
          <cell r="ET36">
            <v>1.0669904982524003</v>
          </cell>
          <cell r="EU36">
            <v>1.0885043520294391</v>
          </cell>
          <cell r="EV36">
            <v>1.1049408523478919</v>
          </cell>
          <cell r="EW36">
            <v>1.2414183553370788</v>
          </cell>
          <cell r="EX36">
            <v>1.2279250039939997</v>
          </cell>
          <cell r="EY36">
            <v>1.2391108401788158</v>
          </cell>
          <cell r="EZ36">
            <v>1.2123400566214029</v>
          </cell>
          <cell r="FA36">
            <v>1.0237349750865188</v>
          </cell>
          <cell r="FB36">
            <v>1.0006898396672423</v>
          </cell>
          <cell r="FC36">
            <v>1.0549813545936384</v>
          </cell>
          <cell r="FD36">
            <v>1.1434395431074289</v>
          </cell>
          <cell r="FE36">
            <v>1.2211154052092066</v>
          </cell>
          <cell r="FF36">
            <v>1.4028373097548277</v>
          </cell>
          <cell r="FG36">
            <v>1.6060612668820324</v>
          </cell>
          <cell r="FH36">
            <v>1.8032720379589113</v>
          </cell>
          <cell r="FI36">
            <v>1.9703706006109538</v>
          </cell>
          <cell r="FJ36">
            <v>2.1018190801113485</v>
          </cell>
          <cell r="FK36">
            <v>2.2921366117654687</v>
          </cell>
          <cell r="FL36">
            <v>1.8979746068708288</v>
          </cell>
          <cell r="FM36">
            <v>2.0054141993005792</v>
          </cell>
          <cell r="FN36">
            <v>2.1454478625106925</v>
          </cell>
          <cell r="FO36">
            <v>2.9838836303374867</v>
          </cell>
          <cell r="FP36">
            <v>3.0540962753081802</v>
          </cell>
          <cell r="FQ36">
            <v>3.1277313003589802</v>
          </cell>
          <cell r="FR36">
            <v>4.3153806649539126</v>
          </cell>
          <cell r="FS36">
            <v>4.6234721536339816</v>
          </cell>
        </row>
      </sheetData>
      <sheetData sheetId="21">
        <row r="29">
          <cell r="ER29">
            <v>41.684889469680535</v>
          </cell>
          <cell r="ES29">
            <v>44.601444829663606</v>
          </cell>
          <cell r="ET29">
            <v>48.597504446263791</v>
          </cell>
          <cell r="EU29">
            <v>52.593564062863976</v>
          </cell>
          <cell r="EV29">
            <v>53.843516359999576</v>
          </cell>
          <cell r="EW29">
            <v>53.426865594287712</v>
          </cell>
          <cell r="EX29">
            <v>53.843516359999576</v>
          </cell>
          <cell r="EY29">
            <v>40.91774466467745</v>
          </cell>
          <cell r="EZ29">
            <v>36.923400799395978</v>
          </cell>
          <cell r="FA29">
            <v>36.073231703456244</v>
          </cell>
          <cell r="FB29">
            <v>31.60370530763803</v>
          </cell>
          <cell r="FC29">
            <v>30.770403776214295</v>
          </cell>
          <cell r="FD29">
            <v>38.080730847340696</v>
          </cell>
          <cell r="FE29">
            <v>27.475074992856797</v>
          </cell>
          <cell r="FF29">
            <v>27.003323964957481</v>
          </cell>
          <cell r="FG29">
            <v>69.143583066680975</v>
          </cell>
          <cell r="FH29">
            <v>70.810186129528446</v>
          </cell>
          <cell r="FI29">
            <v>68.165352303016149</v>
          </cell>
          <cell r="FJ29">
            <v>65.520518476503838</v>
          </cell>
          <cell r="FK29">
            <v>67.815982655884767</v>
          </cell>
          <cell r="FL29">
            <v>69.747727115094335</v>
          </cell>
          <cell r="FM29">
            <v>70.226130767270107</v>
          </cell>
          <cell r="FN29">
            <v>72.740037159752291</v>
          </cell>
          <cell r="FO29">
            <v>78.07646940270061</v>
          </cell>
          <cell r="FP29">
            <v>76.089835062302001</v>
          </cell>
          <cell r="FQ29">
            <v>76.992869797119411</v>
          </cell>
          <cell r="FR29">
            <v>74.391376138398314</v>
          </cell>
          <cell r="FS29">
            <v>72.227187667876521</v>
          </cell>
        </row>
        <row r="36">
          <cell r="ER36">
            <v>8.0131986243771505E-2</v>
          </cell>
          <cell r="ES36">
            <v>8.5633216380879507E-2</v>
          </cell>
          <cell r="ET36">
            <v>9.3170616114189794E-2</v>
          </cell>
          <cell r="EU36">
            <v>0.10070801584750008</v>
          </cell>
          <cell r="EV36">
            <v>0.10306568590626063</v>
          </cell>
          <cell r="EW36">
            <v>0.10227979588667378</v>
          </cell>
          <cell r="EX36">
            <v>0.10306568590626063</v>
          </cell>
          <cell r="EY36">
            <v>8.8429653708436001E-2</v>
          </cell>
          <cell r="EZ36">
            <v>8.0226328889319451E-2</v>
          </cell>
          <cell r="FA36">
            <v>6.9505409724598191E-2</v>
          </cell>
          <cell r="FB36">
            <v>6.1074953150848287E-2</v>
          </cell>
          <cell r="FC36">
            <v>5.9503173111674572E-2</v>
          </cell>
          <cell r="FD36">
            <v>7.3291970728062122E-2</v>
          </cell>
          <cell r="FE36">
            <v>5.3287497502214905E-2</v>
          </cell>
          <cell r="FF36">
            <v>5.1728515575969046E-2</v>
          </cell>
          <cell r="FG36">
            <v>0.13054464928928786</v>
          </cell>
          <cell r="FH36">
            <v>0.13368820936763531</v>
          </cell>
          <cell r="FI36">
            <v>0.13051878498816968</v>
          </cell>
          <cell r="FJ36">
            <v>0.12734936060870405</v>
          </cell>
          <cell r="FK36">
            <v>0.13293376110492505</v>
          </cell>
          <cell r="FL36">
            <v>0.1365774330139187</v>
          </cell>
          <cell r="FM36">
            <v>0.13601601137125818</v>
          </cell>
          <cell r="FN36">
            <v>0.14222155224549698</v>
          </cell>
          <cell r="FO36">
            <v>0.155800270674543</v>
          </cell>
          <cell r="FP36">
            <v>0.15084021008457171</v>
          </cell>
          <cell r="FQ36">
            <v>0.15304539246416604</v>
          </cell>
          <cell r="FR36">
            <v>0.14713469221303882</v>
          </cell>
          <cell r="FS36">
            <v>0.1413796791693098</v>
          </cell>
        </row>
      </sheetData>
      <sheetData sheetId="22">
        <row r="29">
          <cell r="DG29">
            <v>0.49811088930793301</v>
          </cell>
          <cell r="DH29">
            <v>0.88486177767534313</v>
          </cell>
          <cell r="DI29">
            <v>1.6815062103095939</v>
          </cell>
          <cell r="DJ29">
            <v>4.0992869195576684</v>
          </cell>
          <cell r="DK29">
            <v>7.6857973358696281</v>
          </cell>
          <cell r="DL29">
            <v>9.7222393357341659</v>
          </cell>
          <cell r="DM29">
            <v>12.190890594927897</v>
          </cell>
          <cell r="DN29">
            <v>14.201745256851305</v>
          </cell>
          <cell r="DO29">
            <v>13.615250147602207</v>
          </cell>
          <cell r="DP29">
            <v>14.46163064682924</v>
          </cell>
          <cell r="DQ29">
            <v>13.576034974007875</v>
          </cell>
          <cell r="DR29">
            <v>14.342061320955924</v>
          </cell>
          <cell r="DS29">
            <v>17.609366119993215</v>
          </cell>
          <cell r="DT29">
            <v>21.964434705331552</v>
          </cell>
          <cell r="DU29">
            <v>24.101883881767428</v>
          </cell>
          <cell r="DV29">
            <v>26.295048823867063</v>
          </cell>
          <cell r="DW29">
            <v>25.202025872165436</v>
          </cell>
          <cell r="DX29">
            <v>25.845639667304354</v>
          </cell>
          <cell r="DY29">
            <v>25.434378597159562</v>
          </cell>
          <cell r="DZ29">
            <v>25.815307273597114</v>
          </cell>
          <cell r="EA29">
            <v>27.392198086293678</v>
          </cell>
          <cell r="EB29">
            <v>26.886457013195702</v>
          </cell>
          <cell r="EC29">
            <v>26.181426951489897</v>
          </cell>
          <cell r="ED29">
            <v>25.608916406750978</v>
          </cell>
          <cell r="EE29">
            <v>25.947695022581996</v>
          </cell>
          <cell r="EF29">
            <v>26.609461437400292</v>
          </cell>
          <cell r="EG29">
            <v>29.377820672851037</v>
          </cell>
          <cell r="EH29">
            <v>34.376045876773162</v>
          </cell>
          <cell r="EI29">
            <v>41.925750324825337</v>
          </cell>
          <cell r="EJ29">
            <v>53.71293778981547</v>
          </cell>
          <cell r="EK29">
            <v>74.666397770090569</v>
          </cell>
          <cell r="EL29">
            <v>87.864426090504821</v>
          </cell>
          <cell r="EM29">
            <v>93.011832261282322</v>
          </cell>
          <cell r="EN29">
            <v>93.187651790993201</v>
          </cell>
          <cell r="EO29">
            <v>91.375380985048778</v>
          </cell>
          <cell r="EP29">
            <v>97.448429770861523</v>
          </cell>
          <cell r="EQ29">
            <v>102.59325993637317</v>
          </cell>
          <cell r="ER29">
            <v>102.26241043021834</v>
          </cell>
          <cell r="ES29">
            <v>103.90296944615255</v>
          </cell>
          <cell r="ET29">
            <v>106.85821152917266</v>
          </cell>
          <cell r="EU29">
            <v>110.99000527659314</v>
          </cell>
          <cell r="EV29">
            <v>114.96199157940266</v>
          </cell>
          <cell r="EW29">
            <v>129.9464360559848</v>
          </cell>
          <cell r="EX29">
            <v>139.59984446319305</v>
          </cell>
          <cell r="EY29">
            <v>160.20915830762254</v>
          </cell>
          <cell r="EZ29">
            <v>179.9898420866441</v>
          </cell>
          <cell r="FA29">
            <v>211.95982681049685</v>
          </cell>
          <cell r="FB29">
            <v>221.39660981871967</v>
          </cell>
          <cell r="FC29">
            <v>245.17414643733173</v>
          </cell>
          <cell r="FD29">
            <v>275.81866145336505</v>
          </cell>
          <cell r="FE29">
            <v>273.21673647125101</v>
          </cell>
          <cell r="FF29">
            <v>300.15030237336453</v>
          </cell>
          <cell r="FG29">
            <v>311.23722371492875</v>
          </cell>
          <cell r="FH29">
            <v>311.61720139414695</v>
          </cell>
          <cell r="FI29">
            <v>324.52729599853365</v>
          </cell>
          <cell r="FJ29">
            <v>341.98807258401462</v>
          </cell>
          <cell r="FK29">
            <v>349.70182807488732</v>
          </cell>
          <cell r="FL29">
            <v>354.5245867058872</v>
          </cell>
          <cell r="FM29">
            <v>350.96276228704085</v>
          </cell>
          <cell r="FN29">
            <v>342.6898569848081</v>
          </cell>
          <cell r="FO29">
            <v>359.9230856372435</v>
          </cell>
          <cell r="FP29">
            <v>375.20086871256598</v>
          </cell>
          <cell r="FQ29">
            <v>375.54152101850218</v>
          </cell>
          <cell r="FR29">
            <v>372.37280331184729</v>
          </cell>
          <cell r="FS29">
            <v>353.4896905661617</v>
          </cell>
        </row>
        <row r="36">
          <cell r="DG36">
            <v>1.8748566750922179E-3</v>
          </cell>
          <cell r="DH36">
            <v>2.5827858266258882E-3</v>
          </cell>
          <cell r="DI36">
            <v>4.4072578808777843E-3</v>
          </cell>
          <cell r="DJ36">
            <v>1.0072823583221265E-2</v>
          </cell>
          <cell r="DK36">
            <v>1.893477669239135E-2</v>
          </cell>
          <cell r="DL36">
            <v>2.4668125255192561E-2</v>
          </cell>
          <cell r="DM36">
            <v>3.0872772897702839E-2</v>
          </cell>
          <cell r="DN36">
            <v>3.4569166536191007E-2</v>
          </cell>
          <cell r="DO36">
            <v>3.3213856565772623E-2</v>
          </cell>
          <cell r="DP36">
            <v>3.4100867788772478E-2</v>
          </cell>
          <cell r="DQ36">
            <v>3.2824522705145132E-2</v>
          </cell>
          <cell r="DR36">
            <v>3.6753520571068836E-2</v>
          </cell>
          <cell r="DS36">
            <v>4.4357316623132623E-2</v>
          </cell>
          <cell r="DT36">
            <v>5.4097498119010462E-2</v>
          </cell>
          <cell r="DU36">
            <v>5.9492522898459063E-2</v>
          </cell>
          <cell r="DV36">
            <v>6.750532363243289E-2</v>
          </cell>
          <cell r="DW36">
            <v>6.5647429844774507E-2</v>
          </cell>
          <cell r="DX36">
            <v>6.5405884497371281E-2</v>
          </cell>
          <cell r="DY36">
            <v>6.538326508075458E-2</v>
          </cell>
          <cell r="DZ36">
            <v>6.5282902680836807E-2</v>
          </cell>
          <cell r="EA36">
            <v>7.2642719403233497E-2</v>
          </cell>
          <cell r="EB36">
            <v>7.3587450886352615E-2</v>
          </cell>
          <cell r="EC36">
            <v>7.2440907097638452E-2</v>
          </cell>
          <cell r="ED36">
            <v>7.3844606844327046E-2</v>
          </cell>
          <cell r="EE36">
            <v>7.6304110532773028E-2</v>
          </cell>
          <cell r="EF36">
            <v>7.7124843679847774E-2</v>
          </cell>
          <cell r="EG36">
            <v>8.6723931402825888E-2</v>
          </cell>
          <cell r="EH36">
            <v>0.10022280881257854</v>
          </cell>
          <cell r="EI36">
            <v>0.12276560059182215</v>
          </cell>
          <cell r="EJ36">
            <v>0.16059878735581809</v>
          </cell>
          <cell r="EK36">
            <v>0.21303142688686277</v>
          </cell>
          <cell r="EL36">
            <v>0.24409712165902758</v>
          </cell>
          <cell r="EM36">
            <v>0.25836687638723843</v>
          </cell>
          <cell r="EN36">
            <v>0.26101550445082372</v>
          </cell>
          <cell r="EO36">
            <v>0.2557664453099881</v>
          </cell>
          <cell r="EP36">
            <v>0.27138376928990032</v>
          </cell>
          <cell r="EQ36">
            <v>0.2815154852339769</v>
          </cell>
          <cell r="ER36">
            <v>0.28537394250667936</v>
          </cell>
          <cell r="ES36">
            <v>0.29393633736803881</v>
          </cell>
          <cell r="ET36">
            <v>0.30566475571613055</v>
          </cell>
          <cell r="EU36">
            <v>0.31877627134880893</v>
          </cell>
          <cell r="EV36">
            <v>0.33164296102962854</v>
          </cell>
          <cell r="EW36">
            <v>0.37532301097839338</v>
          </cell>
          <cell r="EX36">
            <v>0.40305162355177215</v>
          </cell>
          <cell r="EY36">
            <v>0.45595265919497358</v>
          </cell>
          <cell r="EZ36">
            <v>0.508706907661302</v>
          </cell>
          <cell r="FA36">
            <v>0.60789329365357414</v>
          </cell>
          <cell r="FB36">
            <v>0.63888448801757414</v>
          </cell>
          <cell r="FC36">
            <v>0.69934205393074644</v>
          </cell>
          <cell r="FD36">
            <v>0.81282088785320628</v>
          </cell>
          <cell r="FE36">
            <v>0.82878818132219467</v>
          </cell>
          <cell r="FF36">
            <v>0.88865954990018126</v>
          </cell>
          <cell r="FG36">
            <v>0.91672924783147947</v>
          </cell>
          <cell r="FH36">
            <v>0.92177267691025988</v>
          </cell>
          <cell r="FI36">
            <v>0.97943722023953017</v>
          </cell>
          <cell r="FJ36">
            <v>1.005502830884683</v>
          </cell>
          <cell r="FK36">
            <v>1.0319874251527337</v>
          </cell>
          <cell r="FL36">
            <v>1.0617640669777604</v>
          </cell>
          <cell r="FM36">
            <v>1.0724948926421267</v>
          </cell>
          <cell r="FN36">
            <v>1.0635180076125255</v>
          </cell>
          <cell r="FO36">
            <v>1.130102923697315</v>
          </cell>
          <cell r="FP36">
            <v>1.1919606420170648</v>
          </cell>
          <cell r="FQ36">
            <v>1.1979702253217301</v>
          </cell>
          <cell r="FR36">
            <v>1.176003828976987</v>
          </cell>
          <cell r="FS36">
            <v>1.1221866252919055</v>
          </cell>
        </row>
      </sheetData>
      <sheetData sheetId="23">
        <row r="29">
          <cell r="DM29">
            <v>40.506206186566956</v>
          </cell>
          <cell r="DN29">
            <v>41.532960762259364</v>
          </cell>
          <cell r="DO29">
            <v>45.485787330125063</v>
          </cell>
          <cell r="DP29">
            <v>46.269654521890175</v>
          </cell>
          <cell r="DQ29">
            <v>48.325546224390955</v>
          </cell>
          <cell r="DR29">
            <v>49.425247954636866</v>
          </cell>
          <cell r="DS29">
            <v>48.124539440201836</v>
          </cell>
          <cell r="DT29">
            <v>50.641961587473915</v>
          </cell>
          <cell r="DU29">
            <v>51.521113803279633</v>
          </cell>
          <cell r="DV29">
            <v>51.457795641894734</v>
          </cell>
          <cell r="DW29">
            <v>53.317527017842252</v>
          </cell>
          <cell r="DX29">
            <v>51.219387790878613</v>
          </cell>
          <cell r="DY29">
            <v>46.770337684146391</v>
          </cell>
          <cell r="DZ29">
            <v>49.263759161843602</v>
          </cell>
          <cell r="EA29">
            <v>43.965088850942884</v>
          </cell>
          <cell r="EB29">
            <v>35.109660784965406</v>
          </cell>
          <cell r="EC29">
            <v>275.58386548914717</v>
          </cell>
          <cell r="ED29">
            <v>273.32057650946422</v>
          </cell>
          <cell r="EE29">
            <v>268.84525073727463</v>
          </cell>
          <cell r="EF29">
            <v>293.12640326767144</v>
          </cell>
          <cell r="EG29">
            <v>281.79376343871127</v>
          </cell>
          <cell r="EH29">
            <v>265.15976296595954</v>
          </cell>
          <cell r="EI29">
            <v>244.11987782499091</v>
          </cell>
          <cell r="EJ29">
            <v>232.27576812703501</v>
          </cell>
          <cell r="EK29">
            <v>233.52458188508211</v>
          </cell>
          <cell r="EL29">
            <v>221.17728074626851</v>
          </cell>
          <cell r="EM29">
            <v>239.70731857901322</v>
          </cell>
          <cell r="EN29">
            <v>234.71413903478904</v>
          </cell>
          <cell r="EO29">
            <v>251.81093537445307</v>
          </cell>
          <cell r="EP29">
            <v>258.83379946411458</v>
          </cell>
          <cell r="EQ29">
            <v>290.34805997508681</v>
          </cell>
          <cell r="ER29">
            <v>320.30745265075825</v>
          </cell>
          <cell r="ES29">
            <v>318.64746205124419</v>
          </cell>
          <cell r="ET29">
            <v>333.90593349749145</v>
          </cell>
          <cell r="EU29">
            <v>354.87574519399249</v>
          </cell>
          <cell r="EV29">
            <v>377.56228916149155</v>
          </cell>
          <cell r="EW29">
            <v>402.10795989542481</v>
          </cell>
          <cell r="EX29">
            <v>443.04442138628821</v>
          </cell>
          <cell r="EY29">
            <v>436.83753517115071</v>
          </cell>
          <cell r="EZ29">
            <v>396.53956173338065</v>
          </cell>
          <cell r="FA29">
            <v>437.43912451201084</v>
          </cell>
          <cell r="FB29">
            <v>428.93030193223296</v>
          </cell>
          <cell r="FC29">
            <v>375.832256908278</v>
          </cell>
          <cell r="FD29">
            <v>330.26766070856718</v>
          </cell>
          <cell r="FE29">
            <v>365.9249127038579</v>
          </cell>
          <cell r="FF29">
            <v>369.2832459590598</v>
          </cell>
          <cell r="FG29">
            <v>351.56387166680963</v>
          </cell>
          <cell r="FH29">
            <v>349.72682532748769</v>
          </cell>
          <cell r="FI29">
            <v>376.51441308189504</v>
          </cell>
          <cell r="FJ29">
            <v>348.25856100216811</v>
          </cell>
          <cell r="FK29">
            <v>356.55369897406803</v>
          </cell>
          <cell r="FL29">
            <v>386.7987524492043</v>
          </cell>
          <cell r="FM29">
            <v>396.00878066111869</v>
          </cell>
          <cell r="FN29">
            <v>384.55411550537968</v>
          </cell>
          <cell r="FO29">
            <v>415.82937429553004</v>
          </cell>
          <cell r="FP29">
            <v>420.01600772344676</v>
          </cell>
          <cell r="FQ29">
            <v>384.89683421035278</v>
          </cell>
          <cell r="FR29">
            <v>342.45360761558265</v>
          </cell>
          <cell r="FS29">
            <v>259.64447173938009</v>
          </cell>
        </row>
        <row r="36">
          <cell r="DM36">
            <v>8.4350802507813641E-2</v>
          </cell>
          <cell r="DN36">
            <v>8.671201628613967E-2</v>
          </cell>
          <cell r="DO36">
            <v>9.4756313257717092E-2</v>
          </cell>
          <cell r="DP36">
            <v>9.6901334552837504E-2</v>
          </cell>
          <cell r="DQ36">
            <v>0.10164540335612064</v>
          </cell>
          <cell r="DR36">
            <v>0.10367420844005112</v>
          </cell>
          <cell r="DS36">
            <v>0.10180962176186596</v>
          </cell>
          <cell r="DT36">
            <v>0.10776086297721134</v>
          </cell>
          <cell r="DU36">
            <v>0.10977637546098429</v>
          </cell>
          <cell r="DV36">
            <v>0.11019624646188625</v>
          </cell>
          <cell r="DW36">
            <v>0.11514855513357394</v>
          </cell>
          <cell r="DX36">
            <v>0.11201075073106048</v>
          </cell>
          <cell r="DY36">
            <v>0.10443416433506936</v>
          </cell>
          <cell r="DZ36">
            <v>0.11215741023026107</v>
          </cell>
          <cell r="EA36">
            <v>0.10283355724166518</v>
          </cell>
          <cell r="EB36">
            <v>8.5082972920480296E-2</v>
          </cell>
          <cell r="EC36">
            <v>0.68034264961892665</v>
          </cell>
          <cell r="ED36">
            <v>0.69958485073133403</v>
          </cell>
          <cell r="EE36">
            <v>0.71465469028520756</v>
          </cell>
          <cell r="EF36">
            <v>0.78396523010002106</v>
          </cell>
          <cell r="EG36">
            <v>0.78610074882243963</v>
          </cell>
          <cell r="EH36">
            <v>0.69152661990160924</v>
          </cell>
          <cell r="EI36">
            <v>0.66120927851493594</v>
          </cell>
          <cell r="EJ36">
            <v>0.6308388875093166</v>
          </cell>
          <cell r="EK36">
            <v>0.64457015299173748</v>
          </cell>
          <cell r="EL36">
            <v>0.62395721984574459</v>
          </cell>
          <cell r="EM36">
            <v>0.67764524377622526</v>
          </cell>
          <cell r="EN36">
            <v>0.66253919695691033</v>
          </cell>
          <cell r="EO36">
            <v>0.69445273080860059</v>
          </cell>
          <cell r="EP36">
            <v>0.74550692970044841</v>
          </cell>
          <cell r="EQ36">
            <v>0.84390126307232793</v>
          </cell>
          <cell r="ER36">
            <v>0.91384432417763328</v>
          </cell>
          <cell r="ES36">
            <v>0.90115426669997478</v>
          </cell>
          <cell r="ET36">
            <v>0.94900601651960181</v>
          </cell>
          <cell r="EU36">
            <v>1.0113142754059803</v>
          </cell>
          <cell r="EV36">
            <v>1.0660403094606452</v>
          </cell>
          <cell r="EW36">
            <v>1.1386890205126194</v>
          </cell>
          <cell r="EX36">
            <v>1.2398896074180494</v>
          </cell>
          <cell r="EY36">
            <v>1.2757994664304508</v>
          </cell>
          <cell r="EZ36">
            <v>1.145673123658894</v>
          </cell>
          <cell r="FA36">
            <v>1.2351065525497043</v>
          </cell>
          <cell r="FB36">
            <v>1.2562766501600562</v>
          </cell>
          <cell r="FC36">
            <v>1.1002343521105895</v>
          </cell>
          <cell r="FD36">
            <v>0.95851986288501834</v>
          </cell>
          <cell r="FE36">
            <v>1.0647687224494644</v>
          </cell>
          <cell r="FF36">
            <v>1.0888268123985883</v>
          </cell>
          <cell r="FG36">
            <v>1.0211388083944279</v>
          </cell>
          <cell r="FH36">
            <v>1.0550586839488711</v>
          </cell>
          <cell r="FI36">
            <v>1.0815690580945432</v>
          </cell>
          <cell r="FJ36">
            <v>1.0040155441073737</v>
          </cell>
          <cell r="FK36">
            <v>1.0196618999518754</v>
          </cell>
          <cell r="FL36">
            <v>1.0277779389568589</v>
          </cell>
          <cell r="FM36">
            <v>1.1204306199611929</v>
          </cell>
          <cell r="FN36">
            <v>1.026471667636184</v>
          </cell>
          <cell r="FO36">
            <v>1.1074619912481556</v>
          </cell>
          <cell r="FP36">
            <v>1.1762943582433198</v>
          </cell>
          <cell r="FQ36">
            <v>1.1353549547263213</v>
          </cell>
          <cell r="FR36">
            <v>1.0859541542793854</v>
          </cell>
          <cell r="FS36">
            <v>0.8558165681687312</v>
          </cell>
        </row>
      </sheetData>
      <sheetData sheetId="24">
        <row r="29">
          <cell r="CQ29">
            <v>16.666030628474697</v>
          </cell>
          <cell r="CR29">
            <v>17.656668812684735</v>
          </cell>
          <cell r="CS29">
            <v>18.647306996894773</v>
          </cell>
          <cell r="CT29">
            <v>19.637945181104811</v>
          </cell>
          <cell r="CU29">
            <v>20.628583365314846</v>
          </cell>
          <cell r="CV29">
            <v>21.61922154952488</v>
          </cell>
          <cell r="CW29">
            <v>22.609859733734918</v>
          </cell>
          <cell r="CX29">
            <v>23.600497917944953</v>
          </cell>
          <cell r="CY29">
            <v>24.591136102154991</v>
          </cell>
          <cell r="CZ29">
            <v>25.581774286365025</v>
          </cell>
          <cell r="DA29">
            <v>26.572412470575067</v>
          </cell>
          <cell r="DB29">
            <v>27.563050654785101</v>
          </cell>
          <cell r="DC29">
            <v>28.553688838995136</v>
          </cell>
          <cell r="DD29">
            <v>29.54432702320517</v>
          </cell>
          <cell r="DE29">
            <v>30.858670802314403</v>
          </cell>
          <cell r="DF29">
            <v>32.173014581423658</v>
          </cell>
          <cell r="DG29">
            <v>33.487358360532916</v>
          </cell>
          <cell r="DH29">
            <v>34.801702139642174</v>
          </cell>
          <cell r="DI29">
            <v>36.116045918751418</v>
          </cell>
          <cell r="DJ29">
            <v>37.430389697860676</v>
          </cell>
          <cell r="DK29">
            <v>38.744733476969934</v>
          </cell>
          <cell r="DL29">
            <v>59.166834985783559</v>
          </cell>
          <cell r="DM29">
            <v>61.033411278865231</v>
          </cell>
          <cell r="DN29">
            <v>65.204757888649937</v>
          </cell>
          <cell r="DO29">
            <v>67.715225916803178</v>
          </cell>
          <cell r="DP29">
            <v>71.053104439105979</v>
          </cell>
          <cell r="DQ29">
            <v>77.671698334054923</v>
          </cell>
          <cell r="DR29">
            <v>80.985616508007212</v>
          </cell>
          <cell r="DS29">
            <v>79.101248219568902</v>
          </cell>
          <cell r="DT29">
            <v>90.066569939515944</v>
          </cell>
          <cell r="DU29">
            <v>94.220907718405854</v>
          </cell>
          <cell r="DV29">
            <v>99.164585238029929</v>
          </cell>
          <cell r="DW29">
            <v>105.91572020203962</v>
          </cell>
          <cell r="DX29">
            <v>104.54011716218834</v>
          </cell>
          <cell r="DY29">
            <v>106.85819346843577</v>
          </cell>
          <cell r="DZ29">
            <v>111.85532687360906</v>
          </cell>
          <cell r="EA29">
            <v>133.53582205661417</v>
          </cell>
          <cell r="EB29">
            <v>157.18005344049186</v>
          </cell>
          <cell r="EC29">
            <v>168.33960083086853</v>
          </cell>
          <cell r="ED29">
            <v>203.18663441072101</v>
          </cell>
          <cell r="EE29">
            <v>238.03366799057349</v>
          </cell>
          <cell r="EF29">
            <v>265.23978782317789</v>
          </cell>
          <cell r="EG29">
            <v>343.88504047676167</v>
          </cell>
          <cell r="EH29">
            <v>405.77144490895358</v>
          </cell>
          <cell r="EI29">
            <v>409.04929325850276</v>
          </cell>
          <cell r="EJ29">
            <v>412.32714160805187</v>
          </cell>
          <cell r="EK29">
            <v>415.60498995760105</v>
          </cell>
          <cell r="EL29">
            <v>418.88283830715017</v>
          </cell>
          <cell r="EM29">
            <v>422.16068665669923</v>
          </cell>
          <cell r="EN29">
            <v>425.4385350062484</v>
          </cell>
          <cell r="EO29">
            <v>421.46785630409488</v>
          </cell>
          <cell r="EP29">
            <v>423.24605299063342</v>
          </cell>
          <cell r="EQ29">
            <v>442.43641533282829</v>
          </cell>
          <cell r="ER29">
            <v>460.76428982885972</v>
          </cell>
          <cell r="ES29">
            <v>444.80280959493058</v>
          </cell>
          <cell r="ET29">
            <v>445.7353205931588</v>
          </cell>
          <cell r="EU29">
            <v>511.33397335198288</v>
          </cell>
          <cell r="EV29">
            <v>503.57575663607378</v>
          </cell>
          <cell r="EW29">
            <v>543.34972396700084</v>
          </cell>
          <cell r="EX29">
            <v>566.29384671088962</v>
          </cell>
          <cell r="EY29">
            <v>585.70857901878423</v>
          </cell>
          <cell r="EZ29">
            <v>563.68160946023943</v>
          </cell>
          <cell r="FA29">
            <v>576.21443789909688</v>
          </cell>
          <cell r="FB29">
            <v>587.85882415416359</v>
          </cell>
          <cell r="FC29">
            <v>589.44860623161821</v>
          </cell>
          <cell r="FD29">
            <v>619.24286403849601</v>
          </cell>
          <cell r="FE29">
            <v>625.81073552405383</v>
          </cell>
          <cell r="FF29">
            <v>622.02091248239435</v>
          </cell>
          <cell r="FG29">
            <v>622.78674304380149</v>
          </cell>
          <cell r="FH29">
            <v>570.71837184049468</v>
          </cell>
          <cell r="FI29">
            <v>526.53334989769724</v>
          </cell>
          <cell r="FJ29">
            <v>504.83743102759485</v>
          </cell>
          <cell r="FK29">
            <v>503.25072051271718</v>
          </cell>
          <cell r="FL29">
            <v>502.06700980245205</v>
          </cell>
          <cell r="FM29">
            <v>495.67342978901735</v>
          </cell>
          <cell r="FN29">
            <v>491.85423985624499</v>
          </cell>
          <cell r="FO29">
            <v>477.56468222230183</v>
          </cell>
          <cell r="FP29">
            <v>444.60213988585889</v>
          </cell>
          <cell r="FQ29">
            <v>417.8474194187508</v>
          </cell>
          <cell r="FR29">
            <v>376.54631145337987</v>
          </cell>
          <cell r="FS29">
            <v>348.91274514121949</v>
          </cell>
        </row>
        <row r="36">
          <cell r="CQ36">
            <v>3.1435600783474189E-2</v>
          </cell>
          <cell r="CR36">
            <v>3.3304150480393986E-2</v>
          </cell>
          <cell r="CS36">
            <v>3.5172700177313783E-2</v>
          </cell>
          <cell r="CT36">
            <v>3.7041249874233587E-2</v>
          </cell>
          <cell r="CU36">
            <v>3.8909799571153376E-2</v>
          </cell>
          <cell r="CV36">
            <v>4.0778349268073173E-2</v>
          </cell>
          <cell r="CW36">
            <v>4.264689896499297E-2</v>
          </cell>
          <cell r="CX36">
            <v>4.4515448661912767E-2</v>
          </cell>
          <cell r="CY36">
            <v>4.638399835883257E-2</v>
          </cell>
          <cell r="CZ36">
            <v>4.825254805575236E-2</v>
          </cell>
          <cell r="DA36">
            <v>5.0121097752672171E-2</v>
          </cell>
          <cell r="DB36">
            <v>5.1989647449591961E-2</v>
          </cell>
          <cell r="DC36">
            <v>5.3858197146511765E-2</v>
          </cell>
          <cell r="DD36">
            <v>5.5726746843431554E-2</v>
          </cell>
          <cell r="DE36">
            <v>5.8205872632491863E-2</v>
          </cell>
          <cell r="DF36">
            <v>6.0684998421552214E-2</v>
          </cell>
          <cell r="DG36">
            <v>6.3164124210612557E-2</v>
          </cell>
          <cell r="DH36">
            <v>6.5643249999672915E-2</v>
          </cell>
          <cell r="DI36">
            <v>6.8122375788733272E-2</v>
          </cell>
          <cell r="DJ36">
            <v>7.0601501577793616E-2</v>
          </cell>
          <cell r="DK36">
            <v>7.3080627366853973E-2</v>
          </cell>
          <cell r="DL36">
            <v>0.24911980600276762</v>
          </cell>
          <cell r="DM36">
            <v>0.25786896142161808</v>
          </cell>
          <cell r="DN36">
            <v>0.27378636827949066</v>
          </cell>
          <cell r="DO36">
            <v>0.28304110129234394</v>
          </cell>
          <cell r="DP36">
            <v>0.30196496002707474</v>
          </cell>
          <cell r="DQ36">
            <v>0.35327802959274779</v>
          </cell>
          <cell r="DR36">
            <v>0.35551897819762901</v>
          </cell>
          <cell r="DS36">
            <v>0.3479548771399556</v>
          </cell>
          <cell r="DT36">
            <v>0.40939595459457434</v>
          </cell>
          <cell r="DU36">
            <v>0.41830046689874867</v>
          </cell>
          <cell r="DV36">
            <v>0.44166929495643104</v>
          </cell>
          <cell r="DW36">
            <v>0.47791181459793619</v>
          </cell>
          <cell r="DX36">
            <v>0.46598937148370789</v>
          </cell>
          <cell r="DY36">
            <v>0.47036174562445399</v>
          </cell>
          <cell r="DZ36">
            <v>0.49402518011958746</v>
          </cell>
          <cell r="EA36">
            <v>0.56332085937808551</v>
          </cell>
          <cell r="EB36">
            <v>0.62542856138878955</v>
          </cell>
          <cell r="EC36">
            <v>0.63931483525394595</v>
          </cell>
          <cell r="ED36">
            <v>0.73964968720669511</v>
          </cell>
          <cell r="EE36">
            <v>0.83998453915944449</v>
          </cell>
          <cell r="EF36">
            <v>0.9455406504796271</v>
          </cell>
          <cell r="EG36">
            <v>1.1919140952137377</v>
          </cell>
          <cell r="EH36">
            <v>1.3852637026843566</v>
          </cell>
          <cell r="EI36">
            <v>1.3771361122782371</v>
          </cell>
          <cell r="EJ36">
            <v>1.3690085218721171</v>
          </cell>
          <cell r="EK36">
            <v>1.3608809314659975</v>
          </cell>
          <cell r="EL36">
            <v>1.3527533410598778</v>
          </cell>
          <cell r="EM36">
            <v>1.3446257506537578</v>
          </cell>
          <cell r="EN36">
            <v>1.3364981602476382</v>
          </cell>
          <cell r="EO36">
            <v>1.3274193759933577</v>
          </cell>
          <cell r="EP36">
            <v>1.3435711356740838</v>
          </cell>
          <cell r="EQ36">
            <v>1.3919385232519321</v>
          </cell>
          <cell r="ER36">
            <v>1.4237484167137917</v>
          </cell>
          <cell r="ES36">
            <v>1.3875356472251754</v>
          </cell>
          <cell r="ET36">
            <v>1.3889181536979742</v>
          </cell>
          <cell r="EU36">
            <v>1.5177950371011293</v>
          </cell>
          <cell r="EV36">
            <v>1.5236544927757913</v>
          </cell>
          <cell r="EW36">
            <v>1.6668472818043953</v>
          </cell>
          <cell r="EX36">
            <v>1.7498561254825395</v>
          </cell>
          <cell r="EY36">
            <v>1.8362452248285244</v>
          </cell>
          <cell r="EZ36">
            <v>1.7942795521484425</v>
          </cell>
          <cell r="FA36">
            <v>1.8011210327690841</v>
          </cell>
          <cell r="FB36">
            <v>1.7974391588885101</v>
          </cell>
          <cell r="FC36">
            <v>1.7870044045117939</v>
          </cell>
          <cell r="FD36">
            <v>1.8546515052739458</v>
          </cell>
          <cell r="FE36">
            <v>1.8784888096714925</v>
          </cell>
          <cell r="FF36">
            <v>1.9087402610833779</v>
          </cell>
          <cell r="FG36">
            <v>1.9923117857399333</v>
          </cell>
          <cell r="FH36">
            <v>1.7303039454109947</v>
          </cell>
          <cell r="FI36">
            <v>1.6403977476447582</v>
          </cell>
          <cell r="FJ36">
            <v>1.6293946081241371</v>
          </cell>
          <cell r="FK36">
            <v>1.631897229595801</v>
          </cell>
          <cell r="FL36">
            <v>1.6380603887598122</v>
          </cell>
          <cell r="FM36">
            <v>1.6038661640330432</v>
          </cell>
          <cell r="FN36">
            <v>1.600020730841365</v>
          </cell>
          <cell r="FO36">
            <v>1.5637558540937575</v>
          </cell>
          <cell r="FP36">
            <v>1.4603654851972654</v>
          </cell>
          <cell r="FQ36">
            <v>1.348686891042973</v>
          </cell>
          <cell r="FR36">
            <v>1.2043806012773275</v>
          </cell>
          <cell r="FS36">
            <v>1.1085993508178649</v>
          </cell>
        </row>
      </sheetData>
      <sheetData sheetId="25">
        <row r="29">
          <cell r="DT29">
            <v>0.87231519403130098</v>
          </cell>
          <cell r="DU29">
            <v>3.3276760337136735</v>
          </cell>
          <cell r="DV29">
            <v>4.6080166989275329</v>
          </cell>
          <cell r="DW29">
            <v>4.6218419288806993</v>
          </cell>
          <cell r="DX29">
            <v>4.1562358345179575</v>
          </cell>
          <cell r="DY29">
            <v>23.461040378702208</v>
          </cell>
          <cell r="DZ29">
            <v>24.387524338783702</v>
          </cell>
          <cell r="EA29">
            <v>24.207188039274602</v>
          </cell>
          <cell r="EB29">
            <v>32.106491034560392</v>
          </cell>
          <cell r="EC29">
            <v>30.228443833139821</v>
          </cell>
          <cell r="ED29">
            <v>28.710684849253198</v>
          </cell>
          <cell r="EE29">
            <v>26.946021083632967</v>
          </cell>
          <cell r="EF29">
            <v>25.720043577907916</v>
          </cell>
          <cell r="EG29">
            <v>25.019397159943292</v>
          </cell>
          <cell r="EH29">
            <v>28.213250464248542</v>
          </cell>
          <cell r="EI29">
            <v>29.300273834765477</v>
          </cell>
          <cell r="EJ29">
            <v>35.430061092346257</v>
          </cell>
          <cell r="EK29">
            <v>38.584943879791389</v>
          </cell>
          <cell r="EL29">
            <v>45.956328249732962</v>
          </cell>
          <cell r="EM29">
            <v>51.698547521993405</v>
          </cell>
          <cell r="EN29">
            <v>54.481138359528046</v>
          </cell>
          <cell r="EO29">
            <v>55.23190193501879</v>
          </cell>
          <cell r="EP29">
            <v>56.663433171329565</v>
          </cell>
          <cell r="EQ29">
            <v>61.874338062659774</v>
          </cell>
          <cell r="ER29">
            <v>62.578184917955213</v>
          </cell>
          <cell r="ES29">
            <v>65.866531197312526</v>
          </cell>
          <cell r="ET29">
            <v>70.466005225156493</v>
          </cell>
          <cell r="EU29">
            <v>75.95689061362782</v>
          </cell>
          <cell r="EV29">
            <v>79.373991509124139</v>
          </cell>
          <cell r="EW29">
            <v>81.846438573676735</v>
          </cell>
          <cell r="EX29">
            <v>84.383515723380341</v>
          </cell>
          <cell r="EY29">
            <v>83.979437715329226</v>
          </cell>
          <cell r="EZ29">
            <v>80.770591924286848</v>
          </cell>
          <cell r="FA29">
            <v>89.955690376479069</v>
          </cell>
          <cell r="FB29">
            <v>99.408244636794166</v>
          </cell>
          <cell r="FC29">
            <v>97.836810098337949</v>
          </cell>
          <cell r="FD29">
            <v>92.280614882566596</v>
          </cell>
          <cell r="FE29">
            <v>92.269749340608655</v>
          </cell>
          <cell r="FF29">
            <v>90.843295054522187</v>
          </cell>
          <cell r="FG29">
            <v>96.895616359059119</v>
          </cell>
          <cell r="FH29">
            <v>96.633575839841825</v>
          </cell>
          <cell r="FI29">
            <v>97.860018479361727</v>
          </cell>
          <cell r="FJ29">
            <v>102.12774218296239</v>
          </cell>
          <cell r="FK29">
            <v>106.93448756723248</v>
          </cell>
          <cell r="FL29">
            <v>108.75856201697492</v>
          </cell>
          <cell r="FM29">
            <v>112.32461544081634</v>
          </cell>
          <cell r="FN29">
            <v>114.30604865788574</v>
          </cell>
          <cell r="FO29">
            <v>111.54308020669987</v>
          </cell>
          <cell r="FP29">
            <v>116.41575940473781</v>
          </cell>
          <cell r="FQ29">
            <v>116.43301415165692</v>
          </cell>
          <cell r="FR29">
            <v>110.49686206550457</v>
          </cell>
          <cell r="FS29">
            <v>104.56070997935223</v>
          </cell>
        </row>
        <row r="36">
          <cell r="DT36">
            <v>1.6453679228259333E-3</v>
          </cell>
          <cell r="DU36">
            <v>6.2766892527985028E-3</v>
          </cell>
          <cell r="DV36">
            <v>9.3190168607793396E-3</v>
          </cell>
          <cell r="DW36">
            <v>9.3450941205201754E-3</v>
          </cell>
          <cell r="DX36">
            <v>8.4668641669682805E-3</v>
          </cell>
          <cell r="DY36">
            <v>4.4879741497046426E-2</v>
          </cell>
          <cell r="DZ36">
            <v>4.6627282981318838E-2</v>
          </cell>
          <cell r="EA36">
            <v>4.6287131205259374E-2</v>
          </cell>
          <cell r="EB36">
            <v>6.1270505107416127E-2</v>
          </cell>
          <cell r="EC36">
            <v>5.7853585150273369E-2</v>
          </cell>
          <cell r="ED36">
            <v>5.7709243951970551E-2</v>
          </cell>
          <cell r="EE36">
            <v>5.7099188971956122E-2</v>
          </cell>
          <cell r="EF36">
            <v>5.7505208340483643E-2</v>
          </cell>
          <cell r="EG36">
            <v>5.890211142464348E-2</v>
          </cell>
          <cell r="EH36">
            <v>6.7017512388638456E-2</v>
          </cell>
          <cell r="EI36">
            <v>7.2413671346446967E-2</v>
          </cell>
          <cell r="EJ36">
            <v>9.7017330792117662E-2</v>
          </cell>
          <cell r="EK36">
            <v>0.10728079104940558</v>
          </cell>
          <cell r="EL36">
            <v>0.12549745044601229</v>
          </cell>
          <cell r="EM36">
            <v>0.14064116555475878</v>
          </cell>
          <cell r="EN36">
            <v>0.15397601388332538</v>
          </cell>
          <cell r="EO36">
            <v>0.14288529462972552</v>
          </cell>
          <cell r="EP36">
            <v>0.14693317753301188</v>
          </cell>
          <cell r="EQ36">
            <v>0.17277290841317167</v>
          </cell>
          <cell r="ER36">
            <v>0.17140507561973486</v>
          </cell>
          <cell r="ES36">
            <v>0.18515479704677215</v>
          </cell>
          <cell r="ET36">
            <v>0.2024557519133286</v>
          </cell>
          <cell r="EU36">
            <v>0.21173453026630107</v>
          </cell>
          <cell r="EV36">
            <v>0.21710171965814806</v>
          </cell>
          <cell r="EW36">
            <v>0.22284344291589742</v>
          </cell>
          <cell r="EX36">
            <v>0.23215722796954597</v>
          </cell>
          <cell r="EY36">
            <v>0.23206891138218139</v>
          </cell>
          <cell r="EZ36">
            <v>0.20172823983764032</v>
          </cell>
          <cell r="FA36">
            <v>0.27680051676020689</v>
          </cell>
          <cell r="FB36">
            <v>0.36325719149966884</v>
          </cell>
          <cell r="FC36">
            <v>0.38540064795814716</v>
          </cell>
          <cell r="FD36">
            <v>0.3832896775653088</v>
          </cell>
          <cell r="FE36">
            <v>0.41423511053863793</v>
          </cell>
          <cell r="FF36">
            <v>0.4132183549379792</v>
          </cell>
          <cell r="FG36">
            <v>0.4974460677926843</v>
          </cell>
          <cell r="FH36">
            <v>0.51536397805621159</v>
          </cell>
          <cell r="FI36">
            <v>0.51098196830281561</v>
          </cell>
          <cell r="FJ36">
            <v>0.54079162406663206</v>
          </cell>
          <cell r="FK36">
            <v>0.58445237142990691</v>
          </cell>
          <cell r="FL36">
            <v>0.60406556160116975</v>
          </cell>
          <cell r="FM36">
            <v>0.62696448649977787</v>
          </cell>
          <cell r="FN36">
            <v>0.64687448804141101</v>
          </cell>
          <cell r="FO36">
            <v>0.62569171613814056</v>
          </cell>
          <cell r="FP36">
            <v>0.65621212078667002</v>
          </cell>
          <cell r="FQ36">
            <v>0.65080773086237742</v>
          </cell>
          <cell r="FR36">
            <v>0.5986875143421595</v>
          </cell>
          <cell r="FS36">
            <v>0.5465672978219418</v>
          </cell>
        </row>
      </sheetData>
      <sheetData sheetId="26">
        <row r="29">
          <cell r="EA29">
            <v>10.97151057078573</v>
          </cell>
          <cell r="EB29">
            <v>13.254528012019867</v>
          </cell>
          <cell r="EC29">
            <v>21.69322597157317</v>
          </cell>
          <cell r="ED29">
            <v>24.424018299262489</v>
          </cell>
          <cell r="EE29">
            <v>29.046689329968416</v>
          </cell>
          <cell r="EF29">
            <v>37.661961519637977</v>
          </cell>
          <cell r="EG29">
            <v>38.16918212495063</v>
          </cell>
          <cell r="EH29">
            <v>36.199636033361536</v>
          </cell>
          <cell r="EI29">
            <v>40.994715252832577</v>
          </cell>
          <cell r="EJ29">
            <v>53.833201520987153</v>
          </cell>
          <cell r="EK29">
            <v>75.030793299447907</v>
          </cell>
          <cell r="EL29">
            <v>81.836472750167317</v>
          </cell>
          <cell r="EM29">
            <v>95.105591088944792</v>
          </cell>
          <cell r="EN29">
            <v>99.234077313033438</v>
          </cell>
          <cell r="EO29">
            <v>106.709770577385</v>
          </cell>
          <cell r="EP29">
            <v>108.40432599100153</v>
          </cell>
          <cell r="EQ29">
            <v>123.25391307425637</v>
          </cell>
          <cell r="ER29">
            <v>124.13138921696</v>
          </cell>
          <cell r="ES29">
            <v>134.08636973773832</v>
          </cell>
          <cell r="ET29">
            <v>131.72376233360748</v>
          </cell>
          <cell r="EU29">
            <v>130.86763716304935</v>
          </cell>
          <cell r="EV29">
            <v>149.54447638734342</v>
          </cell>
          <cell r="EW29">
            <v>175.4527127237161</v>
          </cell>
          <cell r="EX29">
            <v>189.39325235349546</v>
          </cell>
          <cell r="EY29">
            <v>148.76748615844474</v>
          </cell>
          <cell r="EZ29">
            <v>193.17046753731904</v>
          </cell>
          <cell r="FA29">
            <v>180.15084502722218</v>
          </cell>
          <cell r="FB29">
            <v>187.7570749677451</v>
          </cell>
          <cell r="FC29">
            <v>224.71970372576487</v>
          </cell>
          <cell r="FD29">
            <v>242.3796287225878</v>
          </cell>
          <cell r="FE29">
            <v>211.28233066354753</v>
          </cell>
          <cell r="FF29">
            <v>215.13334169639745</v>
          </cell>
          <cell r="FG29">
            <v>211.03171453932546</v>
          </cell>
          <cell r="FH29">
            <v>225.88203829484806</v>
          </cell>
          <cell r="FI29">
            <v>235.30907700401477</v>
          </cell>
          <cell r="FJ29">
            <v>235.87059428198629</v>
          </cell>
          <cell r="FK29">
            <v>230.62757277806128</v>
          </cell>
          <cell r="FL29">
            <v>273.32560832778324</v>
          </cell>
          <cell r="FM29">
            <v>264.20911293377407</v>
          </cell>
          <cell r="FN29">
            <v>279.63736615197962</v>
          </cell>
          <cell r="FO29">
            <v>220.80767291863231</v>
          </cell>
          <cell r="FP29">
            <v>213.32044070187919</v>
          </cell>
          <cell r="FQ29">
            <v>235.6507824009675</v>
          </cell>
          <cell r="FR29">
            <v>230.63789917955538</v>
          </cell>
          <cell r="FS29">
            <v>220.95491466551559</v>
          </cell>
        </row>
        <row r="36">
          <cell r="EA36">
            <v>2.8129104712336123E-2</v>
          </cell>
          <cell r="EB36">
            <v>3.3747330549195272E-2</v>
          </cell>
          <cell r="EC36">
            <v>5.0806330329373067E-2</v>
          </cell>
          <cell r="ED36">
            <v>5.9607647786262027E-2</v>
          </cell>
          <cell r="EE36">
            <v>7.1977442042730086E-2</v>
          </cell>
          <cell r="EF36">
            <v>9.1878112661946301E-2</v>
          </cell>
          <cell r="EG36">
            <v>9.648531128296628E-2</v>
          </cell>
          <cell r="EH36">
            <v>9.5394297649047638E-2</v>
          </cell>
          <cell r="EI36">
            <v>0.10181485455506498</v>
          </cell>
          <cell r="EJ36">
            <v>0.16626496403752555</v>
          </cell>
          <cell r="EK36">
            <v>0.28365485236473842</v>
          </cell>
          <cell r="EL36">
            <v>0.34547236658250324</v>
          </cell>
          <cell r="EM36">
            <v>0.41029741106453355</v>
          </cell>
          <cell r="EN36">
            <v>0.42485386028461181</v>
          </cell>
          <cell r="EO36">
            <v>0.44832283183846278</v>
          </cell>
          <cell r="EP36">
            <v>0.42445990378598136</v>
          </cell>
          <cell r="EQ36">
            <v>0.47074578353439583</v>
          </cell>
          <cell r="ER36">
            <v>0.47871609631802203</v>
          </cell>
          <cell r="ES36">
            <v>0.56014349187262469</v>
          </cell>
          <cell r="ET36">
            <v>0.55476702596164529</v>
          </cell>
          <cell r="EU36">
            <v>0.55189751826036071</v>
          </cell>
          <cell r="EV36">
            <v>0.66893089736531108</v>
          </cell>
          <cell r="EW36">
            <v>0.95087648338511177</v>
          </cell>
          <cell r="EX36">
            <v>1.0933125579244796</v>
          </cell>
          <cell r="EY36">
            <v>0.63488553894262012</v>
          </cell>
          <cell r="EZ36">
            <v>1.1276218513639304</v>
          </cell>
          <cell r="FA36">
            <v>0.9412107333870694</v>
          </cell>
          <cell r="FB36">
            <v>1.0266560587792153</v>
          </cell>
          <cell r="FC36">
            <v>1.186293822285164</v>
          </cell>
          <cell r="FD36">
            <v>1.248838101072091</v>
          </cell>
          <cell r="FE36">
            <v>1.1901821277920177</v>
          </cell>
          <cell r="FF36">
            <v>1.2221630830773205</v>
          </cell>
          <cell r="FG36">
            <v>1.205520023436802</v>
          </cell>
          <cell r="FH36">
            <v>1.3024991925245148</v>
          </cell>
          <cell r="FI36">
            <v>1.3688240222914225</v>
          </cell>
          <cell r="FJ36">
            <v>1.3726309044818563</v>
          </cell>
          <cell r="FK36">
            <v>1.3849066084825497</v>
          </cell>
          <cell r="FL36">
            <v>1.6677695205321565</v>
          </cell>
          <cell r="FM36">
            <v>1.6844627538282233</v>
          </cell>
          <cell r="FN36">
            <v>1.7758458415474332</v>
          </cell>
          <cell r="FO36">
            <v>1.3828485396999279</v>
          </cell>
          <cell r="FP36">
            <v>1.3359583750581101</v>
          </cell>
          <cell r="FQ36">
            <v>1.4758062345161638</v>
          </cell>
          <cell r="FR36">
            <v>1.5039033924299181</v>
          </cell>
          <cell r="FS36">
            <v>1.416945674487436</v>
          </cell>
        </row>
      </sheetData>
      <sheetData sheetId="27">
        <row r="29">
          <cell r="EV29">
            <v>9.8435217228393626</v>
          </cell>
          <cell r="EW29">
            <v>8.6546142716585432</v>
          </cell>
          <cell r="EX29">
            <v>12.868334827758506</v>
          </cell>
          <cell r="EY29">
            <v>22.892712893750957</v>
          </cell>
          <cell r="EZ29">
            <v>18.560474631495012</v>
          </cell>
          <cell r="FA29">
            <v>15.772582651116139</v>
          </cell>
          <cell r="FB29">
            <v>15.118689342573644</v>
          </cell>
          <cell r="FC29">
            <v>15.037418909743366</v>
          </cell>
          <cell r="FD29">
            <v>20.332028848940013</v>
          </cell>
          <cell r="FE29">
            <v>12.410067442751579</v>
          </cell>
          <cell r="FF29">
            <v>13.451005268698241</v>
          </cell>
          <cell r="FG29">
            <v>11.970382696644499</v>
          </cell>
          <cell r="FH29">
            <v>12.869595994333444</v>
          </cell>
          <cell r="FI29">
            <v>13.878764269878641</v>
          </cell>
          <cell r="FJ29">
            <v>14.248195760102227</v>
          </cell>
          <cell r="FK29">
            <v>14.456124142180462</v>
          </cell>
          <cell r="FL29">
            <v>16.613980861927253</v>
          </cell>
          <cell r="FM29">
            <v>21.086836327572922</v>
          </cell>
          <cell r="FN29">
            <v>23.393519232151107</v>
          </cell>
          <cell r="FO29">
            <v>26.363743702509495</v>
          </cell>
          <cell r="FP29">
            <v>27.549724875508183</v>
          </cell>
          <cell r="FQ29">
            <v>31.703904872748552</v>
          </cell>
          <cell r="FR29">
            <v>37.004643256650418</v>
          </cell>
          <cell r="FS29">
            <v>43.518037906985739</v>
          </cell>
        </row>
        <row r="36">
          <cell r="EV36">
            <v>5.423951349088775E-2</v>
          </cell>
          <cell r="EW36">
            <v>4.7960703732263556E-2</v>
          </cell>
          <cell r="EX36">
            <v>6.8130774317782847E-2</v>
          </cell>
          <cell r="EY36">
            <v>0.12009770553903175</v>
          </cell>
          <cell r="EZ36">
            <v>0.1012799169694546</v>
          </cell>
          <cell r="FA36">
            <v>8.6408391074687493E-2</v>
          </cell>
          <cell r="FB36">
            <v>8.1993277606952603E-2</v>
          </cell>
          <cell r="FC36">
            <v>8.315752781242633E-2</v>
          </cell>
          <cell r="FD36">
            <v>0.12710347646673914</v>
          </cell>
          <cell r="FE36">
            <v>5.9277779577969425E-2</v>
          </cell>
          <cell r="FF36">
            <v>7.2305911157224845E-2</v>
          </cell>
          <cell r="FG36">
            <v>6.6226084136117441E-2</v>
          </cell>
          <cell r="FH36">
            <v>7.3393861283065798E-2</v>
          </cell>
          <cell r="FI36">
            <v>8.3732478072058164E-2</v>
          </cell>
          <cell r="FJ36">
            <v>8.4621492128121173E-2</v>
          </cell>
          <cell r="FK36">
            <v>8.2987837874781284E-2</v>
          </cell>
          <cell r="FL36">
            <v>8.7047166222325889E-2</v>
          </cell>
          <cell r="FM36">
            <v>9.9111534529861905E-2</v>
          </cell>
          <cell r="FN36">
            <v>0.10220731004155867</v>
          </cell>
          <cell r="FO36">
            <v>0.10731136109213341</v>
          </cell>
          <cell r="FP36">
            <v>0.10702044401401831</v>
          </cell>
          <cell r="FQ36">
            <v>0.11167786802576844</v>
          </cell>
          <cell r="FR36">
            <v>0.12360950638800561</v>
          </cell>
          <cell r="FS36">
            <v>0.14213616574058102</v>
          </cell>
        </row>
      </sheetData>
      <sheetData sheetId="28">
        <row r="29">
          <cell r="BR29">
            <v>56.166201875572206</v>
          </cell>
          <cell r="BS29">
            <v>55.630454672484113</v>
          </cell>
          <cell r="BT29">
            <v>55.094707469396006</v>
          </cell>
          <cell r="BU29">
            <v>54.558960266307913</v>
          </cell>
          <cell r="BV29">
            <v>54.023213063219814</v>
          </cell>
          <cell r="BW29">
            <v>53.487465860131721</v>
          </cell>
          <cell r="BX29">
            <v>52.951718657043614</v>
          </cell>
          <cell r="BY29">
            <v>52.415971453955521</v>
          </cell>
          <cell r="BZ29">
            <v>53.590142593716259</v>
          </cell>
          <cell r="CA29">
            <v>54.764313733476989</v>
          </cell>
          <cell r="CB29">
            <v>55.938484873237726</v>
          </cell>
          <cell r="CC29">
            <v>57.112656012998457</v>
          </cell>
          <cell r="CD29">
            <v>58.286827152759201</v>
          </cell>
          <cell r="CE29">
            <v>59.460998292519946</v>
          </cell>
          <cell r="CF29">
            <v>60.635169432280669</v>
          </cell>
          <cell r="CG29">
            <v>61.809340572041407</v>
          </cell>
          <cell r="CH29">
            <v>62.983511711802137</v>
          </cell>
          <cell r="CI29">
            <v>64.157682851562882</v>
          </cell>
          <cell r="CJ29">
            <v>65.120527138368288</v>
          </cell>
          <cell r="CK29">
            <v>66.083371425173681</v>
          </cell>
          <cell r="CL29">
            <v>67.046215711979102</v>
          </cell>
          <cell r="CM29">
            <v>68.009059998784494</v>
          </cell>
          <cell r="CN29">
            <v>68.9719042855899</v>
          </cell>
          <cell r="CO29">
            <v>69.934748572395293</v>
          </cell>
          <cell r="CP29">
            <v>70.897592859200685</v>
          </cell>
          <cell r="CQ29">
            <v>71.860437146006106</v>
          </cell>
          <cell r="CR29">
            <v>78.353591572782179</v>
          </cell>
          <cell r="CS29">
            <v>84.846745999558252</v>
          </cell>
          <cell r="CT29">
            <v>91.33990042633431</v>
          </cell>
          <cell r="CU29">
            <v>97.833054853110397</v>
          </cell>
          <cell r="CV29">
            <v>104.32620927988647</v>
          </cell>
          <cell r="CW29">
            <v>110.81936370666254</v>
          </cell>
          <cell r="CX29">
            <v>117.3125181334386</v>
          </cell>
          <cell r="CY29">
            <v>123.80567256021469</v>
          </cell>
          <cell r="CZ29">
            <v>130.29882698699075</v>
          </cell>
          <cell r="DA29">
            <v>136.79198141376682</v>
          </cell>
          <cell r="DB29">
            <v>144.22099626137668</v>
          </cell>
          <cell r="DC29">
            <v>151.86079048304825</v>
          </cell>
          <cell r="DD29">
            <v>158.12972492892314</v>
          </cell>
          <cell r="DE29">
            <v>164.39865937479803</v>
          </cell>
          <cell r="DF29">
            <v>170.66759382067289</v>
          </cell>
          <cell r="DG29">
            <v>176.93652826654778</v>
          </cell>
          <cell r="DH29">
            <v>183.20546271242267</v>
          </cell>
          <cell r="DI29">
            <v>189.47439715829756</v>
          </cell>
          <cell r="DJ29">
            <v>195.74333160417245</v>
          </cell>
          <cell r="DK29">
            <v>202.01226605004734</v>
          </cell>
          <cell r="DL29">
            <v>208.28120049592221</v>
          </cell>
          <cell r="DM29">
            <v>214.5501349417971</v>
          </cell>
          <cell r="DN29">
            <v>220.54673969898982</v>
          </cell>
          <cell r="DO29">
            <v>227.62119352808887</v>
          </cell>
          <cell r="DP29">
            <v>242.32784530920975</v>
          </cell>
          <cell r="DQ29">
            <v>259.56487610199633</v>
          </cell>
          <cell r="DR29">
            <v>266.77619965451197</v>
          </cell>
          <cell r="DS29">
            <v>276.26127148728705</v>
          </cell>
          <cell r="DT29">
            <v>278.77796352661102</v>
          </cell>
          <cell r="DU29">
            <v>293.25878026409441</v>
          </cell>
          <cell r="DV29">
            <v>312.82430722650707</v>
          </cell>
          <cell r="DW29">
            <v>326.01170507770297</v>
          </cell>
          <cell r="DX29">
            <v>339.47797499036034</v>
          </cell>
          <cell r="DY29">
            <v>369.02985914756152</v>
          </cell>
          <cell r="DZ29">
            <v>369.3361051537064</v>
          </cell>
          <cell r="EA29">
            <v>380.62101384941059</v>
          </cell>
          <cell r="EB29">
            <v>398.84350665079717</v>
          </cell>
          <cell r="EC29">
            <v>412.26871564642954</v>
          </cell>
          <cell r="ED29">
            <v>427.88555108827131</v>
          </cell>
          <cell r="EE29">
            <v>440.58192880670987</v>
          </cell>
          <cell r="EF29">
            <v>450.90874943849747</v>
          </cell>
          <cell r="EG29">
            <v>433.73502089279111</v>
          </cell>
          <cell r="EH29">
            <v>374.61414386296155</v>
          </cell>
          <cell r="EI29">
            <v>428.03268604094416</v>
          </cell>
          <cell r="EJ29">
            <v>440.59561577905157</v>
          </cell>
          <cell r="EK29">
            <v>456.33392310042558</v>
          </cell>
          <cell r="EL29">
            <v>470.3237197051518</v>
          </cell>
          <cell r="EM29">
            <v>489.08855878557694</v>
          </cell>
          <cell r="EN29">
            <v>502.03985636387904</v>
          </cell>
          <cell r="EO29">
            <v>502.0364346207935</v>
          </cell>
          <cell r="EP29">
            <v>469.93364099341426</v>
          </cell>
          <cell r="EQ29">
            <v>405.61513621683673</v>
          </cell>
          <cell r="ER29">
            <v>394.97180434964815</v>
          </cell>
          <cell r="ES29">
            <v>373.72277978921062</v>
          </cell>
          <cell r="ET29">
            <v>373.69711671606996</v>
          </cell>
          <cell r="EU29">
            <v>376.98712269269811</v>
          </cell>
          <cell r="EV29">
            <v>376.68429842963872</v>
          </cell>
          <cell r="EW29">
            <v>378.86737051813458</v>
          </cell>
          <cell r="EX29">
            <v>377.74503878611785</v>
          </cell>
          <cell r="EY29">
            <v>335.62680314772388</v>
          </cell>
          <cell r="EZ29">
            <v>320.90988613734669</v>
          </cell>
          <cell r="FA29">
            <v>304.95771987313412</v>
          </cell>
          <cell r="FB29">
            <v>307.08604407226323</v>
          </cell>
          <cell r="FC29">
            <v>303.50518993337471</v>
          </cell>
          <cell r="FD29">
            <v>306.60871091184771</v>
          </cell>
          <cell r="FE29">
            <v>304.9799612031893</v>
          </cell>
          <cell r="FF29">
            <v>299.38027864390489</v>
          </cell>
          <cell r="FG29">
            <v>292.79000146139236</v>
          </cell>
          <cell r="FH29">
            <v>273.35107899314016</v>
          </cell>
          <cell r="FI29">
            <v>270.30572764711923</v>
          </cell>
          <cell r="FJ29">
            <v>253.81634771849633</v>
          </cell>
          <cell r="FK29">
            <v>250.22693922189421</v>
          </cell>
          <cell r="FL29">
            <v>261.21586714070986</v>
          </cell>
          <cell r="FM29">
            <v>270.65474544183172</v>
          </cell>
          <cell r="FN29">
            <v>268.39468413391404</v>
          </cell>
          <cell r="FO29">
            <v>257.26888649168171</v>
          </cell>
          <cell r="FP29">
            <v>255.17135798032129</v>
          </cell>
          <cell r="FQ29">
            <v>246.35865866383065</v>
          </cell>
          <cell r="FR29">
            <v>238.64262800621597</v>
          </cell>
          <cell r="FS29">
            <v>230.8861940905974</v>
          </cell>
        </row>
        <row r="36">
          <cell r="BR36">
            <v>0.22660919186851941</v>
          </cell>
          <cell r="BS36">
            <v>0.22444765634210859</v>
          </cell>
          <cell r="BT36">
            <v>0.22228612081569771</v>
          </cell>
          <cell r="BU36">
            <v>0.22012458528928686</v>
          </cell>
          <cell r="BV36">
            <v>0.21796304976287598</v>
          </cell>
          <cell r="BW36">
            <v>0.21580151423646515</v>
          </cell>
          <cell r="BX36">
            <v>0.21363997871005427</v>
          </cell>
          <cell r="BY36">
            <v>0.21147844318364342</v>
          </cell>
          <cell r="BZ36">
            <v>0.21621577567562814</v>
          </cell>
          <cell r="CA36">
            <v>0.22095310816761277</v>
          </cell>
          <cell r="CB36">
            <v>0.22569044065959745</v>
          </cell>
          <cell r="CC36">
            <v>0.23042777315158211</v>
          </cell>
          <cell r="CD36">
            <v>0.2351651056435668</v>
          </cell>
          <cell r="CE36">
            <v>0.23990243813555151</v>
          </cell>
          <cell r="CF36">
            <v>0.24463977062753614</v>
          </cell>
          <cell r="CG36">
            <v>0.24937710311952083</v>
          </cell>
          <cell r="CH36">
            <v>0.25411443561150543</v>
          </cell>
          <cell r="CI36">
            <v>0.2588517681034902</v>
          </cell>
          <cell r="CJ36">
            <v>0.26273647738491102</v>
          </cell>
          <cell r="CK36">
            <v>0.26662118666633189</v>
          </cell>
          <cell r="CL36">
            <v>0.27050589594775282</v>
          </cell>
          <cell r="CM36">
            <v>0.27439060522917363</v>
          </cell>
          <cell r="CN36">
            <v>0.27827531451059451</v>
          </cell>
          <cell r="CO36">
            <v>0.28216002379201532</v>
          </cell>
          <cell r="CP36">
            <v>0.28604473307343614</v>
          </cell>
          <cell r="CQ36">
            <v>0.28992944235485707</v>
          </cell>
          <cell r="CR36">
            <v>0.31612684271653563</v>
          </cell>
          <cell r="CS36">
            <v>0.34232424307821419</v>
          </cell>
          <cell r="CT36">
            <v>0.36852164343989269</v>
          </cell>
          <cell r="CU36">
            <v>0.3947190438015713</v>
          </cell>
          <cell r="CV36">
            <v>0.4209164441632498</v>
          </cell>
          <cell r="CW36">
            <v>0.44711384452492836</v>
          </cell>
          <cell r="CX36">
            <v>0.47331124488660686</v>
          </cell>
          <cell r="CY36">
            <v>0.49950864524828548</v>
          </cell>
          <cell r="CZ36">
            <v>0.52570604560996392</v>
          </cell>
          <cell r="DA36">
            <v>0.55190344597164243</v>
          </cell>
          <cell r="DB36">
            <v>0.58187668601243436</v>
          </cell>
          <cell r="DC36">
            <v>0.61270034039536914</v>
          </cell>
          <cell r="DD36">
            <v>0.63799309869516574</v>
          </cell>
          <cell r="DE36">
            <v>0.66328585699496234</v>
          </cell>
          <cell r="DF36">
            <v>0.68857861529475894</v>
          </cell>
          <cell r="DG36">
            <v>0.71387137359455566</v>
          </cell>
          <cell r="DH36">
            <v>0.73916413189435226</v>
          </cell>
          <cell r="DI36">
            <v>0.76445689019414897</v>
          </cell>
          <cell r="DJ36">
            <v>0.78974964849394569</v>
          </cell>
          <cell r="DK36">
            <v>0.81504240679374229</v>
          </cell>
          <cell r="DL36">
            <v>0.84033516509353878</v>
          </cell>
          <cell r="DM36">
            <v>0.86562792339333539</v>
          </cell>
          <cell r="DN36">
            <v>0.88982193531874154</v>
          </cell>
          <cell r="DO36">
            <v>0.91836465694828662</v>
          </cell>
          <cell r="DP36">
            <v>0.97770038491142253</v>
          </cell>
          <cell r="DQ36">
            <v>1.0472452266085603</v>
          </cell>
          <cell r="DR36">
            <v>1.0763401653433926</v>
          </cell>
          <cell r="DS36">
            <v>1.1146088107398124</v>
          </cell>
          <cell r="DT36">
            <v>1.1247627027632854</v>
          </cell>
          <cell r="DU36">
            <v>1.1831872725026971</v>
          </cell>
          <cell r="DV36">
            <v>1.2621267077035376</v>
          </cell>
          <cell r="DW36">
            <v>1.3153328257979828</v>
          </cell>
          <cell r="DX36">
            <v>1.3696640862444516</v>
          </cell>
          <cell r="DY36">
            <v>1.4888946619898269</v>
          </cell>
          <cell r="DZ36">
            <v>1.4901302477629081</v>
          </cell>
          <cell r="EA36">
            <v>1.5356605480938577</v>
          </cell>
          <cell r="EB36">
            <v>1.6091813529490651</v>
          </cell>
          <cell r="EC36">
            <v>1.6633469482639476</v>
          </cell>
          <cell r="ED36">
            <v>1.7263549199772452</v>
          </cell>
          <cell r="EE36">
            <v>1.7775799592064714</v>
          </cell>
          <cell r="EF36">
            <v>1.8192447398004095</v>
          </cell>
          <cell r="EG36">
            <v>1.7499552985144671</v>
          </cell>
          <cell r="EH36">
            <v>1.5114251198855548</v>
          </cell>
          <cell r="EI36">
            <v>1.7269485533654287</v>
          </cell>
          <cell r="EJ36">
            <v>1.7776351809170003</v>
          </cell>
          <cell r="EK36">
            <v>1.8411332453112403</v>
          </cell>
          <cell r="EL36">
            <v>1.8975767361854337</v>
          </cell>
          <cell r="EM36">
            <v>1.9732857013203426</v>
          </cell>
          <cell r="EN36">
            <v>2.0255392449081668</v>
          </cell>
          <cell r="EO36">
            <v>2.0255254394805342</v>
          </cell>
          <cell r="EP36">
            <v>1.8960029174353645</v>
          </cell>
          <cell r="EQ36">
            <v>1.6365022942331611</v>
          </cell>
          <cell r="ER36">
            <v>1.5935605115832463</v>
          </cell>
          <cell r="ES36">
            <v>1.5078288059873708</v>
          </cell>
          <cell r="ET36">
            <v>1.5077252652801292</v>
          </cell>
          <cell r="EU36">
            <v>1.5209991839484762</v>
          </cell>
          <cell r="EV36">
            <v>1.5197774036030278</v>
          </cell>
          <cell r="EW36">
            <v>1.5285852664323625</v>
          </cell>
          <cell r="EX36">
            <v>1.5240570861690053</v>
          </cell>
          <cell r="EY36">
            <v>1.3541260774444261</v>
          </cell>
          <cell r="EZ36">
            <v>1.2947489331983935</v>
          </cell>
          <cell r="FA36">
            <v>1.2303880295771417</v>
          </cell>
          <cell r="FB36">
            <v>1.2389750055643614</v>
          </cell>
          <cell r="FC36">
            <v>1.2245276255472786</v>
          </cell>
          <cell r="FD36">
            <v>1.2370491484096717</v>
          </cell>
          <cell r="FE36">
            <v>1.2304777648567509</v>
          </cell>
          <cell r="FF36">
            <v>1.2078851825366783</v>
          </cell>
          <cell r="FG36">
            <v>1.1812959289170879</v>
          </cell>
          <cell r="FH36">
            <v>1.1028672945386384</v>
          </cell>
          <cell r="FI36">
            <v>1.0905804639459922</v>
          </cell>
          <cell r="FJ36">
            <v>1.0240521081864877</v>
          </cell>
          <cell r="FK36">
            <v>1.0095702146003245</v>
          </cell>
          <cell r="FL36">
            <v>1.05390634544109</v>
          </cell>
          <cell r="FM36">
            <v>1.0919886175644751</v>
          </cell>
          <cell r="FN36">
            <v>1.0828701326134165</v>
          </cell>
          <cell r="FO36">
            <v>1.0379817846673633</v>
          </cell>
          <cell r="FP36">
            <v>1.0295190575288331</v>
          </cell>
          <cell r="FQ36">
            <v>0.99396317866213801</v>
          </cell>
          <cell r="FR36">
            <v>0.96283193935155809</v>
          </cell>
          <cell r="FS36">
            <v>0.9315376883125831</v>
          </cell>
        </row>
      </sheetData>
      <sheetData sheetId="29">
        <row r="29">
          <cell r="EY29">
            <v>9.8019984844396575</v>
          </cell>
          <cell r="EZ29">
            <v>9.4989579435191764</v>
          </cell>
          <cell r="FA29">
            <v>9.4989361412982323</v>
          </cell>
          <cell r="FB29">
            <v>9.4989143390772881</v>
          </cell>
          <cell r="FC29">
            <v>9.4989143390772881</v>
          </cell>
          <cell r="FD29">
            <v>28.894423086493731</v>
          </cell>
          <cell r="FE29">
            <v>48.289931833910181</v>
          </cell>
          <cell r="FF29">
            <v>67.68544058132666</v>
          </cell>
          <cell r="FG29">
            <v>60.491756277853206</v>
          </cell>
          <cell r="FH29">
            <v>59.393313350067366</v>
          </cell>
          <cell r="FI29">
            <v>58.505227127953802</v>
          </cell>
          <cell r="FJ29">
            <v>57.617140905840245</v>
          </cell>
          <cell r="FK29">
            <v>10.062337582177426</v>
          </cell>
          <cell r="FL29">
            <v>10.195717385472049</v>
          </cell>
          <cell r="FM29">
            <v>10.23620932999876</v>
          </cell>
          <cell r="FN29">
            <v>12.478879962149973</v>
          </cell>
          <cell r="FO29">
            <v>12.620348932686563</v>
          </cell>
          <cell r="FP29">
            <v>13.419875648047634</v>
          </cell>
          <cell r="FQ29">
            <v>12.837637172813523</v>
          </cell>
          <cell r="FR29">
            <v>12.828735858423627</v>
          </cell>
          <cell r="FS29">
            <v>13.093495995476408</v>
          </cell>
        </row>
        <row r="36">
          <cell r="EY36">
            <v>8.4944694785892741E-2</v>
          </cell>
          <cell r="EZ36">
            <v>8.1919505668849285E-2</v>
          </cell>
          <cell r="FA36">
            <v>7.9465872929687154E-2</v>
          </cell>
          <cell r="FB36">
            <v>7.7012240190525022E-2</v>
          </cell>
          <cell r="FC36">
            <v>7.7012240190525022E-2</v>
          </cell>
          <cell r="FD36">
            <v>0.11515758099968511</v>
          </cell>
          <cell r="FE36">
            <v>0.15330292180884519</v>
          </cell>
          <cell r="FF36">
            <v>0.19144826261800535</v>
          </cell>
          <cell r="FG36">
            <v>0.17762854202034817</v>
          </cell>
          <cell r="FH36">
            <v>0.17555665015052829</v>
          </cell>
          <cell r="FI36">
            <v>0.17239683304321754</v>
          </cell>
          <cell r="FJ36">
            <v>0.16923701593590681</v>
          </cell>
          <cell r="FK36">
            <v>8.1306978932094709E-2</v>
          </cell>
          <cell r="FL36">
            <v>8.3183206691608946E-2</v>
          </cell>
          <cell r="FM36">
            <v>8.3067579339330011E-2</v>
          </cell>
          <cell r="FN36">
            <v>9.1211641887269101E-2</v>
          </cell>
          <cell r="FO36">
            <v>9.0313167740659395E-2</v>
          </cell>
          <cell r="FP36">
            <v>9.3123911914779728E-2</v>
          </cell>
          <cell r="FQ36">
            <v>9.0051006022753677E-2</v>
          </cell>
          <cell r="FR36">
            <v>9.120691509997518E-2</v>
          </cell>
          <cell r="FS36">
            <v>9.1839233353820687E-2</v>
          </cell>
        </row>
      </sheetData>
      <sheetData sheetId="30">
        <row r="29">
          <cell r="ER29">
            <v>0.52251584101694226</v>
          </cell>
          <cell r="ES29">
            <v>1.0450316820338845</v>
          </cell>
          <cell r="ET29">
            <v>1.5675475230508267</v>
          </cell>
          <cell r="EU29">
            <v>2.090063364067769</v>
          </cell>
          <cell r="EV29">
            <v>2.6125792050847112</v>
          </cell>
          <cell r="EW29">
            <v>4.1801267281355381</v>
          </cell>
          <cell r="EX29">
            <v>5.7476742511863641</v>
          </cell>
          <cell r="EY29">
            <v>7.3152217742371892</v>
          </cell>
          <cell r="EZ29">
            <v>8.8827692972880179</v>
          </cell>
          <cell r="FA29">
            <v>10.450316820338845</v>
          </cell>
          <cell r="FB29">
            <v>13.324153945932025</v>
          </cell>
          <cell r="FC29">
            <v>16.197991071525209</v>
          </cell>
          <cell r="FD29">
            <v>19.071828197118389</v>
          </cell>
          <cell r="FE29">
            <v>21.945665322711573</v>
          </cell>
          <cell r="FF29">
            <v>24.819502448304753</v>
          </cell>
          <cell r="FG29">
            <v>26.095921561935643</v>
          </cell>
          <cell r="FH29">
            <v>27.372340675566527</v>
          </cell>
          <cell r="FI29">
            <v>28.64875978919742</v>
          </cell>
          <cell r="FJ29">
            <v>30.535303233189083</v>
          </cell>
          <cell r="FK29">
            <v>34.561157159264376</v>
          </cell>
          <cell r="FL29">
            <v>35.052022683662727</v>
          </cell>
          <cell r="FM29">
            <v>42.919958217966069</v>
          </cell>
          <cell r="FN29">
            <v>39.387569802473379</v>
          </cell>
          <cell r="FO29">
            <v>37.303538038534853</v>
          </cell>
          <cell r="FP29">
            <v>42.932277729637789</v>
          </cell>
          <cell r="FQ29">
            <v>42.656809722310165</v>
          </cell>
          <cell r="FR29">
            <v>39.715921943079692</v>
          </cell>
          <cell r="FS29">
            <v>40.556170122656134</v>
          </cell>
        </row>
        <row r="36">
          <cell r="ER36">
            <v>3.5270963803957353E-3</v>
          </cell>
          <cell r="ES36">
            <v>7.0541927607914705E-3</v>
          </cell>
          <cell r="ET36">
            <v>1.0581289141187205E-2</v>
          </cell>
          <cell r="EU36">
            <v>1.4108385521582941E-2</v>
          </cell>
          <cell r="EV36">
            <v>1.763548190197867E-2</v>
          </cell>
          <cell r="EW36">
            <v>2.8216771043165882E-2</v>
          </cell>
          <cell r="EX36">
            <v>3.8798060184353084E-2</v>
          </cell>
          <cell r="EY36">
            <v>4.9379349325540271E-2</v>
          </cell>
          <cell r="EZ36">
            <v>5.9960638466727494E-2</v>
          </cell>
          <cell r="FA36">
            <v>7.0541927607914681E-2</v>
          </cell>
          <cell r="FB36">
            <v>8.9940957700091195E-2</v>
          </cell>
          <cell r="FC36">
            <v>0.10933998779226778</v>
          </cell>
          <cell r="FD36">
            <v>0.12873901788444431</v>
          </cell>
          <cell r="FE36">
            <v>0.14813804797662086</v>
          </cell>
          <cell r="FF36">
            <v>0.16753707806879736</v>
          </cell>
          <cell r="FG36">
            <v>0.1761531866767074</v>
          </cell>
          <cell r="FH36">
            <v>0.18476929528461747</v>
          </cell>
          <cell r="FI36">
            <v>0.19338540389252754</v>
          </cell>
          <cell r="FJ36">
            <v>0.2061199853739463</v>
          </cell>
          <cell r="FK36">
            <v>0.23329538121080037</v>
          </cell>
          <cell r="FL36">
            <v>0.24257425828267504</v>
          </cell>
          <cell r="FM36">
            <v>0.283563371857808</v>
          </cell>
          <cell r="FN36">
            <v>0.25314077843689664</v>
          </cell>
          <cell r="FO36">
            <v>0.24268903001703343</v>
          </cell>
          <cell r="FP36">
            <v>0.29253489807036664</v>
          </cell>
          <cell r="FQ36">
            <v>0.29180468538612203</v>
          </cell>
          <cell r="FR36">
            <v>0.27302471371664933</v>
          </cell>
          <cell r="FS36">
            <v>0.2845551116960095</v>
          </cell>
        </row>
      </sheetData>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uary 2020"/>
      <sheetName val="Qatar"/>
      <sheetName val="Repsol"/>
      <sheetName val="Repsol+Talisman"/>
      <sheetName val="RioTinto"/>
      <sheetName val="Rosneft"/>
      <sheetName val="RoyalShell"/>
      <sheetName val="RDS + BG"/>
      <sheetName val="RAG"/>
      <sheetName val="RusFed"/>
      <sheetName val="RWE"/>
      <sheetName val="Santos"/>
      <sheetName val="Sasol"/>
      <sheetName val="Saudi Aramco"/>
      <sheetName val="Singareni"/>
      <sheetName val="Sinopec"/>
      <sheetName val="Sonangol"/>
      <sheetName val="Sonatrach"/>
      <sheetName val="Southwestern"/>
      <sheetName val="Suncor"/>
      <sheetName val="Syrian"/>
      <sheetName val="Taiheiyo"/>
      <sheetName val="Talisman"/>
      <sheetName val="Teck"/>
      <sheetName val="Total SA"/>
      <sheetName val="TurkmenGaz"/>
      <sheetName val="UK Coal"/>
      <sheetName val="Ukraine"/>
      <sheetName val="Vale"/>
      <sheetName val="Vistra"/>
      <sheetName val="Westmoreland"/>
      <sheetName val="Whitehaven"/>
      <sheetName val="Wintershall"/>
      <sheetName val="Woodside"/>
      <sheetName val="YPF"/>
      <sheetName val="Yukos"/>
      <sheetName val="Template May21"/>
    </sheetNames>
    <sheetDataSet>
      <sheetData sheetId="0"/>
      <sheetData sheetId="1"/>
      <sheetData sheetId="2">
        <row r="29">
          <cell r="DL29">
            <v>2.3268430171314303</v>
          </cell>
          <cell r="DM29">
            <v>2.3896057733845728</v>
          </cell>
          <cell r="DN29">
            <v>2.438770563738573</v>
          </cell>
          <cell r="DO29">
            <v>2.5722881954780581</v>
          </cell>
          <cell r="DP29">
            <v>2.6560728767284809</v>
          </cell>
          <cell r="DQ29">
            <v>2.9662839666404546</v>
          </cell>
          <cell r="DR29">
            <v>3.2064020207537163</v>
          </cell>
          <cell r="DS29">
            <v>4.0297672247604819</v>
          </cell>
          <cell r="DT29">
            <v>4.5060767493284599</v>
          </cell>
          <cell r="DU29">
            <v>4.8407477623201869</v>
          </cell>
          <cell r="DV29">
            <v>5.1311295884596344</v>
          </cell>
          <cell r="DW29">
            <v>5.2355137230616444</v>
          </cell>
          <cell r="DX29">
            <v>6.2329216199455191</v>
          </cell>
          <cell r="DY29">
            <v>6.9700856211180984</v>
          </cell>
          <cell r="DZ29">
            <v>20.532745794663196</v>
          </cell>
          <cell r="EA29">
            <v>45.508748246734108</v>
          </cell>
          <cell r="EB29">
            <v>39.848981160593951</v>
          </cell>
          <cell r="EC29">
            <v>58.531495571058635</v>
          </cell>
          <cell r="ED29">
            <v>53.68245874646751</v>
          </cell>
          <cell r="EE29">
            <v>59.871485516484505</v>
          </cell>
          <cell r="EF29">
            <v>64.324063404383807</v>
          </cell>
          <cell r="EG29">
            <v>61.864026315699839</v>
          </cell>
          <cell r="EH29">
            <v>54.746931154471248</v>
          </cell>
          <cell r="EI29">
            <v>48.463579485934225</v>
          </cell>
          <cell r="EJ29">
            <v>43.481640273771596</v>
          </cell>
          <cell r="EK29">
            <v>56.39013599474103</v>
          </cell>
          <cell r="EL29">
            <v>45.488570148111805</v>
          </cell>
          <cell r="EM29">
            <v>45.47094591301137</v>
          </cell>
          <cell r="EN29">
            <v>44.265566009194274</v>
          </cell>
          <cell r="EO29">
            <v>51.209473767450866</v>
          </cell>
          <cell r="EP29">
            <v>54.678235695059719</v>
          </cell>
          <cell r="EQ29">
            <v>59.64893457516078</v>
          </cell>
          <cell r="ER29">
            <v>61.744365869295223</v>
          </cell>
          <cell r="ES29">
            <v>73.586576289223643</v>
          </cell>
          <cell r="ET29">
            <v>73.925313645281463</v>
          </cell>
          <cell r="EU29">
            <v>73.579291173136028</v>
          </cell>
          <cell r="EV29">
            <v>77.098106636199034</v>
          </cell>
          <cell r="EW29">
            <v>84.481916694454839</v>
          </cell>
          <cell r="EX29">
            <v>97.124475333800007</v>
          </cell>
          <cell r="EY29">
            <v>118.48160420644044</v>
          </cell>
          <cell r="EZ29">
            <v>122.01129728172373</v>
          </cell>
          <cell r="FA29">
            <v>144.52108701049843</v>
          </cell>
          <cell r="FB29">
            <v>140.95476912488638</v>
          </cell>
          <cell r="FC29">
            <v>144.55680491495966</v>
          </cell>
          <cell r="FD29">
            <v>163.00130652329369</v>
          </cell>
          <cell r="FE29">
            <v>191.65366257264171</v>
          </cell>
          <cell r="FF29">
            <v>212.62184763303273</v>
          </cell>
          <cell r="FG29">
            <v>224.41931976612614</v>
          </cell>
          <cell r="FH29">
            <v>252.43032854182158</v>
          </cell>
          <cell r="FI29">
            <v>286.96666345820586</v>
          </cell>
          <cell r="FJ29">
            <v>319.45988975786935</v>
          </cell>
          <cell r="FK29">
            <v>387.37100129863717</v>
          </cell>
          <cell r="FL29">
            <v>449.19546681756458</v>
          </cell>
          <cell r="FM29">
            <v>478.2752588596893</v>
          </cell>
          <cell r="FN29">
            <v>495.68360741306088</v>
          </cell>
          <cell r="FO29">
            <v>212.06284193063433</v>
          </cell>
          <cell r="FP29">
            <v>200.79059522975851</v>
          </cell>
          <cell r="FQ29">
            <v>202.38259481759826</v>
          </cell>
          <cell r="FR29">
            <v>187.25066455109084</v>
          </cell>
          <cell r="FS29">
            <v>199.98308955832815</v>
          </cell>
        </row>
        <row r="36">
          <cell r="DL36">
            <v>4.3889099812036425E-3</v>
          </cell>
          <cell r="DM36">
            <v>4.5072935959723174E-3</v>
          </cell>
          <cell r="DN36">
            <v>4.6000286182835658E-3</v>
          </cell>
          <cell r="DO36">
            <v>4.8518706472875355E-3</v>
          </cell>
          <cell r="DP36">
            <v>5.0099059857717293E-3</v>
          </cell>
          <cell r="DQ36">
            <v>5.7116718220305363E-3</v>
          </cell>
          <cell r="DR36">
            <v>6.1671356012596244E-3</v>
          </cell>
          <cell r="DS36">
            <v>7.7222647890982567E-3</v>
          </cell>
          <cell r="DT36">
            <v>8.6457771892558995E-3</v>
          </cell>
          <cell r="DU36">
            <v>1.0094207816804705E-2</v>
          </cell>
          <cell r="DV36">
            <v>1.1237941998431299E-2</v>
          </cell>
          <cell r="DW36">
            <v>1.150634881047213E-2</v>
          </cell>
          <cell r="DX36">
            <v>1.3700500524785376E-2</v>
          </cell>
          <cell r="DY36">
            <v>1.5321805848161531E-2</v>
          </cell>
          <cell r="DZ36">
            <v>4.456620807467894E-2</v>
          </cell>
          <cell r="EA36">
            <v>0.10089509670274199</v>
          </cell>
          <cell r="EB36">
            <v>9.4738947048097322E-2</v>
          </cell>
          <cell r="EC36">
            <v>0.12784225999360102</v>
          </cell>
          <cell r="ED36">
            <v>0.1297267580714494</v>
          </cell>
          <cell r="EE36">
            <v>0.15243134032638164</v>
          </cell>
          <cell r="EF36">
            <v>0.17186061875786485</v>
          </cell>
          <cell r="EG36">
            <v>0.17825126731892976</v>
          </cell>
          <cell r="EH36">
            <v>0.15579326706124375</v>
          </cell>
          <cell r="EI36">
            <v>0.15364439826576748</v>
          </cell>
          <cell r="EJ36">
            <v>0.14023245642533472</v>
          </cell>
          <cell r="EK36">
            <v>0.17629088831700543</v>
          </cell>
          <cell r="EL36">
            <v>0.14970581514062881</v>
          </cell>
          <cell r="EM36">
            <v>0.1503417335165963</v>
          </cell>
          <cell r="EN36">
            <v>0.14974103963828478</v>
          </cell>
          <cell r="EO36">
            <v>0.16584992027848339</v>
          </cell>
          <cell r="EP36">
            <v>0.17506937227600744</v>
          </cell>
          <cell r="EQ36">
            <v>0.18678720913755814</v>
          </cell>
          <cell r="ER36">
            <v>0.20661648523295159</v>
          </cell>
          <cell r="ES36">
            <v>0.28791383329360209</v>
          </cell>
          <cell r="ET36">
            <v>0.29895069333728325</v>
          </cell>
          <cell r="EU36">
            <v>0.29829384071366227</v>
          </cell>
          <cell r="EV36">
            <v>0.30493440449951215</v>
          </cell>
          <cell r="EW36">
            <v>0.32122578607444152</v>
          </cell>
          <cell r="EX36">
            <v>0.38879043285832826</v>
          </cell>
          <cell r="EY36">
            <v>0.45483268285613487</v>
          </cell>
          <cell r="EZ36">
            <v>0.49067523811043989</v>
          </cell>
          <cell r="FA36">
            <v>0.61643418578394193</v>
          </cell>
          <cell r="FB36">
            <v>0.58016807702235307</v>
          </cell>
          <cell r="FC36">
            <v>0.62122784379518514</v>
          </cell>
          <cell r="FD36">
            <v>0.67846787223234006</v>
          </cell>
          <cell r="FE36">
            <v>0.82432029372207449</v>
          </cell>
          <cell r="FF36">
            <v>0.94220885334876059</v>
          </cell>
          <cell r="FG36">
            <v>1.0223583510185363</v>
          </cell>
          <cell r="FH36">
            <v>1.2228893973308448</v>
          </cell>
          <cell r="FI36">
            <v>1.4508644990801054</v>
          </cell>
          <cell r="FJ36">
            <v>1.6577112953815643</v>
          </cell>
          <cell r="FK36">
            <v>2.1095564122252362</v>
          </cell>
          <cell r="FL36">
            <v>2.5637570525324112</v>
          </cell>
          <cell r="FM36">
            <v>2.7577730990865623</v>
          </cell>
          <cell r="FN36">
            <v>2.8753748163054507</v>
          </cell>
          <cell r="FO36">
            <v>1.2207156184659842</v>
          </cell>
          <cell r="FP36">
            <v>1.1712124193206661</v>
          </cell>
          <cell r="FQ36">
            <v>1.1900345706528577</v>
          </cell>
          <cell r="FR36">
            <v>1.1038373761068221</v>
          </cell>
          <cell r="FS36">
            <v>1.2031326193099945</v>
          </cell>
        </row>
      </sheetData>
      <sheetData sheetId="3"/>
      <sheetData sheetId="4">
        <row r="33">
          <cell r="DQ33">
            <v>1.1751445460191535E-2</v>
          </cell>
          <cell r="DR33">
            <v>0.18035640893449045</v>
          </cell>
          <cell r="DS33">
            <v>0.34896137240878933</v>
          </cell>
          <cell r="DT33">
            <v>0.51756633588308831</v>
          </cell>
          <cell r="DU33">
            <v>0.68617129935738719</v>
          </cell>
          <cell r="DV33">
            <v>0.85477626283168617</v>
          </cell>
          <cell r="DW33">
            <v>1.0233812263059849</v>
          </cell>
          <cell r="DX33">
            <v>1.1919861897802839</v>
          </cell>
          <cell r="DY33">
            <v>1.3605911532545829</v>
          </cell>
          <cell r="DZ33">
            <v>1.5291961167288817</v>
          </cell>
          <cell r="EA33">
            <v>1.6978010802031804</v>
          </cell>
          <cell r="EB33">
            <v>1.8664060436774794</v>
          </cell>
          <cell r="EC33">
            <v>3.0555178596835644</v>
          </cell>
          <cell r="ED33">
            <v>4.2446296756896507</v>
          </cell>
          <cell r="EE33">
            <v>5.4337414916957352</v>
          </cell>
          <cell r="EF33">
            <v>6.6228533077018206</v>
          </cell>
          <cell r="EG33">
            <v>7.8119651237079069</v>
          </cell>
          <cell r="EH33">
            <v>9.0010769397139931</v>
          </cell>
          <cell r="EI33">
            <v>10.190188755720078</v>
          </cell>
          <cell r="EJ33">
            <v>11.379300571726164</v>
          </cell>
          <cell r="EK33">
            <v>12.568412387732247</v>
          </cell>
          <cell r="EL33">
            <v>13.757524203738335</v>
          </cell>
          <cell r="EM33">
            <v>14.946636019744419</v>
          </cell>
          <cell r="EN33">
            <v>114.82144959019624</v>
          </cell>
          <cell r="EO33">
            <v>124.80444786840643</v>
          </cell>
          <cell r="EP33">
            <v>134.57096276916397</v>
          </cell>
          <cell r="EQ33">
            <v>137.09720207287972</v>
          </cell>
          <cell r="ER33">
            <v>116.26238331671046</v>
          </cell>
          <cell r="ES33">
            <v>100.78319608423431</v>
          </cell>
          <cell r="ET33">
            <v>104.66075220752727</v>
          </cell>
          <cell r="EU33">
            <v>123.72567556397222</v>
          </cell>
          <cell r="EV33">
            <v>140.15914282962555</v>
          </cell>
          <cell r="EW33">
            <v>144.79970154461614</v>
          </cell>
          <cell r="EX33">
            <v>159.58326271477603</v>
          </cell>
          <cell r="EY33">
            <v>171.865722411337</v>
          </cell>
          <cell r="EZ33">
            <v>130.90514498904287</v>
          </cell>
          <cell r="FA33">
            <v>190.08275984161151</v>
          </cell>
          <cell r="FB33">
            <v>189.29189862782746</v>
          </cell>
          <cell r="FC33">
            <v>189.66686708043864</v>
          </cell>
          <cell r="FD33">
            <v>199.06802300655855</v>
          </cell>
          <cell r="FE33">
            <v>208.19536666507634</v>
          </cell>
          <cell r="FF33">
            <v>208.4250884471962</v>
          </cell>
          <cell r="FG33">
            <v>209.12849084919938</v>
          </cell>
          <cell r="FH33">
            <v>193.17139399216902</v>
          </cell>
          <cell r="FI33">
            <v>179.60298627827902</v>
          </cell>
          <cell r="FJ33">
            <v>172.60336117492258</v>
          </cell>
          <cell r="FK33">
            <v>168.96760212253668</v>
          </cell>
          <cell r="FL33">
            <v>99.959958310569732</v>
          </cell>
          <cell r="FM33">
            <v>98.305137526399974</v>
          </cell>
          <cell r="FN33">
            <v>92.881897134957413</v>
          </cell>
          <cell r="FO33">
            <v>95.096881013966453</v>
          </cell>
          <cell r="FP33">
            <v>90.315645034924472</v>
          </cell>
          <cell r="FQ33">
            <v>90.481912784662995</v>
          </cell>
          <cell r="FR33">
            <v>91.250098705688899</v>
          </cell>
          <cell r="FS33">
            <v>93.861295849587066</v>
          </cell>
        </row>
        <row r="40">
          <cell r="DQ40">
            <v>2.2165670779711058E-5</v>
          </cell>
          <cell r="DR40">
            <v>3.4018970661909496E-4</v>
          </cell>
          <cell r="DS40">
            <v>6.5821374245847886E-4</v>
          </cell>
          <cell r="DT40">
            <v>9.7623777829786271E-4</v>
          </cell>
          <cell r="DU40">
            <v>1.2942618141372467E-3</v>
          </cell>
          <cell r="DV40">
            <v>1.6122858499766305E-3</v>
          </cell>
          <cell r="DW40">
            <v>1.9303098858160144E-3</v>
          </cell>
          <cell r="DX40">
            <v>2.2483339216553982E-3</v>
          </cell>
          <cell r="DY40">
            <v>2.5663579574947823E-3</v>
          </cell>
          <cell r="DZ40">
            <v>2.8843819933341659E-3</v>
          </cell>
          <cell r="EA40">
            <v>3.2024060291735495E-3</v>
          </cell>
          <cell r="EB40">
            <v>3.5204300650129336E-3</v>
          </cell>
          <cell r="EC40">
            <v>5.7633423197770072E-3</v>
          </cell>
          <cell r="ED40">
            <v>8.006254574541084E-3</v>
          </cell>
          <cell r="EE40">
            <v>1.0249166829305156E-2</v>
          </cell>
          <cell r="EF40">
            <v>1.249207908406923E-2</v>
          </cell>
          <cell r="EG40">
            <v>1.4734991338833308E-2</v>
          </cell>
          <cell r="EH40">
            <v>1.6977903593597382E-2</v>
          </cell>
          <cell r="EI40">
            <v>1.9220815848361453E-2</v>
          </cell>
          <cell r="EJ40">
            <v>2.146372810312553E-2</v>
          </cell>
          <cell r="EK40">
            <v>2.3706640357889601E-2</v>
          </cell>
          <cell r="EL40">
            <v>2.5949552612653679E-2</v>
          </cell>
          <cell r="EM40">
            <v>2.8192464867417753E-2</v>
          </cell>
          <cell r="EN40">
            <v>0.50101253633690779</v>
          </cell>
          <cell r="EO40">
            <v>0.56279434197816791</v>
          </cell>
          <cell r="EP40">
            <v>0.62642623449002865</v>
          </cell>
          <cell r="EQ40">
            <v>0.61584235888875671</v>
          </cell>
          <cell r="ER40">
            <v>0.41678128422198857</v>
          </cell>
          <cell r="ES40">
            <v>0.43020153044150361</v>
          </cell>
          <cell r="ET40">
            <v>0.4463399732336949</v>
          </cell>
          <cell r="EU40">
            <v>0.50992420170955155</v>
          </cell>
          <cell r="EV40">
            <v>0.5621461011722273</v>
          </cell>
          <cell r="EW40">
            <v>0.58821371020361413</v>
          </cell>
          <cell r="EX40">
            <v>0.63935193888316311</v>
          </cell>
          <cell r="EY40">
            <v>0.69639550630858937</v>
          </cell>
          <cell r="EZ40">
            <v>0.58304244600049726</v>
          </cell>
          <cell r="FA40">
            <v>0.84877996163146252</v>
          </cell>
          <cell r="FB40">
            <v>0.82796619888702661</v>
          </cell>
          <cell r="FC40">
            <v>0.87299327826242323</v>
          </cell>
          <cell r="FD40">
            <v>1.0032975732381952</v>
          </cell>
          <cell r="FE40">
            <v>1.1001496979090222</v>
          </cell>
          <cell r="FF40">
            <v>1.1158419708817209</v>
          </cell>
          <cell r="FG40">
            <v>1.1162883687392926</v>
          </cell>
          <cell r="FH40">
            <v>1.0344951591325224</v>
          </cell>
          <cell r="FI40">
            <v>0.96662428726032523</v>
          </cell>
          <cell r="FJ40">
            <v>0.92219554203136667</v>
          </cell>
          <cell r="FK40">
            <v>0.90939015439366599</v>
          </cell>
          <cell r="FL40">
            <v>0.58636797174267041</v>
          </cell>
          <cell r="FM40">
            <v>0.59044639339010274</v>
          </cell>
          <cell r="FN40">
            <v>0.57402101794785032</v>
          </cell>
          <cell r="FO40">
            <v>0.59016019745084214</v>
          </cell>
          <cell r="FP40">
            <v>0.56557626231232905</v>
          </cell>
          <cell r="FQ40">
            <v>0.58008153542687291</v>
          </cell>
          <cell r="FR40">
            <v>0.5751190916968999</v>
          </cell>
          <cell r="FS40">
            <v>0.5928671570790971</v>
          </cell>
        </row>
      </sheetData>
      <sheetData sheetId="5">
        <row r="29">
          <cell r="DN29">
            <v>3.1580954302218833</v>
          </cell>
          <cell r="DO29">
            <v>3.2982027814427584</v>
          </cell>
          <cell r="DP29">
            <v>3.2470825316729792</v>
          </cell>
          <cell r="DQ29">
            <v>3.6655112427515384</v>
          </cell>
          <cell r="DR29">
            <v>4.026950342049715</v>
          </cell>
          <cell r="DS29">
            <v>5.0232082763593393</v>
          </cell>
          <cell r="DT29">
            <v>6.0575583701177855</v>
          </cell>
          <cell r="DU29">
            <v>6.0792507019510769</v>
          </cell>
          <cell r="DV29">
            <v>6.1009430337843682</v>
          </cell>
          <cell r="DW29">
            <v>6.1226353656176578</v>
          </cell>
          <cell r="DX29">
            <v>6.1443276974509491</v>
          </cell>
          <cell r="DY29">
            <v>6.2545863879388772</v>
          </cell>
          <cell r="DZ29">
            <v>6.3648450784268054</v>
          </cell>
          <cell r="EA29">
            <v>6.4751037689147344</v>
          </cell>
          <cell r="EB29">
            <v>27.192107849732224</v>
          </cell>
          <cell r="EC29">
            <v>29.692749005498381</v>
          </cell>
          <cell r="ED29">
            <v>29.504974746485917</v>
          </cell>
          <cell r="EE29">
            <v>28.528369593303747</v>
          </cell>
          <cell r="EF29">
            <v>38.039019306743818</v>
          </cell>
          <cell r="EG29">
            <v>39.134145582555625</v>
          </cell>
          <cell r="EH29">
            <v>46.798229138629836</v>
          </cell>
          <cell r="EI29">
            <v>37.524146365403119</v>
          </cell>
          <cell r="EJ29">
            <v>36.970532478412323</v>
          </cell>
          <cell r="EK29">
            <v>39.972953073944353</v>
          </cell>
          <cell r="EL29">
            <v>50.121918769969845</v>
          </cell>
          <cell r="EM29">
            <v>73.283124811510845</v>
          </cell>
          <cell r="EN29">
            <v>80.04136031856703</v>
          </cell>
          <cell r="EO29">
            <v>81.710290959654159</v>
          </cell>
          <cell r="EP29">
            <v>89.171039683138218</v>
          </cell>
          <cell r="EQ29">
            <v>108.42018021035575</v>
          </cell>
          <cell r="ER29">
            <v>112.59424327118738</v>
          </cell>
          <cell r="ES29">
            <v>85.888098189594345</v>
          </cell>
          <cell r="ET29">
            <v>96.913396146388862</v>
          </cell>
          <cell r="EU29">
            <v>137.0710133388848</v>
          </cell>
          <cell r="EV29">
            <v>141.33168820822868</v>
          </cell>
          <cell r="EW29">
            <v>144.84729282121413</v>
          </cell>
          <cell r="EX29">
            <v>175.40039091073646</v>
          </cell>
          <cell r="EY29">
            <v>237.25270086190486</v>
          </cell>
          <cell r="EZ29">
            <v>289.62571360192459</v>
          </cell>
          <cell r="FA29">
            <v>274.46551656498406</v>
          </cell>
          <cell r="FB29">
            <v>310.8216058248276</v>
          </cell>
          <cell r="FC29">
            <v>311.28075276151907</v>
          </cell>
          <cell r="FD29">
            <v>310.44176608629192</v>
          </cell>
          <cell r="FE29">
            <v>328.57598305407487</v>
          </cell>
          <cell r="FF29">
            <v>320.56804307186945</v>
          </cell>
          <cell r="FG29">
            <v>338.78365426933868</v>
          </cell>
          <cell r="FH29">
            <v>324.84645770922185</v>
          </cell>
          <cell r="FI29">
            <v>335.05621595601605</v>
          </cell>
          <cell r="FJ29">
            <v>292.37224709595176</v>
          </cell>
          <cell r="FK29">
            <v>151.84197899540274</v>
          </cell>
          <cell r="FL29">
            <v>65.539051149647889</v>
          </cell>
          <cell r="FM29">
            <v>66.739094279636987</v>
          </cell>
          <cell r="FN29">
            <v>73.146281078013544</v>
          </cell>
          <cell r="FO29">
            <v>67.974616945643149</v>
          </cell>
          <cell r="FP29">
            <v>62.911478452854382</v>
          </cell>
          <cell r="FQ29">
            <v>61.561169052675346</v>
          </cell>
          <cell r="FR29">
            <v>49.372904915046973</v>
          </cell>
          <cell r="FS29">
            <v>13.597010420659046</v>
          </cell>
        </row>
        <row r="36">
          <cell r="DN36">
            <v>1.2741709949903111E-2</v>
          </cell>
          <cell r="DO36">
            <v>1.3306989647920396E-2</v>
          </cell>
          <cell r="DP36">
            <v>1.3100738947292466E-2</v>
          </cell>
          <cell r="DQ36">
            <v>1.4788939126506247E-2</v>
          </cell>
          <cell r="DR36">
            <v>1.6247207969094086E-2</v>
          </cell>
          <cell r="DS36">
            <v>2.0266728567738881E-2</v>
          </cell>
          <cell r="DT36">
            <v>2.4439936494010838E-2</v>
          </cell>
          <cell r="DU36">
            <v>2.4527456775289173E-2</v>
          </cell>
          <cell r="DV36">
            <v>2.4614977056567511E-2</v>
          </cell>
          <cell r="DW36">
            <v>2.4702497337845838E-2</v>
          </cell>
          <cell r="DX36">
            <v>2.4790017619124173E-2</v>
          </cell>
          <cell r="DY36">
            <v>2.5234869361161184E-2</v>
          </cell>
          <cell r="DZ36">
            <v>2.5679721103198192E-2</v>
          </cell>
          <cell r="EA36">
            <v>2.6124572845235207E-2</v>
          </cell>
          <cell r="EB36">
            <v>0.10970977882179729</v>
          </cell>
          <cell r="EC36">
            <v>0.11979891165503921</v>
          </cell>
          <cell r="ED36">
            <v>0.11904131417350057</v>
          </cell>
          <cell r="EE36">
            <v>0.11510108504731685</v>
          </cell>
          <cell r="EF36">
            <v>0.15347292743184812</v>
          </cell>
          <cell r="EG36">
            <v>0.15789134406086408</v>
          </cell>
          <cell r="EH36">
            <v>0.18881299663944323</v>
          </cell>
          <cell r="EI36">
            <v>0.15139561158608988</v>
          </cell>
          <cell r="EJ36">
            <v>0.14916199080795536</v>
          </cell>
          <cell r="EK36">
            <v>0.16127561220450598</v>
          </cell>
          <cell r="EL36">
            <v>0.20222281600106379</v>
          </cell>
          <cell r="EM36">
            <v>0.29566944419574276</v>
          </cell>
          <cell r="EN36">
            <v>0.32293634556293677</v>
          </cell>
          <cell r="EO36">
            <v>0.32966984384539494</v>
          </cell>
          <cell r="EP36">
            <v>0.35977111796587485</v>
          </cell>
          <cell r="EQ36">
            <v>0.43743405463194596</v>
          </cell>
          <cell r="ER36">
            <v>0.45427480628395817</v>
          </cell>
          <cell r="ES36">
            <v>0.34652570179100678</v>
          </cell>
          <cell r="ET36">
            <v>0.39100857185641996</v>
          </cell>
          <cell r="EU36">
            <v>0.55302923331251663</v>
          </cell>
          <cell r="EV36">
            <v>0.57021943056130808</v>
          </cell>
          <cell r="EW36">
            <v>0.58440355364021535</v>
          </cell>
          <cell r="EX36">
            <v>0.70767364554503187</v>
          </cell>
          <cell r="EY36">
            <v>0.9572241137124623</v>
          </cell>
          <cell r="EZ36">
            <v>1.1685292348781728</v>
          </cell>
          <cell r="FA36">
            <v>1.1073636248780643</v>
          </cell>
          <cell r="FB36">
            <v>1.2540465717670908</v>
          </cell>
          <cell r="FC36">
            <v>1.2558990544488122</v>
          </cell>
          <cell r="FD36">
            <v>1.2525140633667577</v>
          </cell>
          <cell r="FE36">
            <v>1.3256787089189246</v>
          </cell>
          <cell r="FF36">
            <v>1.2933697268745392</v>
          </cell>
          <cell r="FG36">
            <v>1.3668627670839208</v>
          </cell>
          <cell r="FH36">
            <v>1.3106314973178519</v>
          </cell>
          <cell r="FI36">
            <v>1.3518239758586736</v>
          </cell>
          <cell r="FJ36">
            <v>1.1796104494651969</v>
          </cell>
          <cell r="FK36">
            <v>0.6126244432210749</v>
          </cell>
          <cell r="FL36">
            <v>0.26442506206407002</v>
          </cell>
          <cell r="FM36">
            <v>0.26926677816402356</v>
          </cell>
          <cell r="FN36">
            <v>0.29511733194986234</v>
          </cell>
          <cell r="FO36">
            <v>0.27425164065301921</v>
          </cell>
          <cell r="FP36">
            <v>0.25382380889912837</v>
          </cell>
          <cell r="FQ36">
            <v>0.24837582573970238</v>
          </cell>
          <cell r="FR36">
            <v>0.19920083091582666</v>
          </cell>
          <cell r="FS36">
            <v>5.4858748506429841E-2</v>
          </cell>
        </row>
      </sheetData>
      <sheetData sheetId="6">
        <row r="29">
          <cell r="EQ29">
            <v>49.975365480021637</v>
          </cell>
          <cell r="ER29">
            <v>46.366033528686742</v>
          </cell>
          <cell r="ES29">
            <v>42.201419738684933</v>
          </cell>
          <cell r="ET29">
            <v>47.180409254349414</v>
          </cell>
          <cell r="EU29">
            <v>43.473377098650523</v>
          </cell>
          <cell r="EV29">
            <v>43.136374175405173</v>
          </cell>
          <cell r="EW29">
            <v>42.125365405669115</v>
          </cell>
          <cell r="EX29">
            <v>40.777353712687706</v>
          </cell>
          <cell r="EY29">
            <v>42.83957380562687</v>
          </cell>
          <cell r="EZ29">
            <v>45.652168399257448</v>
          </cell>
          <cell r="FA29">
            <v>48.742403912221484</v>
          </cell>
          <cell r="FB29">
            <v>54.501614826469947</v>
          </cell>
          <cell r="FC29">
            <v>59.346717609480443</v>
          </cell>
          <cell r="FD29">
            <v>72.521047972494529</v>
          </cell>
          <cell r="FE29">
            <v>78.60496396564065</v>
          </cell>
          <cell r="FF29">
            <v>229.39829758835256</v>
          </cell>
          <cell r="FG29">
            <v>248.58796077801512</v>
          </cell>
          <cell r="FH29">
            <v>312.52167435901282</v>
          </cell>
          <cell r="FI29">
            <v>319.44152549161583</v>
          </cell>
          <cell r="FJ29">
            <v>327.67667902775617</v>
          </cell>
          <cell r="FK29">
            <v>346.29638557712281</v>
          </cell>
          <cell r="FL29">
            <v>355.82755638684245</v>
          </cell>
          <cell r="FM29">
            <v>372.37752129491827</v>
          </cell>
          <cell r="FN29">
            <v>603.68954065021182</v>
          </cell>
          <cell r="FO29">
            <v>685.24432319287746</v>
          </cell>
          <cell r="FP29">
            <v>691.31645402754623</v>
          </cell>
          <cell r="FQ29">
            <v>720.74658550353536</v>
          </cell>
          <cell r="FR29">
            <v>766.46927163544126</v>
          </cell>
          <cell r="FS29">
            <v>777.15839852311854</v>
          </cell>
        </row>
        <row r="36">
          <cell r="EQ36">
            <v>9.4263935622081463E-2</v>
          </cell>
          <cell r="ER36">
            <v>8.7455984716042254E-2</v>
          </cell>
          <cell r="ES36">
            <v>7.9600656747535456E-2</v>
          </cell>
          <cell r="ET36">
            <v>0.14880417140288857</v>
          </cell>
          <cell r="EU36">
            <v>0.1371124150783759</v>
          </cell>
          <cell r="EV36">
            <v>0.13604952813978383</v>
          </cell>
          <cell r="EW36">
            <v>0.13286086732400765</v>
          </cell>
          <cell r="EX36">
            <v>0.12860931956963942</v>
          </cell>
          <cell r="EY36">
            <v>0.151337300139536</v>
          </cell>
          <cell r="EZ36">
            <v>0.16289742436094828</v>
          </cell>
          <cell r="FA36">
            <v>0.17498123711359437</v>
          </cell>
          <cell r="FB36">
            <v>0.19332427619325454</v>
          </cell>
          <cell r="FC36">
            <v>0.21735156976945411</v>
          </cell>
          <cell r="FD36">
            <v>0.25708951928266721</v>
          </cell>
          <cell r="FE36">
            <v>0.28414477300255719</v>
          </cell>
          <cell r="FF36">
            <v>0.62470039554188217</v>
          </cell>
          <cell r="FG36">
            <v>0.66951758243132697</v>
          </cell>
          <cell r="FH36">
            <v>0.82143598938071083</v>
          </cell>
          <cell r="FI36">
            <v>0.78533535085871919</v>
          </cell>
          <cell r="FJ36">
            <v>0.80534372401705423</v>
          </cell>
          <cell r="FK36">
            <v>0.83544273183378071</v>
          </cell>
          <cell r="FL36">
            <v>0.86021447568357279</v>
          </cell>
          <cell r="FM36">
            <v>0.94460137540121347</v>
          </cell>
          <cell r="FN36">
            <v>1.702879202966701</v>
          </cell>
          <cell r="FO36">
            <v>2.129944356942107</v>
          </cell>
          <cell r="FP36">
            <v>2.2270607959762438</v>
          </cell>
          <cell r="FQ36">
            <v>2.3505118756861481</v>
          </cell>
          <cell r="FR36">
            <v>2.4561024267565159</v>
          </cell>
          <cell r="FS36">
            <v>2.459279411359236</v>
          </cell>
        </row>
      </sheetData>
      <sheetData sheetId="7"/>
      <sheetData sheetId="8">
        <row r="35">
          <cell r="AW35">
            <v>3.5736308615661017E-2</v>
          </cell>
          <cell r="AX35">
            <v>9.3116812852717737E-2</v>
          </cell>
          <cell r="AY35">
            <v>0.26764074613826538</v>
          </cell>
          <cell r="AZ35">
            <v>0.35863789558175374</v>
          </cell>
          <cell r="BA35">
            <v>0.49084987269691849</v>
          </cell>
          <cell r="BB35">
            <v>1.2693620443244957</v>
          </cell>
          <cell r="BC35">
            <v>1.0244408469822823</v>
          </cell>
          <cell r="BD35">
            <v>0.32162677754094915</v>
          </cell>
          <cell r="BE35">
            <v>0.25906512638774915</v>
          </cell>
          <cell r="BF35">
            <v>0.5022285196777666</v>
          </cell>
          <cell r="BG35">
            <v>0.52263911114818395</v>
          </cell>
          <cell r="BH35">
            <v>0.59381304533653712</v>
          </cell>
          <cell r="BI35">
            <v>0.59379455647590262</v>
          </cell>
          <cell r="BJ35">
            <v>0.52474133754022723</v>
          </cell>
          <cell r="BK35">
            <v>1.8574177503408043</v>
          </cell>
          <cell r="BL35">
            <v>2.5459672302877689</v>
          </cell>
          <cell r="BM35">
            <v>1.97125052726752</v>
          </cell>
          <cell r="BN35">
            <v>2.3321837224010098</v>
          </cell>
          <cell r="BO35">
            <v>2.9707578368679526</v>
          </cell>
          <cell r="BP35">
            <v>2.9429937449346073</v>
          </cell>
          <cell r="BQ35">
            <v>6.4878769096646272</v>
          </cell>
          <cell r="BR35">
            <v>10.494946136399857</v>
          </cell>
          <cell r="BS35">
            <v>3.4982755836015142</v>
          </cell>
          <cell r="BT35">
            <v>2.1523529225395386</v>
          </cell>
          <cell r="BU35">
            <v>13.144076403084357</v>
          </cell>
          <cell r="BV35">
            <v>13.387012207501131</v>
          </cell>
          <cell r="BW35">
            <v>6.4101496240458591</v>
          </cell>
          <cell r="BX35">
            <v>11.381129971816781</v>
          </cell>
          <cell r="BY35">
            <v>16.624505343188069</v>
          </cell>
          <cell r="BZ35">
            <v>20.623336773900668</v>
          </cell>
          <cell r="CA35">
            <v>24.883602810575859</v>
          </cell>
          <cell r="CB35">
            <v>40.607551134866391</v>
          </cell>
          <cell r="CC35">
            <v>37.168129782439557</v>
          </cell>
          <cell r="CD35">
            <v>35.641805040288041</v>
          </cell>
          <cell r="CE35">
            <v>39.28404881854906</v>
          </cell>
          <cell r="CF35">
            <v>47.00177528912571</v>
          </cell>
          <cell r="CG35">
            <v>61.006346125244704</v>
          </cell>
          <cell r="CH35">
            <v>67.190617572389257</v>
          </cell>
          <cell r="CI35">
            <v>67.466901773123027</v>
          </cell>
          <cell r="CJ35">
            <v>59.976460349697504</v>
          </cell>
          <cell r="CK35">
            <v>61.476324451710894</v>
          </cell>
          <cell r="CL35">
            <v>64.41790553011819</v>
          </cell>
          <cell r="CM35">
            <v>70.579220941861081</v>
          </cell>
          <cell r="CN35">
            <v>77.917108434605964</v>
          </cell>
          <cell r="CO35">
            <v>82.543136812899277</v>
          </cell>
          <cell r="CP35">
            <v>93.448867842324418</v>
          </cell>
          <cell r="CQ35">
            <v>88.132131900554882</v>
          </cell>
          <cell r="CR35">
            <v>67.021439213182106</v>
          </cell>
          <cell r="CS35">
            <v>70.530657123621836</v>
          </cell>
          <cell r="CT35">
            <v>74.227550800421938</v>
          </cell>
          <cell r="CU35">
            <v>78.122447483628449</v>
          </cell>
          <cell r="CV35">
            <v>82.226263645578271</v>
          </cell>
          <cell r="CW35">
            <v>86.550540080866327</v>
          </cell>
          <cell r="CX35">
            <v>90.879701919686909</v>
          </cell>
          <cell r="CY35">
            <v>100.19636921224421</v>
          </cell>
          <cell r="CZ35">
            <v>121.37944010355402</v>
          </cell>
          <cell r="DA35">
            <v>144.14712417741353</v>
          </cell>
          <cell r="DB35">
            <v>134.78907533051358</v>
          </cell>
          <cell r="DC35">
            <v>152.0200256081697</v>
          </cell>
          <cell r="DD35">
            <v>176.70994657117819</v>
          </cell>
          <cell r="DE35">
            <v>191.59239990602634</v>
          </cell>
          <cell r="DF35">
            <v>198.52944001329772</v>
          </cell>
          <cell r="DG35">
            <v>189.98622107901167</v>
          </cell>
          <cell r="DH35">
            <v>206.46634555343371</v>
          </cell>
          <cell r="DI35">
            <v>228.0097646439776</v>
          </cell>
          <cell r="DJ35">
            <v>248.55731680764603</v>
          </cell>
          <cell r="DK35">
            <v>235.40131805826229</v>
          </cell>
          <cell r="DL35">
            <v>264.53265386545064</v>
          </cell>
          <cell r="DM35">
            <v>269.56819016013617</v>
          </cell>
          <cell r="DN35">
            <v>275.03635245353416</v>
          </cell>
          <cell r="DO35">
            <v>302.76538682276811</v>
          </cell>
          <cell r="DP35">
            <v>316.68368561873484</v>
          </cell>
          <cell r="DQ35">
            <v>351.50139485791811</v>
          </cell>
          <cell r="DR35">
            <v>379.59742943668437</v>
          </cell>
          <cell r="DS35">
            <v>421.43986470858073</v>
          </cell>
          <cell r="DT35">
            <v>441.40081226440071</v>
          </cell>
          <cell r="DU35">
            <v>479.61640785059848</v>
          </cell>
          <cell r="DV35">
            <v>549.62144696615485</v>
          </cell>
          <cell r="DW35">
            <v>617.06049384295568</v>
          </cell>
          <cell r="DX35">
            <v>866.96014629427395</v>
          </cell>
          <cell r="DY35">
            <v>908.05118702411914</v>
          </cell>
          <cell r="DZ35">
            <v>958.17934153214014</v>
          </cell>
          <cell r="EA35">
            <v>872.39610959878519</v>
          </cell>
          <cell r="EB35">
            <v>634.5926297152705</v>
          </cell>
          <cell r="EC35">
            <v>615.35511964495265</v>
          </cell>
          <cell r="ED35">
            <v>601.28833231963392</v>
          </cell>
          <cell r="EE35">
            <v>565.30663677241455</v>
          </cell>
          <cell r="EF35">
            <v>564.64020837693499</v>
          </cell>
          <cell r="EG35">
            <v>359.82577158107694</v>
          </cell>
          <cell r="EH35">
            <v>349.10336475196567</v>
          </cell>
          <cell r="EI35">
            <v>360.57148034975148</v>
          </cell>
          <cell r="EJ35">
            <v>386.67143049124559</v>
          </cell>
          <cell r="EK35">
            <v>413.79417868066304</v>
          </cell>
          <cell r="EL35">
            <v>427.66009696205049</v>
          </cell>
          <cell r="EM35">
            <v>462.04482534390519</v>
          </cell>
          <cell r="EN35">
            <v>460.14277895976988</v>
          </cell>
          <cell r="EO35">
            <v>455.62746506404187</v>
          </cell>
          <cell r="EP35">
            <v>475.23561864268254</v>
          </cell>
          <cell r="EQ35">
            <v>503.76302791400957</v>
          </cell>
          <cell r="ER35">
            <v>538.80195339646798</v>
          </cell>
          <cell r="ES35">
            <v>522.49387306329447</v>
          </cell>
          <cell r="ET35">
            <v>527.74953775463177</v>
          </cell>
          <cell r="EU35">
            <v>541.36847368502902</v>
          </cell>
          <cell r="EV35">
            <v>543.36045064669122</v>
          </cell>
          <cell r="EW35">
            <v>595.65086917157396</v>
          </cell>
          <cell r="EX35">
            <v>594.15611108363657</v>
          </cell>
          <cell r="EY35">
            <v>579.01579553193949</v>
          </cell>
          <cell r="EZ35">
            <v>578.46327825680783</v>
          </cell>
          <cell r="FA35">
            <v>557.0382795349127</v>
          </cell>
          <cell r="FB35">
            <v>564.10630914757655</v>
          </cell>
          <cell r="FC35">
            <v>570.05995048035538</v>
          </cell>
          <cell r="FD35">
            <v>570.03641047983672</v>
          </cell>
          <cell r="FE35">
            <v>557.88881798878367</v>
          </cell>
          <cell r="FF35">
            <v>529.96381191610783</v>
          </cell>
          <cell r="FG35">
            <v>532.80188803720193</v>
          </cell>
          <cell r="FH35">
            <v>512.39553877927847</v>
          </cell>
          <cell r="FI35">
            <v>507.61858737944544</v>
          </cell>
          <cell r="FJ35">
            <v>507.15109248667284</v>
          </cell>
          <cell r="FK35">
            <v>527.69169111631038</v>
          </cell>
          <cell r="FL35">
            <v>504.38186294588598</v>
          </cell>
          <cell r="FM35">
            <v>511.94995813051986</v>
          </cell>
          <cell r="FN35">
            <v>499.60096308824541</v>
          </cell>
          <cell r="FO35">
            <v>481.07189291654822</v>
          </cell>
          <cell r="FP35">
            <v>479.18592629699725</v>
          </cell>
          <cell r="FQ35">
            <v>480.53354714256318</v>
          </cell>
          <cell r="FR35">
            <v>478.66639605676039</v>
          </cell>
          <cell r="FS35">
            <v>478.43551950437455</v>
          </cell>
        </row>
        <row r="42">
          <cell r="AW42">
            <v>6.7406112238722275E-5</v>
          </cell>
          <cell r="AX42">
            <v>1.7563768004039804E-4</v>
          </cell>
          <cell r="AY42">
            <v>5.0482612426134025E-4</v>
          </cell>
          <cell r="AZ42">
            <v>6.7646567816041043E-4</v>
          </cell>
          <cell r="BA42">
            <v>9.2584497092884838E-4</v>
          </cell>
          <cell r="BB42">
            <v>2.3942808797496797E-3</v>
          </cell>
          <cell r="BC42">
            <v>1.9323085508433718E-3</v>
          </cell>
          <cell r="BD42">
            <v>6.0665501014850053E-4</v>
          </cell>
          <cell r="BE42">
            <v>4.886507214340158E-4</v>
          </cell>
          <cell r="BF42">
            <v>9.4730746622361222E-4</v>
          </cell>
          <cell r="BG42">
            <v>9.8580608773234644E-4</v>
          </cell>
          <cell r="BH42">
            <v>1.1200549338560082E-3</v>
          </cell>
          <cell r="BI42">
            <v>1.1200200600186318E-3</v>
          </cell>
          <cell r="BJ42">
            <v>9.8977132403185535E-4</v>
          </cell>
          <cell r="BK42">
            <v>3.503476273954028E-3</v>
          </cell>
          <cell r="BL42">
            <v>4.8022238314138167E-3</v>
          </cell>
          <cell r="BM42">
            <v>3.7181885717598798E-3</v>
          </cell>
          <cell r="BN42">
            <v>4.3989836623638014E-3</v>
          </cell>
          <cell r="BO42">
            <v>5.6034672842015087E-3</v>
          </cell>
          <cell r="BP42">
            <v>5.5510984310781298E-3</v>
          </cell>
          <cell r="BQ42">
            <v>1.2237485518362045E-2</v>
          </cell>
          <cell r="BR42">
            <v>1.9795651666705539E-2</v>
          </cell>
          <cell r="BS42">
            <v>6.5984754935457021E-3</v>
          </cell>
          <cell r="BT42">
            <v>4.0597853637983662E-3</v>
          </cell>
          <cell r="BU42">
            <v>2.4792462445669895E-2</v>
          </cell>
          <cell r="BV42">
            <v>2.5250689910499457E-2</v>
          </cell>
          <cell r="BW42">
            <v>1.2090875688153285E-2</v>
          </cell>
          <cell r="BX42">
            <v>2.1467178732264759E-2</v>
          </cell>
          <cell r="BY42">
            <v>3.1357275456958822E-2</v>
          </cell>
          <cell r="BZ42">
            <v>3.8899903408302919E-2</v>
          </cell>
          <cell r="CA42">
            <v>4.6935651412479726E-2</v>
          </cell>
          <cell r="CB42">
            <v>7.6594288989795478E-2</v>
          </cell>
          <cell r="CC42">
            <v>7.0106824819633803E-2</v>
          </cell>
          <cell r="CD42">
            <v>6.7227858836081802E-2</v>
          </cell>
          <cell r="CE42">
            <v>7.4097888294319098E-2</v>
          </cell>
          <cell r="CF42">
            <v>8.8655125928971346E-2</v>
          </cell>
          <cell r="CG42">
            <v>0.11507065988316602</v>
          </cell>
          <cell r="CH42">
            <v>0.12673548234046558</v>
          </cell>
          <cell r="CI42">
            <v>0.1486476132134405</v>
          </cell>
          <cell r="CJ42">
            <v>0.13617127980964058</v>
          </cell>
          <cell r="CK42">
            <v>0.14078014522726537</v>
          </cell>
          <cell r="CL42">
            <v>0.14824585765554876</v>
          </cell>
          <cell r="CM42">
            <v>0.16193274552457027</v>
          </cell>
          <cell r="CN42">
            <v>0.1779984177034733</v>
          </cell>
          <cell r="CO42">
            <v>0.18912080540634357</v>
          </cell>
          <cell r="CP42">
            <v>0.21227313766058253</v>
          </cell>
          <cell r="CQ42">
            <v>0.20502593966754157</v>
          </cell>
          <cell r="CR42">
            <v>0.16820287343368492</v>
          </cell>
          <cell r="CS42">
            <v>0.17804949226847902</v>
          </cell>
          <cell r="CT42">
            <v>0.18849939245888223</v>
          </cell>
          <cell r="CU42">
            <v>0.19959130765651051</v>
          </cell>
          <cell r="CV42">
            <v>0.21136657009274995</v>
          </cell>
          <cell r="CW42">
            <v>0.2238692916313354</v>
          </cell>
          <cell r="CX42">
            <v>0.23671692251456944</v>
          </cell>
          <cell r="CY42">
            <v>0.25933364904243866</v>
          </cell>
          <cell r="CZ42">
            <v>0.30472243513598346</v>
          </cell>
          <cell r="DA42">
            <v>0.35351977350261632</v>
          </cell>
          <cell r="DB42">
            <v>0.34217335096648244</v>
          </cell>
          <cell r="DC42">
            <v>0.38146628229972734</v>
          </cell>
          <cell r="DD42">
            <v>0.4353529668533489</v>
          </cell>
          <cell r="DE42">
            <v>0.47130582775592478</v>
          </cell>
          <cell r="DF42">
            <v>0.49288073418179201</v>
          </cell>
          <cell r="DG42">
            <v>0.48591241789440032</v>
          </cell>
          <cell r="DH42">
            <v>0.5211796194332009</v>
          </cell>
          <cell r="DI42">
            <v>0.57059773220959165</v>
          </cell>
          <cell r="DJ42">
            <v>0.61395517435691882</v>
          </cell>
          <cell r="DK42">
            <v>0.58997667557308331</v>
          </cell>
          <cell r="DL42">
            <v>0.65956233959405808</v>
          </cell>
          <cell r="DM42">
            <v>0.69833621763378673</v>
          </cell>
          <cell r="DN42">
            <v>0.72412466546789034</v>
          </cell>
          <cell r="DO42">
            <v>0.81281304112335806</v>
          </cell>
          <cell r="DP42">
            <v>0.88749586164055572</v>
          </cell>
          <cell r="DQ42">
            <v>0.98883205055117018</v>
          </cell>
          <cell r="DR42">
            <v>1.0649339063006247</v>
          </cell>
          <cell r="DS42">
            <v>1.1932621079424994</v>
          </cell>
          <cell r="DT42">
            <v>1.2989093138417207</v>
          </cell>
          <cell r="DU42">
            <v>1.4618596760303721</v>
          </cell>
          <cell r="DV42">
            <v>1.7128843745791329</v>
          </cell>
          <cell r="DW42">
            <v>1.9579761623643341</v>
          </cell>
          <cell r="DX42">
            <v>2.499100813909509</v>
          </cell>
          <cell r="DY42">
            <v>2.6794822034468808</v>
          </cell>
          <cell r="DZ42">
            <v>2.8437833899945755</v>
          </cell>
          <cell r="EA42">
            <v>2.763052862546111</v>
          </cell>
          <cell r="EB42">
            <v>2.299657502216566</v>
          </cell>
          <cell r="EC42">
            <v>2.2865024064520543</v>
          </cell>
          <cell r="ED42">
            <v>2.2681904278288485</v>
          </cell>
          <cell r="EE42">
            <v>2.157674040785535</v>
          </cell>
          <cell r="EF42">
            <v>2.2029838206622134</v>
          </cell>
          <cell r="EG42">
            <v>1.7959181939741722</v>
          </cell>
          <cell r="EH42">
            <v>1.7564444722058643</v>
          </cell>
          <cell r="EI42">
            <v>1.7225102658148681</v>
          </cell>
          <cell r="EJ42">
            <v>1.8077402307736923</v>
          </cell>
          <cell r="EK42">
            <v>1.9104174737141344</v>
          </cell>
          <cell r="EL42">
            <v>2.0065145999018164</v>
          </cell>
          <cell r="EM42">
            <v>2.1019176198287877</v>
          </cell>
          <cell r="EN42">
            <v>2.1321768996286554</v>
          </cell>
          <cell r="EO42">
            <v>2.0556477324990201</v>
          </cell>
          <cell r="EP42">
            <v>2.0744752851150925</v>
          </cell>
          <cell r="EQ42">
            <v>2.210604508645984</v>
          </cell>
          <cell r="ER42">
            <v>2.3579010169848997</v>
          </cell>
          <cell r="ES42">
            <v>2.2519773603660269</v>
          </cell>
          <cell r="ET42">
            <v>2.3225671667413672</v>
          </cell>
          <cell r="EU42">
            <v>2.3454149102306054</v>
          </cell>
          <cell r="EV42">
            <v>2.3446739567528536</v>
          </cell>
          <cell r="EW42">
            <v>2.681145346194695</v>
          </cell>
          <cell r="EX42">
            <v>2.6256536928635148</v>
          </cell>
          <cell r="EY42">
            <v>2.5405509788168028</v>
          </cell>
          <cell r="EZ42">
            <v>2.5765347105171341</v>
          </cell>
          <cell r="FA42">
            <v>2.4960552955498119</v>
          </cell>
          <cell r="FB42">
            <v>2.6415326348713846</v>
          </cell>
          <cell r="FC42">
            <v>2.7157290601733779</v>
          </cell>
          <cell r="FD42">
            <v>2.6937069325781322</v>
          </cell>
          <cell r="FE42">
            <v>2.6975613783511831</v>
          </cell>
          <cell r="FF42">
            <v>2.5976608543005484</v>
          </cell>
          <cell r="FG42">
            <v>2.6787646894023052</v>
          </cell>
          <cell r="FH42">
            <v>2.5904971015333818</v>
          </cell>
          <cell r="FI42">
            <v>2.6690154240567603</v>
          </cell>
          <cell r="FJ42">
            <v>2.6741602658423935</v>
          </cell>
          <cell r="FK42">
            <v>2.8480454247329563</v>
          </cell>
          <cell r="FL42">
            <v>2.7588115655033105</v>
          </cell>
          <cell r="FM42">
            <v>2.8527564994767758</v>
          </cell>
          <cell r="FN42">
            <v>2.8146815334364512</v>
          </cell>
          <cell r="FO42">
            <v>2.6725041831515788</v>
          </cell>
          <cell r="FP42">
            <v>2.5568163268505026</v>
          </cell>
          <cell r="FQ42">
            <v>2.530887077582308</v>
          </cell>
          <cell r="FR42">
            <v>2.5314366708000557</v>
          </cell>
          <cell r="FS42">
            <v>2.5519329748382988</v>
          </cell>
        </row>
      </sheetData>
      <sheetData sheetId="9">
        <row r="29">
          <cell r="EP29">
            <v>84.004036802641494</v>
          </cell>
          <cell r="EQ29">
            <v>82.174245901989892</v>
          </cell>
          <cell r="ER29">
            <v>77.017562454699032</v>
          </cell>
          <cell r="ES29">
            <v>90.491477268588071</v>
          </cell>
          <cell r="ET29">
            <v>78.514664100686716</v>
          </cell>
          <cell r="EU29">
            <v>69.365709597428719</v>
          </cell>
          <cell r="EV29">
            <v>72.027223634740125</v>
          </cell>
          <cell r="EW29">
            <v>64.874404659465711</v>
          </cell>
          <cell r="EX29">
            <v>62.212890622154291</v>
          </cell>
          <cell r="EY29">
            <v>64.874404659465711</v>
          </cell>
          <cell r="EZ29">
            <v>64.874404659465711</v>
          </cell>
          <cell r="FA29">
            <v>62.795096817816166</v>
          </cell>
          <cell r="FB29">
            <v>60.715788976166628</v>
          </cell>
          <cell r="FC29">
            <v>58.636481134517084</v>
          </cell>
          <cell r="FD29">
            <v>56.557173292867539</v>
          </cell>
        </row>
        <row r="36">
          <cell r="EP36">
            <v>0.33892423304163505</v>
          </cell>
          <cell r="EQ36">
            <v>0.33154172499518358</v>
          </cell>
          <cell r="ER36">
            <v>0.31073647504609314</v>
          </cell>
          <cell r="ES36">
            <v>0.36509857975178112</v>
          </cell>
          <cell r="ET36">
            <v>0.31677670890228077</v>
          </cell>
          <cell r="EU36">
            <v>0.27986416867002339</v>
          </cell>
          <cell r="EV36">
            <v>0.29060236219213459</v>
          </cell>
          <cell r="EW36">
            <v>0.26174346710146074</v>
          </cell>
          <cell r="EX36">
            <v>0.25100527357934949</v>
          </cell>
          <cell r="EY36">
            <v>0.26174346710146074</v>
          </cell>
          <cell r="EZ36">
            <v>0.26174346710146074</v>
          </cell>
          <cell r="FA36">
            <v>0.25335425341231133</v>
          </cell>
          <cell r="FB36">
            <v>0.24496503972316197</v>
          </cell>
          <cell r="FC36">
            <v>0.23657582603401259</v>
          </cell>
          <cell r="FD36">
            <v>0.2281866123448632</v>
          </cell>
        </row>
      </sheetData>
      <sheetData sheetId="10">
        <row r="29">
          <cell r="ES29">
            <v>703.5463587042442</v>
          </cell>
          <cell r="ET29">
            <v>636.70659012346619</v>
          </cell>
          <cell r="EU29">
            <v>566.2155877305554</v>
          </cell>
          <cell r="EV29">
            <v>546.41016587004731</v>
          </cell>
          <cell r="EW29">
            <v>534.42161197750295</v>
          </cell>
          <cell r="EX29">
            <v>510.03903568620512</v>
          </cell>
          <cell r="EY29">
            <v>486.22936016984977</v>
          </cell>
          <cell r="EZ29">
            <v>522.95552745365615</v>
          </cell>
          <cell r="FA29">
            <v>534.3953876462557</v>
          </cell>
          <cell r="FB29">
            <v>551.54811753828051</v>
          </cell>
          <cell r="FC29">
            <v>528.29117023436959</v>
          </cell>
          <cell r="FD29">
            <v>571.42817788003128</v>
          </cell>
          <cell r="FE29">
            <v>575.79957217334163</v>
          </cell>
          <cell r="FF29">
            <v>629.02689558048849</v>
          </cell>
          <cell r="FG29">
            <v>632.77294043636175</v>
          </cell>
          <cell r="FH29">
            <v>642.67968587911548</v>
          </cell>
          <cell r="FI29">
            <v>678.12691270055052</v>
          </cell>
          <cell r="FJ29">
            <v>613.70583436327945</v>
          </cell>
          <cell r="FK29">
            <v>664.1957410394516</v>
          </cell>
          <cell r="FL29">
            <v>657.39557022138547</v>
          </cell>
          <cell r="FM29">
            <v>732.38303679509409</v>
          </cell>
          <cell r="FN29">
            <v>778.29578904047662</v>
          </cell>
          <cell r="FO29">
            <v>794.32692445761427</v>
          </cell>
          <cell r="FP29">
            <v>826.46988554188169</v>
          </cell>
          <cell r="FQ29">
            <v>853.4910330079141</v>
          </cell>
          <cell r="FR29">
            <v>906.9160475275412</v>
          </cell>
          <cell r="FS29">
            <v>981.24495587945557</v>
          </cell>
        </row>
        <row r="36">
          <cell r="ES36">
            <v>2.8385410881298627</v>
          </cell>
          <cell r="ET36">
            <v>2.5688681275774692</v>
          </cell>
          <cell r="EU36">
            <v>2.2844638318829307</v>
          </cell>
          <cell r="EV36">
            <v>2.2045565123107878</v>
          </cell>
          <cell r="EW36">
            <v>2.1561872721175455</v>
          </cell>
          <cell r="EX36">
            <v>2.0578128810329561</v>
          </cell>
          <cell r="EY36">
            <v>1.9617499259596214</v>
          </cell>
          <cell r="EZ36">
            <v>2.1099259964556936</v>
          </cell>
          <cell r="FA36">
            <v>2.1560814669480171</v>
          </cell>
          <cell r="FB36">
            <v>2.2252861866793197</v>
          </cell>
          <cell r="FC36">
            <v>2.1314532790252922</v>
          </cell>
          <cell r="FD36">
            <v>2.3054946440416617</v>
          </cell>
          <cell r="FE36">
            <v>2.3231315519162625</v>
          </cell>
          <cell r="FF36">
            <v>2.537883490623797</v>
          </cell>
          <cell r="FG36">
            <v>2.5529973521480862</v>
          </cell>
          <cell r="FH36">
            <v>2.5929672896525471</v>
          </cell>
          <cell r="FI36">
            <v>2.7359833234192714</v>
          </cell>
          <cell r="FJ36">
            <v>2.4760688550411505</v>
          </cell>
          <cell r="FK36">
            <v>2.679776361821673</v>
          </cell>
          <cell r="FL36">
            <v>2.6523402674768275</v>
          </cell>
          <cell r="FM36">
            <v>2.9548860803160295</v>
          </cell>
          <cell r="FN36">
            <v>3.1401265155841069</v>
          </cell>
          <cell r="FO36">
            <v>3.2048060296032372</v>
          </cell>
          <cell r="FP36">
            <v>3.3344906120092803</v>
          </cell>
          <cell r="FQ36">
            <v>3.4435106309203474</v>
          </cell>
          <cell r="FR36">
            <v>3.6590601778289487</v>
          </cell>
          <cell r="FS36">
            <v>3.9589489595452387</v>
          </cell>
        </row>
      </sheetData>
      <sheetData sheetId="11">
        <row r="29">
          <cell r="DR29">
            <v>95.901158131491684</v>
          </cell>
          <cell r="DS29">
            <v>100.95492054243604</v>
          </cell>
          <cell r="DT29">
            <v>99.871971454376535</v>
          </cell>
          <cell r="DU29">
            <v>108.29490880595046</v>
          </cell>
          <cell r="DV29">
            <v>111.78441142303109</v>
          </cell>
          <cell r="DW29">
            <v>113.1080158639927</v>
          </cell>
          <cell r="DX29">
            <v>109.49818557046102</v>
          </cell>
          <cell r="DY29">
            <v>113.1080158639927</v>
          </cell>
          <cell r="DZ29">
            <v>125.14078350909831</v>
          </cell>
          <cell r="EA29">
            <v>132.36044409616167</v>
          </cell>
          <cell r="EB29">
            <v>129.95389056714055</v>
          </cell>
          <cell r="EC29">
            <v>132.36044409616167</v>
          </cell>
          <cell r="ED29">
            <v>132.36044409616167</v>
          </cell>
          <cell r="EE29">
            <v>129.95389056714055</v>
          </cell>
          <cell r="EF29">
            <v>140.78338144773559</v>
          </cell>
          <cell r="EG29">
            <v>140.78338144773559</v>
          </cell>
          <cell r="EH29">
            <v>143.18993497675672</v>
          </cell>
          <cell r="EI29">
            <v>139.58010468322504</v>
          </cell>
          <cell r="EJ29">
            <v>139.58010468322504</v>
          </cell>
          <cell r="EK29">
            <v>144.39321174126727</v>
          </cell>
          <cell r="EL29">
            <v>138.37682791871447</v>
          </cell>
          <cell r="EM29">
            <v>134.7669976251828</v>
          </cell>
          <cell r="EN29">
            <v>127.54733703811942</v>
          </cell>
          <cell r="EO29">
            <v>123.93750674458775</v>
          </cell>
          <cell r="EP29">
            <v>125.14078350909831</v>
          </cell>
          <cell r="EQ29">
            <v>123.93750674458775</v>
          </cell>
          <cell r="ER29">
            <v>127.54733703811942</v>
          </cell>
          <cell r="ES29">
            <v>131.15716733165112</v>
          </cell>
          <cell r="ET29">
            <v>121.53095321556663</v>
          </cell>
          <cell r="EU29">
            <v>120.32767645105606</v>
          </cell>
          <cell r="EV29">
            <v>120.32767645105606</v>
          </cell>
          <cell r="EW29">
            <v>122.73422998007719</v>
          </cell>
          <cell r="EX29">
            <v>117.92112292203494</v>
          </cell>
          <cell r="EY29">
            <v>113.1080158639927</v>
          </cell>
          <cell r="EZ29">
            <v>111.90473909948214</v>
          </cell>
          <cell r="FA29">
            <v>113.1080158639927</v>
          </cell>
          <cell r="FB29">
            <v>115.51456939301383</v>
          </cell>
          <cell r="FC29">
            <v>117.92112292203494</v>
          </cell>
          <cell r="FD29">
            <v>117.92112292203494</v>
          </cell>
          <cell r="FE29">
            <v>120.32767645105606</v>
          </cell>
          <cell r="FF29">
            <v>119.1243996865455</v>
          </cell>
          <cell r="FG29">
            <v>117.92112292203494</v>
          </cell>
          <cell r="FH29">
            <v>120.44800412750712</v>
          </cell>
          <cell r="FI29">
            <v>114.79260333430749</v>
          </cell>
          <cell r="FJ29">
            <v>111.06244536432474</v>
          </cell>
          <cell r="FK29">
            <v>108.89654718820574</v>
          </cell>
          <cell r="FL29">
            <v>114.31129262850327</v>
          </cell>
          <cell r="FM29">
            <v>121.29029786266452</v>
          </cell>
          <cell r="FN29">
            <v>115.51456939301383</v>
          </cell>
          <cell r="FO29">
            <v>112.62670515818847</v>
          </cell>
          <cell r="FP29">
            <v>113.18823431496007</v>
          </cell>
          <cell r="FQ29">
            <v>113.74976347173167</v>
          </cell>
          <cell r="FR29">
            <v>114.31129262850327</v>
          </cell>
          <cell r="FS29">
            <v>105.39501180348002</v>
          </cell>
        </row>
        <row r="36">
          <cell r="DR36">
            <v>0.3869245777305112</v>
          </cell>
          <cell r="DS36">
            <v>0.40731458057201869</v>
          </cell>
          <cell r="DT36">
            <v>0.40294529424883846</v>
          </cell>
          <cell r="DU36">
            <v>0.43692863231801765</v>
          </cell>
          <cell r="DV36">
            <v>0.45100744380382046</v>
          </cell>
          <cell r="DW36">
            <v>0.45634768264326286</v>
          </cell>
          <cell r="DX36">
            <v>0.44178339489932894</v>
          </cell>
          <cell r="DY36">
            <v>0.45634768264326286</v>
          </cell>
          <cell r="DZ36">
            <v>0.50489530845637598</v>
          </cell>
          <cell r="EA36">
            <v>0.53402388394424383</v>
          </cell>
          <cell r="EB36">
            <v>0.52431435878162125</v>
          </cell>
          <cell r="EC36">
            <v>0.53402388394424383</v>
          </cell>
          <cell r="ED36">
            <v>0.53402388394424383</v>
          </cell>
          <cell r="EE36">
            <v>0.52431435878162125</v>
          </cell>
          <cell r="EF36">
            <v>0.56800722201342291</v>
          </cell>
          <cell r="EG36">
            <v>0.56800722201342291</v>
          </cell>
          <cell r="EH36">
            <v>0.5777167471760456</v>
          </cell>
          <cell r="EI36">
            <v>0.56315245943211167</v>
          </cell>
          <cell r="EJ36">
            <v>0.56315245943211167</v>
          </cell>
          <cell r="EK36">
            <v>0.58257150975735683</v>
          </cell>
          <cell r="EL36">
            <v>0.55829769685080033</v>
          </cell>
          <cell r="EM36">
            <v>0.54373340910686641</v>
          </cell>
          <cell r="EN36">
            <v>0.51460483361899856</v>
          </cell>
          <cell r="EO36">
            <v>0.50004054587506463</v>
          </cell>
          <cell r="EP36">
            <v>0.50489530845637598</v>
          </cell>
          <cell r="EQ36">
            <v>0.50004054587506463</v>
          </cell>
          <cell r="ER36">
            <v>0.51460483361899856</v>
          </cell>
          <cell r="ES36">
            <v>0.52916912136293248</v>
          </cell>
          <cell r="ET36">
            <v>0.490331020712442</v>
          </cell>
          <cell r="EU36">
            <v>0.48547625813113071</v>
          </cell>
          <cell r="EV36">
            <v>0.48547625813113071</v>
          </cell>
          <cell r="EW36">
            <v>0.49518578329375335</v>
          </cell>
          <cell r="EX36">
            <v>0.47576673296850813</v>
          </cell>
          <cell r="EY36">
            <v>0.45634768264326286</v>
          </cell>
          <cell r="EZ36">
            <v>0.45149292006195157</v>
          </cell>
          <cell r="FA36">
            <v>0.45634768264326286</v>
          </cell>
          <cell r="FB36">
            <v>0.4660572078058855</v>
          </cell>
          <cell r="FC36">
            <v>0.47576673296850813</v>
          </cell>
          <cell r="FD36">
            <v>0.47576673296850813</v>
          </cell>
          <cell r="FE36">
            <v>0.48547625813113071</v>
          </cell>
          <cell r="FF36">
            <v>0.48062149554981937</v>
          </cell>
          <cell r="FG36">
            <v>0.47576673296850813</v>
          </cell>
          <cell r="FH36">
            <v>0.48596173438926182</v>
          </cell>
          <cell r="FI36">
            <v>0.46314435025709871</v>
          </cell>
          <cell r="FJ36">
            <v>0.44809458625503362</v>
          </cell>
          <cell r="FK36">
            <v>0.43935601360867332</v>
          </cell>
          <cell r="FL36">
            <v>0.46120244522457421</v>
          </cell>
          <cell r="FM36">
            <v>0.48936006819617978</v>
          </cell>
          <cell r="FN36">
            <v>0.4660572078058855</v>
          </cell>
          <cell r="FO36">
            <v>0.4544057776107383</v>
          </cell>
          <cell r="FP36">
            <v>0.45667133348201694</v>
          </cell>
          <cell r="FQ36">
            <v>0.45893688935329557</v>
          </cell>
          <cell r="FR36">
            <v>0.46120244522457421</v>
          </cell>
          <cell r="FS36">
            <v>0.42522865449705743</v>
          </cell>
        </row>
      </sheetData>
      <sheetData sheetId="12">
        <row r="29">
          <cell r="ER29">
            <v>2.3534956145362478</v>
          </cell>
          <cell r="ES29">
            <v>3.2018508491630286</v>
          </cell>
          <cell r="ET29">
            <v>14.165782140686026</v>
          </cell>
          <cell r="EU29">
            <v>25.12971343220903</v>
          </cell>
          <cell r="EV29">
            <v>25.27499093927916</v>
          </cell>
          <cell r="EW29">
            <v>13.329074729451309</v>
          </cell>
          <cell r="EX29">
            <v>13.067430242389477</v>
          </cell>
          <cell r="EY29">
            <v>15.062741449375908</v>
          </cell>
          <cell r="EZ29">
            <v>16.321580994097754</v>
          </cell>
          <cell r="FA29">
            <v>17.417920111899459</v>
          </cell>
          <cell r="FB29">
            <v>16.845105972046287</v>
          </cell>
          <cell r="FC29">
            <v>16.272291832193115</v>
          </cell>
          <cell r="FD29">
            <v>16.229760485064137</v>
          </cell>
          <cell r="FE29">
            <v>16.187229137935159</v>
          </cell>
          <cell r="FF29">
            <v>18.807628764493565</v>
          </cell>
          <cell r="FG29">
            <v>20.909564018881866</v>
          </cell>
          <cell r="FH29">
            <v>20.244153252664258</v>
          </cell>
          <cell r="FI29">
            <v>18.952228264227124</v>
          </cell>
          <cell r="FJ29">
            <v>19.890629702736312</v>
          </cell>
          <cell r="FK29">
            <v>18.245265113355551</v>
          </cell>
          <cell r="FL29">
            <v>17.258046359727089</v>
          </cell>
          <cell r="FM29">
            <v>19.049665579275036</v>
          </cell>
          <cell r="FN29">
            <v>18.64746534631529</v>
          </cell>
          <cell r="FO29">
            <v>19.780938730110925</v>
          </cell>
          <cell r="FP29">
            <v>21.097230401615537</v>
          </cell>
          <cell r="FQ29">
            <v>22.523213045745532</v>
          </cell>
          <cell r="FR29">
            <v>21.755376237367837</v>
          </cell>
          <cell r="FS29">
            <v>21.535994292117067</v>
          </cell>
        </row>
        <row r="36">
          <cell r="ER36">
            <v>2.1377328989196288E-2</v>
          </cell>
          <cell r="ES36">
            <v>2.1722825913494264E-2</v>
          </cell>
          <cell r="ET36">
            <v>7.2787188680986645E-2</v>
          </cell>
          <cell r="EU36">
            <v>0.12385155144847902</v>
          </cell>
          <cell r="EV36">
            <v>0.12517113965768867</v>
          </cell>
          <cell r="EW36">
            <v>8.7540703635557521E-2</v>
          </cell>
          <cell r="EX36">
            <v>9.3069639850785202E-2</v>
          </cell>
          <cell r="EY36">
            <v>0.10574142233795478</v>
          </cell>
          <cell r="EZ36">
            <v>0.11526751751959494</v>
          </cell>
          <cell r="FA36">
            <v>0.12277237713260163</v>
          </cell>
          <cell r="FB36">
            <v>0.11865979313695298</v>
          </cell>
          <cell r="FC36">
            <v>0.11454720914130431</v>
          </cell>
          <cell r="FD36">
            <v>0.11143484880694803</v>
          </cell>
          <cell r="FE36">
            <v>0.10832248847259172</v>
          </cell>
          <cell r="FF36">
            <v>0.11058846188859336</v>
          </cell>
          <cell r="FG36">
            <v>0.13404247335249847</v>
          </cell>
          <cell r="FH36">
            <v>0.135631305958964</v>
          </cell>
          <cell r="FI36">
            <v>0.13248348273879362</v>
          </cell>
          <cell r="FJ36">
            <v>9.7081178254351641E-2</v>
          </cell>
          <cell r="FK36">
            <v>8.9050566082576221E-2</v>
          </cell>
          <cell r="FL36">
            <v>8.4232198779510992E-2</v>
          </cell>
          <cell r="FM36">
            <v>9.2976643144333099E-2</v>
          </cell>
          <cell r="FN36">
            <v>9.1013604613454646E-2</v>
          </cell>
          <cell r="FO36">
            <v>9.6545804109566605E-2</v>
          </cell>
          <cell r="FP36">
            <v>0.10297029384698694</v>
          </cell>
          <cell r="FQ36">
            <v>0.10993015772919232</v>
          </cell>
          <cell r="FR36">
            <v>0.10618253871569709</v>
          </cell>
          <cell r="FS36">
            <v>0.10511179042612703</v>
          </cell>
        </row>
      </sheetData>
      <sheetData sheetId="13">
        <row r="29">
          <cell r="DF29">
            <v>6.7243246068723034E-2</v>
          </cell>
          <cell r="DG29">
            <v>0.64050081986530172</v>
          </cell>
          <cell r="DH29">
            <v>2.7205055650013072</v>
          </cell>
          <cell r="DI29">
            <v>3.3872632946519841</v>
          </cell>
          <cell r="DJ29">
            <v>4.3180338010449582</v>
          </cell>
          <cell r="DK29">
            <v>4.656139982636244</v>
          </cell>
          <cell r="DL29">
            <v>4.9010605938069132</v>
          </cell>
          <cell r="DM29">
            <v>5.0733631814251643</v>
          </cell>
          <cell r="DN29">
            <v>5.6282236039799045</v>
          </cell>
          <cell r="DO29">
            <v>5.8386398019850434</v>
          </cell>
          <cell r="DP29">
            <v>5.5992061460495446</v>
          </cell>
          <cell r="DQ29">
            <v>5.6826176202112402</v>
          </cell>
          <cell r="DR29">
            <v>6.9989650062434343</v>
          </cell>
          <cell r="DS29">
            <v>8.2000399980483696</v>
          </cell>
          <cell r="DT29">
            <v>8.7559514773614922</v>
          </cell>
          <cell r="DU29">
            <v>9.510524877242629</v>
          </cell>
          <cell r="DV29">
            <v>9.4461421638365088</v>
          </cell>
          <cell r="DW29">
            <v>9.9804789351649355</v>
          </cell>
          <cell r="DX29">
            <v>10.208260736827702</v>
          </cell>
          <cell r="DY29">
            <v>11.022093253248695</v>
          </cell>
          <cell r="DZ29">
            <v>11.064220876220958</v>
          </cell>
          <cell r="EA29">
            <v>11.336973762991191</v>
          </cell>
          <cell r="EB29">
            <v>11.262482858718498</v>
          </cell>
          <cell r="EC29">
            <v>11.643106846765436</v>
          </cell>
          <cell r="ED29">
            <v>14.276269839009894</v>
          </cell>
          <cell r="EE29">
            <v>17.085005644192762</v>
          </cell>
          <cell r="EF29">
            <v>20.103267541309286</v>
          </cell>
          <cell r="EG29">
            <v>32.120906636487241</v>
          </cell>
          <cell r="EH29">
            <v>41.152990965043827</v>
          </cell>
          <cell r="EI29">
            <v>67.881527720026554</v>
          </cell>
          <cell r="EJ29">
            <v>80.653357347542567</v>
          </cell>
          <cell r="EK29">
            <v>85.213738987414601</v>
          </cell>
          <cell r="EL29">
            <v>86.277993702122046</v>
          </cell>
          <cell r="EM29">
            <v>86.167213295247322</v>
          </cell>
          <cell r="EN29">
            <v>84.376102839860039</v>
          </cell>
          <cell r="EO29">
            <v>85.628774720049748</v>
          </cell>
          <cell r="EP29">
            <v>89.319690994709688</v>
          </cell>
          <cell r="EQ29">
            <v>89.739218714697387</v>
          </cell>
          <cell r="ER29">
            <v>90.844450011101117</v>
          </cell>
          <cell r="ES29">
            <v>95.407821431914599</v>
          </cell>
          <cell r="ET29">
            <v>98.40995655793327</v>
          </cell>
          <cell r="EU29">
            <v>99.277866066505354</v>
          </cell>
          <cell r="EV29">
            <v>105.58002921487707</v>
          </cell>
          <cell r="EW29">
            <v>108.16419491619484</v>
          </cell>
          <cell r="EX29">
            <v>117.5721600648284</v>
          </cell>
          <cell r="EY29">
            <v>118.33197411662083</v>
          </cell>
          <cell r="EZ29">
            <v>124.09972733426099</v>
          </cell>
          <cell r="FA29">
            <v>125.14072711335841</v>
          </cell>
          <cell r="FB29">
            <v>125.63588702430771</v>
          </cell>
          <cell r="FC29">
            <v>124.66403995170084</v>
          </cell>
          <cell r="FD29">
            <v>126.51685792498627</v>
          </cell>
          <cell r="FE29">
            <v>115.85966670405067</v>
          </cell>
          <cell r="FF29">
            <v>112.66548082886068</v>
          </cell>
          <cell r="FG29">
            <v>109.48464609147432</v>
          </cell>
          <cell r="FH29">
            <v>108.53038358074542</v>
          </cell>
          <cell r="FI29">
            <v>99.853442225092039</v>
          </cell>
          <cell r="FJ29">
            <v>99.84976082405224</v>
          </cell>
          <cell r="FK29">
            <v>108.44024553880519</v>
          </cell>
          <cell r="FL29">
            <v>99.694362338957632</v>
          </cell>
          <cell r="FM29">
            <v>103.1673702352567</v>
          </cell>
          <cell r="FN29">
            <v>103.73151680283712</v>
          </cell>
          <cell r="FO29">
            <v>104.15950757360841</v>
          </cell>
          <cell r="FP29">
            <v>108.08478834339866</v>
          </cell>
          <cell r="FQ29">
            <v>111.00555490329987</v>
          </cell>
          <cell r="FR29">
            <v>99.729870287768591</v>
          </cell>
          <cell r="FS29">
            <v>98.754411579293603</v>
          </cell>
        </row>
        <row r="36">
          <cell r="DF36">
            <v>2.7130083825156433E-4</v>
          </cell>
          <cell r="DG36">
            <v>2.5841763967295404E-3</v>
          </cell>
          <cell r="DH36">
            <v>1.0976201825512445E-2</v>
          </cell>
          <cell r="DI36">
            <v>1.36663148337403E-2</v>
          </cell>
          <cell r="DJ36">
            <v>1.7421618650367045E-2</v>
          </cell>
          <cell r="DK36">
            <v>1.8785748073714695E-2</v>
          </cell>
          <cell r="DL36">
            <v>1.9773909279492574E-2</v>
          </cell>
          <cell r="DM36">
            <v>2.0469084470856339E-2</v>
          </cell>
          <cell r="DN36">
            <v>2.270773454432054E-2</v>
          </cell>
          <cell r="DO36">
            <v>2.3556683609661004E-2</v>
          </cell>
          <cell r="DP36">
            <v>2.2590660174466495E-2</v>
          </cell>
          <cell r="DQ36">
            <v>2.2927193643370408E-2</v>
          </cell>
          <cell r="DR36">
            <v>2.8238153035423024E-2</v>
          </cell>
          <cell r="DS36">
            <v>3.308403230405093E-2</v>
          </cell>
          <cell r="DT36">
            <v>3.5326922990457997E-2</v>
          </cell>
          <cell r="DU36">
            <v>3.8371338718111346E-2</v>
          </cell>
          <cell r="DV36">
            <v>3.811157903759059E-2</v>
          </cell>
          <cell r="DW36">
            <v>4.0267424010063814E-2</v>
          </cell>
          <cell r="DX36">
            <v>4.1186436659548381E-2</v>
          </cell>
          <cell r="DY36">
            <v>4.4469940309502208E-2</v>
          </cell>
          <cell r="DZ36">
            <v>4.4639909192536797E-2</v>
          </cell>
          <cell r="EA36">
            <v>4.5740363009722715E-2</v>
          </cell>
          <cell r="EB36">
            <v>4.5439820636282789E-2</v>
          </cell>
          <cell r="EC36">
            <v>4.697549318412874E-2</v>
          </cell>
          <cell r="ED36">
            <v>5.7599301057990424E-2</v>
          </cell>
          <cell r="EE36">
            <v>6.8931478234483548E-2</v>
          </cell>
          <cell r="EF36">
            <v>8.1109013237978075E-2</v>
          </cell>
          <cell r="EG36">
            <v>0.12959560112510068</v>
          </cell>
          <cell r="EH36">
            <v>0.16603661479942391</v>
          </cell>
          <cell r="EI36">
            <v>0.27387606114996904</v>
          </cell>
          <cell r="EJ36">
            <v>0.32540552004030865</v>
          </cell>
          <cell r="EK36">
            <v>0.34380491974180233</v>
          </cell>
          <cell r="EL36">
            <v>0.34809878140217221</v>
          </cell>
          <cell r="EM36">
            <v>0.34765182473359846</v>
          </cell>
          <cell r="EN36">
            <v>0.34042537752355323</v>
          </cell>
          <cell r="EO36">
            <v>0.345479430547738</v>
          </cell>
          <cell r="EP36">
            <v>0.36037086928358064</v>
          </cell>
          <cell r="EQ36">
            <v>0.36206350354436734</v>
          </cell>
          <cell r="ER36">
            <v>0.36652269007545402</v>
          </cell>
          <cell r="ES36">
            <v>0.38493415240216317</v>
          </cell>
          <cell r="ET36">
            <v>0.39704662203816093</v>
          </cell>
          <cell r="EU36">
            <v>0.40054830571597538</v>
          </cell>
          <cell r="EV36">
            <v>0.42597512915046509</v>
          </cell>
          <cell r="EW36">
            <v>0.43640125165252186</v>
          </cell>
          <cell r="EX36">
            <v>0.47435880100189781</v>
          </cell>
          <cell r="EY36">
            <v>0.47742436076021061</v>
          </cell>
          <cell r="EZ36">
            <v>0.50069504405195264</v>
          </cell>
          <cell r="FA36">
            <v>0.50489508092108581</v>
          </cell>
          <cell r="FB36">
            <v>0.50689286221159369</v>
          </cell>
          <cell r="FC36">
            <v>0.50297183012487512</v>
          </cell>
          <cell r="FD36">
            <v>0.51044724362240568</v>
          </cell>
          <cell r="FE36">
            <v>0.46744954376877118</v>
          </cell>
          <cell r="FF36">
            <v>0.45456222264532792</v>
          </cell>
          <cell r="FG36">
            <v>0.46137411072352219</v>
          </cell>
          <cell r="FH36">
            <v>0.45886221357778983</v>
          </cell>
          <cell r="FI36">
            <v>0.42560114498325191</v>
          </cell>
          <cell r="FJ36">
            <v>0.42556770599119143</v>
          </cell>
          <cell r="FK36">
            <v>0.46050582289068337</v>
          </cell>
          <cell r="FL36">
            <v>0.43031207012257344</v>
          </cell>
          <cell r="FM36">
            <v>0.44462170680297453</v>
          </cell>
          <cell r="FN36">
            <v>0.44851480002704913</v>
          </cell>
          <cell r="FO36">
            <v>0.45732704303988042</v>
          </cell>
          <cell r="FP36">
            <v>0.47451359906707707</v>
          </cell>
          <cell r="FQ36">
            <v>0.48750063379316488</v>
          </cell>
          <cell r="FR36">
            <v>0.44294636370456708</v>
          </cell>
          <cell r="FS36">
            <v>0.43901076004530015</v>
          </cell>
        </row>
      </sheetData>
      <sheetData sheetId="14">
        <row r="29">
          <cell r="CQ29">
            <v>1.8749284457034037E-2</v>
          </cell>
          <cell r="CR29">
            <v>0.14900946475549881</v>
          </cell>
          <cell r="CS29">
            <v>0.1922275123625207</v>
          </cell>
          <cell r="CT29">
            <v>0.16325134547437717</v>
          </cell>
          <cell r="CU29">
            <v>0.17160292068635988</v>
          </cell>
          <cell r="CV29">
            <v>0.18439372042029081</v>
          </cell>
          <cell r="CW29">
            <v>0.2952311571149619</v>
          </cell>
          <cell r="CX29">
            <v>0.8072038910438678</v>
          </cell>
          <cell r="CY29">
            <v>2.2705105457775465</v>
          </cell>
          <cell r="CZ29">
            <v>3.4033415551246962</v>
          </cell>
          <cell r="DA29">
            <v>5.410891606157251</v>
          </cell>
          <cell r="DB29">
            <v>6.5939150181560162</v>
          </cell>
          <cell r="DC29">
            <v>7.5582963198117135</v>
          </cell>
          <cell r="DD29">
            <v>10.528484557205596</v>
          </cell>
          <cell r="DE29">
            <v>11.433688079428363</v>
          </cell>
          <cell r="DF29">
            <v>11.677366847915081</v>
          </cell>
          <cell r="DG29">
            <v>13.175438463766337</v>
          </cell>
          <cell r="DH29">
            <v>13.342167326355906</v>
          </cell>
          <cell r="DI29">
            <v>13.671094912211975</v>
          </cell>
          <cell r="DJ29">
            <v>13.71649960624301</v>
          </cell>
          <cell r="DK29">
            <v>14.0333385625374</v>
          </cell>
          <cell r="DL29">
            <v>15.14448659895967</v>
          </cell>
          <cell r="DM29">
            <v>17.289601766230074</v>
          </cell>
          <cell r="DN29">
            <v>19.522720771913875</v>
          </cell>
          <cell r="DO29">
            <v>21.905182418147653</v>
          </cell>
          <cell r="DP29">
            <v>24.604291116863525</v>
          </cell>
          <cell r="DQ29">
            <v>26.548534143402748</v>
          </cell>
          <cell r="DR29">
            <v>30.885307934940133</v>
          </cell>
          <cell r="DS29">
            <v>37.020365159998853</v>
          </cell>
          <cell r="DT29">
            <v>40.288570717549035</v>
          </cell>
          <cell r="DU29">
            <v>44.367470183443444</v>
          </cell>
          <cell r="DV29">
            <v>47.01519710418092</v>
          </cell>
          <cell r="DW29">
            <v>54.992465550429351</v>
          </cell>
          <cell r="DX29">
            <v>68.404801255963321</v>
          </cell>
          <cell r="DY29">
            <v>86.484704781240495</v>
          </cell>
          <cell r="DZ29">
            <v>272.80804424427629</v>
          </cell>
          <cell r="EA29">
            <v>700.05895985358165</v>
          </cell>
          <cell r="EB29">
            <v>585.00874284120539</v>
          </cell>
          <cell r="EC29">
            <v>1190.3151297407342</v>
          </cell>
          <cell r="ED29">
            <v>1286.188508489714</v>
          </cell>
          <cell r="EE29">
            <v>1169.6130766983752</v>
          </cell>
          <cell r="EF29">
            <v>1344.9833571037202</v>
          </cell>
          <cell r="EG29">
            <v>1412.4037568590886</v>
          </cell>
          <cell r="EH29">
            <v>1425.2513986889608</v>
          </cell>
          <cell r="EI29">
            <v>959.12024182445259</v>
          </cell>
          <cell r="EJ29">
            <v>674.6847936034917</v>
          </cell>
          <cell r="EK29">
            <v>628.83994748023179</v>
          </cell>
          <cell r="EL29">
            <v>505.77768400469375</v>
          </cell>
          <cell r="EM29">
            <v>742.14773482751525</v>
          </cell>
          <cell r="EN29">
            <v>642.50549083294322</v>
          </cell>
          <cell r="EO29">
            <v>792.98941981797373</v>
          </cell>
          <cell r="EP29">
            <v>793.33958632630367</v>
          </cell>
          <cell r="EQ29">
            <v>1004.8060437166671</v>
          </cell>
          <cell r="ER29">
            <v>1261.6145397790738</v>
          </cell>
          <cell r="ES29">
            <v>1291.3142493306252</v>
          </cell>
          <cell r="ET29">
            <v>1253.1152297834797</v>
          </cell>
          <cell r="EU29">
            <v>1265.2515467259786</v>
          </cell>
          <cell r="EV29">
            <v>1266.7079536213037</v>
          </cell>
          <cell r="EW29">
            <v>1282.7351839898997</v>
          </cell>
          <cell r="EX29">
            <v>1268.6049304124231</v>
          </cell>
          <cell r="EY29">
            <v>1306.1591392156879</v>
          </cell>
          <cell r="EZ29">
            <v>1201.5582099620133</v>
          </cell>
          <cell r="FA29">
            <v>1288.1418308918744</v>
          </cell>
          <cell r="FB29">
            <v>1270.2454910246802</v>
          </cell>
          <cell r="FC29">
            <v>1191.4754909628095</v>
          </cell>
          <cell r="FD29">
            <v>1405.3275430599954</v>
          </cell>
          <cell r="FE29">
            <v>1452.8611310029216</v>
          </cell>
          <cell r="FF29">
            <v>1572.3305768123387</v>
          </cell>
          <cell r="FG29">
            <v>1556.4946636782918</v>
          </cell>
          <cell r="FH29">
            <v>1488.3088153084896</v>
          </cell>
          <cell r="FI29">
            <v>1558.6197791155739</v>
          </cell>
          <cell r="FJ29">
            <v>1430.6719254607012</v>
          </cell>
          <cell r="FK29">
            <v>1461.1973711942555</v>
          </cell>
          <cell r="FL29">
            <v>1605.6669240735932</v>
          </cell>
          <cell r="FM29">
            <v>1691.9479370793722</v>
          </cell>
          <cell r="FN29">
            <v>1563.4344891368521</v>
          </cell>
          <cell r="FO29">
            <v>1588.8257207610195</v>
          </cell>
          <cell r="FP29">
            <v>1722.1543935120098</v>
          </cell>
          <cell r="FQ29">
            <v>1867.7422292663516</v>
          </cell>
          <cell r="FR29">
            <v>1763.355705328054</v>
          </cell>
          <cell r="FS29">
            <v>1797.6156023369256</v>
          </cell>
        </row>
        <row r="36">
          <cell r="CQ36">
            <v>3.5365050881408459E-5</v>
          </cell>
          <cell r="CR36">
            <v>2.8106284882315331E-4</v>
          </cell>
          <cell r="CS36">
            <v>3.6258107721848069E-4</v>
          </cell>
          <cell r="CT36">
            <v>3.0792599858357669E-4</v>
          </cell>
          <cell r="CU36">
            <v>3.2367880680345904E-4</v>
          </cell>
          <cell r="CV36">
            <v>3.4780491595930309E-4</v>
          </cell>
          <cell r="CW36">
            <v>5.5686737896979831E-4</v>
          </cell>
          <cell r="CX36">
            <v>1.5225544603504892E-3</v>
          </cell>
          <cell r="CY36">
            <v>4.2826552214408941E-3</v>
          </cell>
          <cell r="CZ36">
            <v>6.4194101668046495E-3</v>
          </cell>
          <cell r="DA36">
            <v>1.0206067191740069E-2</v>
          </cell>
          <cell r="DB36">
            <v>1.2437495449981566E-2</v>
          </cell>
          <cell r="DC36">
            <v>1.4256519204210094E-2</v>
          </cell>
          <cell r="DD36">
            <v>1.9858912105310277E-2</v>
          </cell>
          <cell r="DE36">
            <v>2.1566314256832298E-2</v>
          </cell>
          <cell r="DF36">
            <v>2.2025943106455878E-2</v>
          </cell>
          <cell r="DG36">
            <v>2.4851617816335141E-2</v>
          </cell>
          <cell r="DH36">
            <v>2.5167942654317696E-2</v>
          </cell>
          <cell r="DI36">
            <v>2.57885297988951E-2</v>
          </cell>
          <cell r="DJ36">
            <v>2.5874333788498571E-2</v>
          </cell>
          <cell r="DK36">
            <v>2.6472119262936775E-2</v>
          </cell>
          <cell r="DL36">
            <v>2.8568136901842921E-2</v>
          </cell>
          <cell r="DM36">
            <v>3.2614431644707009E-2</v>
          </cell>
          <cell r="DN36">
            <v>3.6826719934171845E-2</v>
          </cell>
          <cell r="DO36">
            <v>4.1343355120746578E-2</v>
          </cell>
          <cell r="DP36">
            <v>4.7747134152636678E-2</v>
          </cell>
          <cell r="DQ36">
            <v>5.1584682523182421E-2</v>
          </cell>
          <cell r="DR36">
            <v>5.977557211821187E-2</v>
          </cell>
          <cell r="DS36">
            <v>7.1501013376678274E-2</v>
          </cell>
          <cell r="DT36">
            <v>7.7874641861634342E-2</v>
          </cell>
          <cell r="DU36">
            <v>8.6966381956292652E-2</v>
          </cell>
          <cell r="DV36">
            <v>9.2601644128479807E-2</v>
          </cell>
          <cell r="DW36">
            <v>0.10705781338521811</v>
          </cell>
          <cell r="DX36">
            <v>0.13304274458067361</v>
          </cell>
          <cell r="DY36">
            <v>0.16725093126737903</v>
          </cell>
          <cell r="DZ36">
            <v>0.53130175718027084</v>
          </cell>
          <cell r="EA36">
            <v>1.3754117067153078</v>
          </cell>
          <cell r="EB36">
            <v>1.15363528902827</v>
          </cell>
          <cell r="EC36">
            <v>2.3030338810559594</v>
          </cell>
          <cell r="ED36">
            <v>2.49248145148995</v>
          </cell>
          <cell r="EE36">
            <v>2.3462087032368513</v>
          </cell>
          <cell r="EF36">
            <v>2.704208744509434</v>
          </cell>
          <cell r="EG36">
            <v>2.8522889360270951</v>
          </cell>
          <cell r="EH36">
            <v>2.9242000073681997</v>
          </cell>
          <cell r="EI36">
            <v>1.9889374136707305</v>
          </cell>
          <cell r="EJ36">
            <v>1.4474142773729621</v>
          </cell>
          <cell r="EK36">
            <v>1.4454229809277437</v>
          </cell>
          <cell r="EL36">
            <v>1.2534516324728529</v>
          </cell>
          <cell r="EM36">
            <v>1.7720660169388684</v>
          </cell>
          <cell r="EN36">
            <v>1.5217625430088484</v>
          </cell>
          <cell r="EO36">
            <v>1.8718535117224846</v>
          </cell>
          <cell r="EP36">
            <v>1.9480037633672174</v>
          </cell>
          <cell r="EQ36">
            <v>2.3700222936091215</v>
          </cell>
          <cell r="ER36">
            <v>2.8773144057406377</v>
          </cell>
          <cell r="ES36">
            <v>2.9837095392151731</v>
          </cell>
          <cell r="ET36">
            <v>2.9101317175152599</v>
          </cell>
          <cell r="EU36">
            <v>2.9925577848078939</v>
          </cell>
          <cell r="EV36">
            <v>3.0090435901488171</v>
          </cell>
          <cell r="EW36">
            <v>3.0499599510564943</v>
          </cell>
          <cell r="EX36">
            <v>3.0462052182421524</v>
          </cell>
          <cell r="EY36">
            <v>3.1368850846883234</v>
          </cell>
          <cell r="EZ36">
            <v>2.9426390207442301</v>
          </cell>
          <cell r="FA36">
            <v>3.1624351418993042</v>
          </cell>
          <cell r="FB36">
            <v>3.2080581870620364</v>
          </cell>
          <cell r="FC36">
            <v>3.1434613298885008</v>
          </cell>
          <cell r="FD36">
            <v>3.6460339576744731</v>
          </cell>
          <cell r="FE36">
            <v>3.5538475961147253</v>
          </cell>
          <cell r="FF36">
            <v>4.1671381165239492</v>
          </cell>
          <cell r="FG36">
            <v>4.1906757302479845</v>
          </cell>
          <cell r="FH36">
            <v>3.9537561344407841</v>
          </cell>
          <cell r="FI36">
            <v>4.1569789891209279</v>
          </cell>
          <cell r="FJ36">
            <v>4.0046390886435308</v>
          </cell>
          <cell r="FK36">
            <v>4.1892232536526031</v>
          </cell>
          <cell r="FL36">
            <v>4.3036512899709916</v>
          </cell>
          <cell r="FM36">
            <v>4.5705041886962938</v>
          </cell>
          <cell r="FN36">
            <v>4.3608450382069659</v>
          </cell>
          <cell r="FO36">
            <v>4.4516335168096424</v>
          </cell>
          <cell r="FP36">
            <v>4.7300622842600433</v>
          </cell>
          <cell r="FQ36">
            <v>5.0733648237959912</v>
          </cell>
          <cell r="FR36">
            <v>4.6541318556953719</v>
          </cell>
          <cell r="FS36">
            <v>4.7492836350881644</v>
          </cell>
        </row>
      </sheetData>
      <sheetData sheetId="15">
        <row r="29">
          <cell r="CZ29">
            <v>4.3223896455858997</v>
          </cell>
          <cell r="DA29">
            <v>4.2864535826861179</v>
          </cell>
          <cell r="DB29">
            <v>4.5207567127927026</v>
          </cell>
          <cell r="DC29">
            <v>4.6443767691679563</v>
          </cell>
          <cell r="DD29">
            <v>4.9491145825581153</v>
          </cell>
          <cell r="DE29">
            <v>5.206416792920562</v>
          </cell>
          <cell r="DF29">
            <v>5.1532314198288836</v>
          </cell>
          <cell r="DG29">
            <v>5.2854761313000855</v>
          </cell>
          <cell r="DH29">
            <v>5.5197792614066703</v>
          </cell>
          <cell r="DI29">
            <v>5.8848896604684651</v>
          </cell>
          <cell r="DJ29">
            <v>6.4411799141571064</v>
          </cell>
          <cell r="DK29">
            <v>6.7099816646474828</v>
          </cell>
          <cell r="DL29">
            <v>6.9845331852018262</v>
          </cell>
          <cell r="DM29">
            <v>7.5668184190249796</v>
          </cell>
          <cell r="DN29">
            <v>8.0683519322702502</v>
          </cell>
          <cell r="DO29">
            <v>8.8520795491719859</v>
          </cell>
          <cell r="DP29">
            <v>9.6244620241984364</v>
          </cell>
          <cell r="DQ29">
            <v>9.2009100608545396</v>
          </cell>
          <cell r="DR29">
            <v>9.9847680816858766</v>
          </cell>
          <cell r="DS29">
            <v>10.140079161840612</v>
          </cell>
          <cell r="DT29">
            <v>10.225493735729238</v>
          </cell>
          <cell r="DU29">
            <v>10.551764367590824</v>
          </cell>
          <cell r="DV29">
            <v>11.441901591046941</v>
          </cell>
          <cell r="DW29">
            <v>11.102720970154859</v>
          </cell>
          <cell r="DX29">
            <v>10.464393734758186</v>
          </cell>
          <cell r="DY29">
            <v>11.156157602640228</v>
          </cell>
          <cell r="DZ29">
            <v>11.847921470522268</v>
          </cell>
          <cell r="EA29">
            <v>12.539685338404308</v>
          </cell>
          <cell r="EB29">
            <v>13.231449206286351</v>
          </cell>
          <cell r="EC29">
            <v>13.923213074168389</v>
          </cell>
          <cell r="ED29">
            <v>14.614976942050435</v>
          </cell>
          <cell r="EE29">
            <v>15.306740809932473</v>
          </cell>
          <cell r="EF29">
            <v>15.998504677814513</v>
          </cell>
          <cell r="EG29">
            <v>16.690268545696554</v>
          </cell>
          <cell r="EH29">
            <v>18.209213517688472</v>
          </cell>
          <cell r="EI29">
            <v>19.328731253312661</v>
          </cell>
          <cell r="EJ29">
            <v>20.369224207598673</v>
          </cell>
          <cell r="EK29">
            <v>21.889342814957004</v>
          </cell>
          <cell r="EL29">
            <v>22.784957003456356</v>
          </cell>
          <cell r="EM29">
            <v>24.856684233026719</v>
          </cell>
          <cell r="EN29">
            <v>26.943668722360393</v>
          </cell>
          <cell r="EO29">
            <v>29.368790601149342</v>
          </cell>
          <cell r="EP29">
            <v>30.145215597993428</v>
          </cell>
          <cell r="EQ29">
            <v>31.171103312164131</v>
          </cell>
          <cell r="ER29">
            <v>34.803635175128306</v>
          </cell>
          <cell r="ES29">
            <v>35.949364100602303</v>
          </cell>
          <cell r="ET29">
            <v>37.833700883336085</v>
          </cell>
          <cell r="EU29">
            <v>39.366077460076902</v>
          </cell>
          <cell r="EV29">
            <v>41.353042135406646</v>
          </cell>
          <cell r="EW29">
            <v>44.245270890026212</v>
          </cell>
          <cell r="EX29">
            <v>45.895923830915102</v>
          </cell>
          <cell r="EY29">
            <v>46.16625117697788</v>
          </cell>
          <cell r="EZ29">
            <v>46.941502538455552</v>
          </cell>
          <cell r="FA29">
            <v>54.425616171360986</v>
          </cell>
          <cell r="FB29">
            <v>55.390478039603359</v>
          </cell>
          <cell r="FC29">
            <v>59.750603787783369</v>
          </cell>
          <cell r="FD29">
            <v>60.861624161500131</v>
          </cell>
          <cell r="FE29">
            <v>63.464791639075948</v>
          </cell>
          <cell r="FF29">
            <v>64.967725348505084</v>
          </cell>
          <cell r="FG29">
            <v>67.788422705077252</v>
          </cell>
          <cell r="FH29">
            <v>72.996555427823921</v>
          </cell>
          <cell r="FI29">
            <v>80.083355287357008</v>
          </cell>
          <cell r="FJ29">
            <v>90.652430978426281</v>
          </cell>
          <cell r="FK29">
            <v>92.284803954696216</v>
          </cell>
          <cell r="FL29">
            <v>93.681669376019713</v>
          </cell>
          <cell r="FM29">
            <v>95.623258378631519</v>
          </cell>
          <cell r="FN29">
            <v>90.733330520201775</v>
          </cell>
          <cell r="FO29">
            <v>94.454709441874414</v>
          </cell>
          <cell r="FP29">
            <v>108.54920738676013</v>
          </cell>
          <cell r="FQ29">
            <v>110.27506427797063</v>
          </cell>
          <cell r="FR29">
            <v>111.47956856662795</v>
          </cell>
          <cell r="FS29">
            <v>115.77623311870408</v>
          </cell>
        </row>
        <row r="36">
          <cell r="CZ36">
            <v>1.7439192820924532E-2</v>
          </cell>
          <cell r="DA36">
            <v>1.7294204520118713E-2</v>
          </cell>
          <cell r="DB36">
            <v>1.8239528241372684E-2</v>
          </cell>
          <cell r="DC36">
            <v>1.8738287996144722E-2</v>
          </cell>
          <cell r="DD36">
            <v>1.9967788786978108E-2</v>
          </cell>
          <cell r="DE36">
            <v>2.1005905020747812E-2</v>
          </cell>
          <cell r="DF36">
            <v>2.0791322335555189E-2</v>
          </cell>
          <cell r="DG36">
            <v>2.1324879282520626E-2</v>
          </cell>
          <cell r="DH36">
            <v>2.2270203003774598E-2</v>
          </cell>
          <cell r="DI36">
            <v>2.3743284139961768E-2</v>
          </cell>
          <cell r="DJ36">
            <v>2.5987703036435932E-2</v>
          </cell>
          <cell r="DK36">
            <v>2.7072215526463491E-2</v>
          </cell>
          <cell r="DL36">
            <v>2.8179926144619994E-2</v>
          </cell>
          <cell r="DM36">
            <v>3.0529224866402086E-2</v>
          </cell>
          <cell r="DN36">
            <v>3.2552721210044287E-2</v>
          </cell>
          <cell r="DO36">
            <v>3.5714763078294319E-2</v>
          </cell>
          <cell r="DP36">
            <v>3.8831031628318434E-2</v>
          </cell>
          <cell r="DQ36">
            <v>3.7122161081217589E-2</v>
          </cell>
          <cell r="DR36">
            <v>4.0284729079562175E-2</v>
          </cell>
          <cell r="DS36">
            <v>4.0911350022172124E-2</v>
          </cell>
          <cell r="DT36">
            <v>4.1255965234102868E-2</v>
          </cell>
          <cell r="DU36">
            <v>4.2572342730668851E-2</v>
          </cell>
          <cell r="DV36">
            <v>4.6163706756072308E-2</v>
          </cell>
          <cell r="DW36">
            <v>4.4795242380145803E-2</v>
          </cell>
          <cell r="DX36">
            <v>4.2219835567319855E-2</v>
          </cell>
          <cell r="DY36">
            <v>4.5010838801112819E-2</v>
          </cell>
          <cell r="DZ36">
            <v>4.7801842034905784E-2</v>
          </cell>
          <cell r="EA36">
            <v>5.0592845268698748E-2</v>
          </cell>
          <cell r="EB36">
            <v>5.3383848502491719E-2</v>
          </cell>
          <cell r="EC36">
            <v>5.617485173628467E-2</v>
          </cell>
          <cell r="ED36">
            <v>5.8965854970077655E-2</v>
          </cell>
          <cell r="EE36">
            <v>6.1756858203870606E-2</v>
          </cell>
          <cell r="EF36">
            <v>6.454786143766357E-2</v>
          </cell>
          <cell r="EG36">
            <v>6.7338864671456528E-2</v>
          </cell>
          <cell r="EH36">
            <v>7.3467228012783742E-2</v>
          </cell>
          <cell r="EI36">
            <v>7.798405487450194E-2</v>
          </cell>
          <cell r="EJ36">
            <v>8.218204689892239E-2</v>
          </cell>
          <cell r="EK36">
            <v>8.8315145411100568E-2</v>
          </cell>
          <cell r="EL36">
            <v>9.1928606900475135E-2</v>
          </cell>
          <cell r="EM36">
            <v>0.10028723571260298</v>
          </cell>
          <cell r="EN36">
            <v>0.10870742174579326</v>
          </cell>
          <cell r="EO36">
            <v>0.11849186311415365</v>
          </cell>
          <cell r="EP36">
            <v>0.12162444169710886</v>
          </cell>
          <cell r="EQ36">
            <v>0.12576350715093962</v>
          </cell>
          <cell r="ER36">
            <v>0.14041938706474538</v>
          </cell>
          <cell r="ES36">
            <v>0.14504196607546838</v>
          </cell>
          <cell r="ET36">
            <v>0.15264454594172674</v>
          </cell>
          <cell r="EU36">
            <v>0.15882710068279265</v>
          </cell>
          <cell r="EV36">
            <v>0.16684374493346252</v>
          </cell>
          <cell r="EW36">
            <v>0.17851278430050369</v>
          </cell>
          <cell r="EX36">
            <v>0.18517253903732717</v>
          </cell>
          <cell r="EY36">
            <v>0.18626320672333088</v>
          </cell>
          <cell r="EZ36">
            <v>0.18939105013543514</v>
          </cell>
          <cell r="FA36">
            <v>0.21958659274951528</v>
          </cell>
          <cell r="FB36">
            <v>0.22347944220213686</v>
          </cell>
          <cell r="FC36">
            <v>0.24107088579714903</v>
          </cell>
          <cell r="FD36">
            <v>0.24555342904611518</v>
          </cell>
          <cell r="FE36">
            <v>0.25605621646440463</v>
          </cell>
          <cell r="FF36">
            <v>0.26211998047109669</v>
          </cell>
          <cell r="FG36">
            <v>0.27350041794298646</v>
          </cell>
          <cell r="FH36">
            <v>0.29451324608579371</v>
          </cell>
          <cell r="FI36">
            <v>0.32310577923696593</v>
          </cell>
          <cell r="FJ36">
            <v>0.36574796655196889</v>
          </cell>
          <cell r="FK36">
            <v>0.37233396860708423</v>
          </cell>
          <cell r="FL36">
            <v>0.37796978754631827</v>
          </cell>
          <cell r="FM36">
            <v>0.38580335827266687</v>
          </cell>
          <cell r="FN36">
            <v>0.36607436533223342</v>
          </cell>
          <cell r="FO36">
            <v>0.38108870922440158</v>
          </cell>
          <cell r="FP36">
            <v>0.43795463005270968</v>
          </cell>
          <cell r="FQ36">
            <v>0.44491780403168618</v>
          </cell>
          <cell r="FR36">
            <v>0.44977751920451353</v>
          </cell>
          <cell r="FS36">
            <v>0.46711292108967378</v>
          </cell>
        </row>
      </sheetData>
      <sheetData sheetId="16">
        <row r="29">
          <cell r="EY29">
            <v>43.898324675402357</v>
          </cell>
          <cell r="EZ29">
            <v>96.02236789604008</v>
          </cell>
          <cell r="FA29">
            <v>98.355919798756872</v>
          </cell>
          <cell r="FB29">
            <v>111.41112589586767</v>
          </cell>
          <cell r="FC29">
            <v>112.5833169320762</v>
          </cell>
          <cell r="FD29">
            <v>113.5398820283602</v>
          </cell>
          <cell r="FE29">
            <v>115.8697116035061</v>
          </cell>
          <cell r="FF29">
            <v>118.50443743280269</v>
          </cell>
          <cell r="FG29">
            <v>122.92786483754851</v>
          </cell>
          <cell r="FH29">
            <v>126.89901379482704</v>
          </cell>
          <cell r="FI29">
            <v>142.7909436275948</v>
          </cell>
          <cell r="FJ29">
            <v>141.46951992154601</v>
          </cell>
          <cell r="FK29">
            <v>149.83048239158066</v>
          </cell>
          <cell r="FL29">
            <v>151.91022973455642</v>
          </cell>
          <cell r="FM29">
            <v>235.98050362628058</v>
          </cell>
          <cell r="FN29">
            <v>267.46696332673145</v>
          </cell>
          <cell r="FO29">
            <v>276.45412218922348</v>
          </cell>
          <cell r="FP29">
            <v>281.18923477193277</v>
          </cell>
          <cell r="FQ29">
            <v>261.81755877658196</v>
          </cell>
          <cell r="FR29">
            <v>164.63566701210874</v>
          </cell>
          <cell r="FS29">
            <v>166.07296566167054</v>
          </cell>
        </row>
        <row r="36">
          <cell r="EY36">
            <v>8.2801372463671002E-2</v>
          </cell>
          <cell r="EZ36">
            <v>0.21399071259686589</v>
          </cell>
          <cell r="FA36">
            <v>0.21910326086600343</v>
          </cell>
          <cell r="FB36">
            <v>0.27823172752191211</v>
          </cell>
          <cell r="FC36">
            <v>0.28713433716315895</v>
          </cell>
          <cell r="FD36">
            <v>0.29266082793587317</v>
          </cell>
          <cell r="FE36">
            <v>0.30512712996777358</v>
          </cell>
          <cell r="FF36">
            <v>0.31632833605054544</v>
          </cell>
          <cell r="FG36">
            <v>0.33914245452488723</v>
          </cell>
          <cell r="FH36">
            <v>0.35754856208987484</v>
          </cell>
          <cell r="FI36">
            <v>0.39190287231943538</v>
          </cell>
          <cell r="FJ36">
            <v>0.39189465382617011</v>
          </cell>
          <cell r="FK36">
            <v>0.46721216397571885</v>
          </cell>
          <cell r="FL36">
            <v>0.50278633195412104</v>
          </cell>
          <cell r="FM36">
            <v>0.74374773997413968</v>
          </cell>
          <cell r="FN36">
            <v>0.8867331592717731</v>
          </cell>
          <cell r="FO36">
            <v>0.93795006531655378</v>
          </cell>
          <cell r="FP36">
            <v>0.96947881747526499</v>
          </cell>
          <cell r="FQ36">
            <v>0.96513733062174301</v>
          </cell>
          <cell r="FR36">
            <v>0.69216819924466921</v>
          </cell>
          <cell r="FS36">
            <v>0.72198864267809415</v>
          </cell>
        </row>
      </sheetData>
      <sheetData sheetId="17">
        <row r="29">
          <cell r="DL29">
            <v>1.3673720583816744E-2</v>
          </cell>
          <cell r="DM29">
            <v>1.8067492294960071E-2</v>
          </cell>
          <cell r="DN29">
            <v>2.8673148149443974E-2</v>
          </cell>
          <cell r="DO29">
            <v>0.12893447331665428</v>
          </cell>
          <cell r="DP29">
            <v>0.2187795293410679</v>
          </cell>
          <cell r="DQ29">
            <v>0.24752843217518677</v>
          </cell>
          <cell r="DR29">
            <v>0.17931133862545282</v>
          </cell>
          <cell r="DS29">
            <v>0.17230403029302596</v>
          </cell>
          <cell r="DT29">
            <v>0.14715347498096412</v>
          </cell>
          <cell r="DU29">
            <v>0.12882084128964197</v>
          </cell>
          <cell r="DV29">
            <v>0.66563819065902541</v>
          </cell>
          <cell r="DW29">
            <v>1.5571424051788578</v>
          </cell>
          <cell r="DX29">
            <v>1.2956252561252553</v>
          </cell>
          <cell r="DY29">
            <v>1.9471543940089229</v>
          </cell>
          <cell r="DZ29">
            <v>2.2530527830634282</v>
          </cell>
          <cell r="EA29">
            <v>2.3504105027638738</v>
          </cell>
          <cell r="EB29">
            <v>2.2945284729229276</v>
          </cell>
          <cell r="EC29">
            <v>3.8371049405443665</v>
          </cell>
          <cell r="ED29">
            <v>13.791153456086509</v>
          </cell>
          <cell r="EE29">
            <v>9.4023047896730496</v>
          </cell>
          <cell r="EF29">
            <v>10.583641271390382</v>
          </cell>
          <cell r="EG29">
            <v>10.848365007212772</v>
          </cell>
          <cell r="EH29">
            <v>9.4269296396417097</v>
          </cell>
          <cell r="EI29">
            <v>8.8984241912832882</v>
          </cell>
          <cell r="EJ29">
            <v>12.835674416031113</v>
          </cell>
          <cell r="EK29">
            <v>15.021443271626737</v>
          </cell>
          <cell r="EL29">
            <v>16.672779356575479</v>
          </cell>
          <cell r="EM29">
            <v>20.298358278836393</v>
          </cell>
          <cell r="EN29">
            <v>25.857307977090656</v>
          </cell>
          <cell r="EO29">
            <v>32.403379094000989</v>
          </cell>
          <cell r="EP29">
            <v>32.52599527795752</v>
          </cell>
          <cell r="EQ29">
            <v>34.054715178949735</v>
          </cell>
          <cell r="ER29">
            <v>35.847068609420774</v>
          </cell>
          <cell r="ES29">
            <v>37.684133524223</v>
          </cell>
          <cell r="ET29">
            <v>36.475019917952615</v>
          </cell>
          <cell r="EU29">
            <v>38.364787080715118</v>
          </cell>
          <cell r="EV29">
            <v>46.151127914133419</v>
          </cell>
          <cell r="EW29">
            <v>50.561535385077967</v>
          </cell>
          <cell r="EX29">
            <v>50.926241792104435</v>
          </cell>
          <cell r="EY29">
            <v>52.436707534011546</v>
          </cell>
          <cell r="EZ29">
            <v>53.109271456206329</v>
          </cell>
          <cell r="FA29">
            <v>53.22455323541535</v>
          </cell>
          <cell r="FB29">
            <v>52.899186585737077</v>
          </cell>
          <cell r="FC29">
            <v>63.850751842701889</v>
          </cell>
          <cell r="FD29">
            <v>64.31775872624614</v>
          </cell>
          <cell r="FE29">
            <v>75.151962504842942</v>
          </cell>
          <cell r="FF29">
            <v>88.782143255461321</v>
          </cell>
          <cell r="FG29">
            <v>100.85395913099899</v>
          </cell>
          <cell r="FH29">
            <v>124.11847464218963</v>
          </cell>
          <cell r="FI29">
            <v>138.9576669775214</v>
          </cell>
          <cell r="FJ29">
            <v>133.75850897290408</v>
          </cell>
          <cell r="FK29">
            <v>136.04055432949326</v>
          </cell>
          <cell r="FL29">
            <v>125.2783276074431</v>
          </cell>
          <cell r="FM29">
            <v>127.50298146057601</v>
          </cell>
          <cell r="FN29">
            <v>128.91721491885116</v>
          </cell>
          <cell r="FO29">
            <v>124.62177059699795</v>
          </cell>
          <cell r="FP29">
            <v>129.77186613883347</v>
          </cell>
          <cell r="FQ29">
            <v>128.55726948632363</v>
          </cell>
          <cell r="FR29">
            <v>123.64456415873423</v>
          </cell>
          <cell r="FS29">
            <v>120.02988392665827</v>
          </cell>
        </row>
        <row r="36">
          <cell r="DL36">
            <v>2.5791481551895867E-5</v>
          </cell>
          <cell r="DM36">
            <v>3.4079049031175425E-5</v>
          </cell>
          <cell r="DN36">
            <v>5.4083522257022632E-5</v>
          </cell>
          <cell r="DO36">
            <v>2.4319723878851396E-4</v>
          </cell>
          <cell r="DP36">
            <v>4.1266370483033387E-4</v>
          </cell>
          <cell r="DQ36">
            <v>4.6689011618182693E-4</v>
          </cell>
          <cell r="DR36">
            <v>3.382184866112882E-4</v>
          </cell>
          <cell r="DS36">
            <v>3.2500124537278204E-4</v>
          </cell>
          <cell r="DT36">
            <v>2.7756206600863006E-4</v>
          </cell>
          <cell r="DU36">
            <v>2.4298290514680846E-4</v>
          </cell>
          <cell r="DV36">
            <v>1.2875681992672869E-3</v>
          </cell>
          <cell r="DW36">
            <v>2.9998283835262715E-3</v>
          </cell>
          <cell r="DX36">
            <v>2.5149171541240544E-3</v>
          </cell>
          <cell r="DY36">
            <v>3.7563834204538881E-3</v>
          </cell>
          <cell r="DZ36">
            <v>4.3459181932628075E-3</v>
          </cell>
          <cell r="EA36">
            <v>4.5337373642855023E-3</v>
          </cell>
          <cell r="EB36">
            <v>4.4241499724853176E-3</v>
          </cell>
          <cell r="EC36">
            <v>7.4508733273051528E-3</v>
          </cell>
          <cell r="ED36">
            <v>2.6822439587389602E-2</v>
          </cell>
          <cell r="EE36">
            <v>1.8927022843107207E-2</v>
          </cell>
          <cell r="EF36">
            <v>2.1538134048407858E-2</v>
          </cell>
          <cell r="EG36">
            <v>2.2420322932891045E-2</v>
          </cell>
          <cell r="EH36">
            <v>1.9658147961347787E-2</v>
          </cell>
          <cell r="EI36">
            <v>1.8917230957536176E-2</v>
          </cell>
          <cell r="EJ36">
            <v>2.6770294304198364E-2</v>
          </cell>
          <cell r="EK36">
            <v>3.0893109069224618E-2</v>
          </cell>
          <cell r="EL36">
            <v>3.4221167631503513E-2</v>
          </cell>
          <cell r="EM36">
            <v>4.1273058884773867E-2</v>
          </cell>
          <cell r="EN36">
            <v>5.2184984799036188E-2</v>
          </cell>
          <cell r="EO36">
            <v>6.4958827058794216E-2</v>
          </cell>
          <cell r="EP36">
            <v>6.4550221148792719E-2</v>
          </cell>
          <cell r="EQ36">
            <v>6.8286885621073129E-2</v>
          </cell>
          <cell r="ER36">
            <v>7.1880932232708541E-2</v>
          </cell>
          <cell r="ES36">
            <v>7.5373651215454113E-2</v>
          </cell>
          <cell r="ET36">
            <v>7.3017686230402779E-2</v>
          </cell>
          <cell r="EU36">
            <v>7.6280068932533029E-2</v>
          </cell>
          <cell r="EV36">
            <v>9.1268838822551879E-2</v>
          </cell>
          <cell r="EW36">
            <v>9.9587784805537469E-2</v>
          </cell>
          <cell r="EX36">
            <v>0.10035102215160493</v>
          </cell>
          <cell r="EY36">
            <v>0.10327539995445932</v>
          </cell>
          <cell r="EZ36">
            <v>0.10439334503874689</v>
          </cell>
          <cell r="FA36">
            <v>0.10468611564918749</v>
          </cell>
          <cell r="FB36">
            <v>0.10377110569060291</v>
          </cell>
          <cell r="FC36">
            <v>0.12510596274478827</v>
          </cell>
          <cell r="FD36">
            <v>0.12621281045682867</v>
          </cell>
          <cell r="FE36">
            <v>0.14740162454111333</v>
          </cell>
          <cell r="FF36">
            <v>0.17235772898109006</v>
          </cell>
          <cell r="FG36">
            <v>0.19535366058917772</v>
          </cell>
          <cell r="FH36">
            <v>0.24036525443129467</v>
          </cell>
          <cell r="FI36">
            <v>0.26722518026506814</v>
          </cell>
          <cell r="FJ36">
            <v>0.25749381188546372</v>
          </cell>
          <cell r="FK36">
            <v>0.26212965500841223</v>
          </cell>
          <cell r="FL36">
            <v>0.24196544190226188</v>
          </cell>
          <cell r="FM36">
            <v>0.24622186201616841</v>
          </cell>
          <cell r="FN36">
            <v>0.25013226620286899</v>
          </cell>
          <cell r="FO36">
            <v>0.24056885589256377</v>
          </cell>
          <cell r="FP36">
            <v>0.25059937326400322</v>
          </cell>
          <cell r="FQ36">
            <v>0.25538889928896952</v>
          </cell>
          <cell r="FR36">
            <v>0.25659262792423915</v>
          </cell>
          <cell r="FS36">
            <v>0.24977458904812466</v>
          </cell>
        </row>
      </sheetData>
      <sheetData sheetId="18">
        <row r="29">
          <cell r="DL29">
            <v>0.38653827855360073</v>
          </cell>
          <cell r="DM29">
            <v>2.5610007474615002</v>
          </cell>
          <cell r="DN29">
            <v>4.8396591104046456</v>
          </cell>
          <cell r="DO29">
            <v>6.3675488732028276</v>
          </cell>
          <cell r="DP29">
            <v>7.4215750798743718</v>
          </cell>
          <cell r="DQ29">
            <v>25.074822896602015</v>
          </cell>
          <cell r="DR29">
            <v>27.184545761186317</v>
          </cell>
          <cell r="DS29">
            <v>35.479887550235865</v>
          </cell>
          <cell r="DT29">
            <v>41.264384443704103</v>
          </cell>
          <cell r="DU29">
            <v>47.537896732879716</v>
          </cell>
          <cell r="DV29">
            <v>51.331196276409699</v>
          </cell>
          <cell r="DW29">
            <v>57.360642640903436</v>
          </cell>
          <cell r="DX29">
            <v>46.116356325255751</v>
          </cell>
          <cell r="DY29">
            <v>62.959954692019799</v>
          </cell>
          <cell r="DZ29">
            <v>68.532503382645885</v>
          </cell>
          <cell r="EA29">
            <v>66.689935415709513</v>
          </cell>
          <cell r="EB29">
            <v>73.340074930213461</v>
          </cell>
          <cell r="EC29">
            <v>81.525555670592667</v>
          </cell>
          <cell r="ED29">
            <v>88.565804923000968</v>
          </cell>
          <cell r="EE29">
            <v>96.62277263323422</v>
          </cell>
          <cell r="EF29">
            <v>99.404518436923937</v>
          </cell>
          <cell r="EG29">
            <v>95.029213241018454</v>
          </cell>
          <cell r="EH29">
            <v>109.37017735027064</v>
          </cell>
          <cell r="EI29">
            <v>120.15328794771274</v>
          </cell>
          <cell r="EJ29">
            <v>140.52687748715616</v>
          </cell>
          <cell r="EK29">
            <v>152.83299078763361</v>
          </cell>
          <cell r="EL29">
            <v>157.90434443047903</v>
          </cell>
          <cell r="EM29">
            <v>162.34481027504225</v>
          </cell>
          <cell r="EN29">
            <v>172.89918053424631</v>
          </cell>
          <cell r="EO29">
            <v>176.14226066071149</v>
          </cell>
          <cell r="EP29">
            <v>233.32249218256575</v>
          </cell>
          <cell r="EQ29">
            <v>202.46546135057238</v>
          </cell>
          <cell r="ER29">
            <v>205.06533736796902</v>
          </cell>
          <cell r="ES29">
            <v>213.51150730318216</v>
          </cell>
          <cell r="ET29">
            <v>207.94593173823341</v>
          </cell>
          <cell r="EU29">
            <v>207.08763735102835</v>
          </cell>
          <cell r="EV29">
            <v>212.21548696578091</v>
          </cell>
          <cell r="EW29">
            <v>230.49178103255824</v>
          </cell>
          <cell r="EX29">
            <v>239.62825209846457</v>
          </cell>
          <cell r="EY29">
            <v>233.96913319265849</v>
          </cell>
          <cell r="EZ29">
            <v>229.46927484842587</v>
          </cell>
          <cell r="FA29">
            <v>246.28620662688814</v>
          </cell>
          <cell r="FB29">
            <v>242.42271770846904</v>
          </cell>
          <cell r="FC29">
            <v>271.70188377591535</v>
          </cell>
          <cell r="FD29">
            <v>359.32578056226703</v>
          </cell>
          <cell r="FE29">
            <v>340.05835876637707</v>
          </cell>
          <cell r="FF29">
            <v>371.67979608615775</v>
          </cell>
          <cell r="FG29">
            <v>377.29163591136069</v>
          </cell>
          <cell r="FH29">
            <v>379.68875456185435</v>
          </cell>
          <cell r="FI29">
            <v>381.45603975849525</v>
          </cell>
          <cell r="FJ29">
            <v>342.27919973374799</v>
          </cell>
          <cell r="FK29">
            <v>346.00510151335556</v>
          </cell>
          <cell r="FL29">
            <v>335.03782098606121</v>
          </cell>
          <cell r="FM29">
            <v>319.40694232525675</v>
          </cell>
          <cell r="FN29">
            <v>318.52427206425563</v>
          </cell>
          <cell r="FO29">
            <v>313.44870819103835</v>
          </cell>
          <cell r="FP29">
            <v>430.51779803316259</v>
          </cell>
          <cell r="FQ29">
            <v>349.64075524303081</v>
          </cell>
          <cell r="FR29">
            <v>340.85557725737954</v>
          </cell>
          <cell r="FS29">
            <v>340.5811136904245</v>
          </cell>
        </row>
        <row r="36">
          <cell r="DL36">
            <v>7.2909160453489563E-4</v>
          </cell>
          <cell r="DM36">
            <v>4.8305801722114553E-3</v>
          </cell>
          <cell r="DN36">
            <v>1.0839977236116861E-2</v>
          </cell>
          <cell r="DO36">
            <v>1.4740841806156656E-2</v>
          </cell>
          <cell r="DP36">
            <v>1.7167943158710376E-2</v>
          </cell>
          <cell r="DQ36">
            <v>5.3688473757299703E-2</v>
          </cell>
          <cell r="DR36">
            <v>6.5560593205575488E-2</v>
          </cell>
          <cell r="DS36">
            <v>8.441108844750396E-2</v>
          </cell>
          <cell r="DT36">
            <v>9.6801102108533349E-2</v>
          </cell>
          <cell r="DU36">
            <v>0.11375436213357394</v>
          </cell>
          <cell r="DV36">
            <v>0.12484389738797373</v>
          </cell>
          <cell r="DW36">
            <v>0.13623834599421475</v>
          </cell>
          <cell r="DX36">
            <v>0.11665317871314654</v>
          </cell>
          <cell r="DY36">
            <v>0.15355223719230349</v>
          </cell>
          <cell r="DZ36">
            <v>0.17937321696356467</v>
          </cell>
          <cell r="EA36">
            <v>0.18680845047972247</v>
          </cell>
          <cell r="EB36">
            <v>0.24462615980656499</v>
          </cell>
          <cell r="EC36">
            <v>0.26746768202836552</v>
          </cell>
          <cell r="ED36">
            <v>0.28868683832524611</v>
          </cell>
          <cell r="EE36">
            <v>0.31207560110805577</v>
          </cell>
          <cell r="EF36">
            <v>0.32576606194335023</v>
          </cell>
          <cell r="EG36">
            <v>0.32620869968655491</v>
          </cell>
          <cell r="EH36">
            <v>0.48880117103251536</v>
          </cell>
          <cell r="EI36">
            <v>0.57922966439656187</v>
          </cell>
          <cell r="EJ36">
            <v>0.76789102960285871</v>
          </cell>
          <cell r="EK36">
            <v>0.82008147263422559</v>
          </cell>
          <cell r="EL36">
            <v>0.84102284353863699</v>
          </cell>
          <cell r="EM36">
            <v>0.84297892485325199</v>
          </cell>
          <cell r="EN36">
            <v>0.94158497394070095</v>
          </cell>
          <cell r="EO36">
            <v>0.97731248743910948</v>
          </cell>
          <cell r="EP36">
            <v>1.4089149247485091</v>
          </cell>
          <cell r="EQ36">
            <v>1.0460346183970737</v>
          </cell>
          <cell r="ER36">
            <v>1.0636525910602368</v>
          </cell>
          <cell r="ES36">
            <v>1.1711752843494279</v>
          </cell>
          <cell r="ET36">
            <v>1.1394315781790612</v>
          </cell>
          <cell r="EU36">
            <v>1.134634140003477</v>
          </cell>
          <cell r="EV36">
            <v>1.1673087525150827</v>
          </cell>
          <cell r="EW36">
            <v>1.2796134746139771</v>
          </cell>
          <cell r="EX36">
            <v>1.328799214144585</v>
          </cell>
          <cell r="EY36">
            <v>1.3052017600607664</v>
          </cell>
          <cell r="EZ36">
            <v>1.3223931579178645</v>
          </cell>
          <cell r="FA36">
            <v>1.4309832997110552</v>
          </cell>
          <cell r="FB36">
            <v>1.423695955893068</v>
          </cell>
          <cell r="FC36">
            <v>1.6220394376840062</v>
          </cell>
          <cell r="FD36">
            <v>1.8651063422421259</v>
          </cell>
          <cell r="FE36">
            <v>1.887733820496053</v>
          </cell>
          <cell r="FF36">
            <v>2.0310235981729936</v>
          </cell>
          <cell r="FG36">
            <v>2.0863588607714041</v>
          </cell>
          <cell r="FH36">
            <v>2.1004995196187179</v>
          </cell>
          <cell r="FI36">
            <v>2.0996507287104595</v>
          </cell>
          <cell r="FJ36">
            <v>1.8751937548169186</v>
          </cell>
          <cell r="FK36">
            <v>1.8989506144119745</v>
          </cell>
          <cell r="FL36">
            <v>1.7737075809311156</v>
          </cell>
          <cell r="FM36">
            <v>1.7421333628824527</v>
          </cell>
          <cell r="FN36">
            <v>1.75510636767428</v>
          </cell>
          <cell r="FO36">
            <v>1.7455327983447675</v>
          </cell>
          <cell r="FP36">
            <v>2.7069437793580984</v>
          </cell>
          <cell r="FQ36">
            <v>2.0352909348383679</v>
          </cell>
          <cell r="FR36">
            <v>2.0427264250065678</v>
          </cell>
          <cell r="FS36">
            <v>2.0587704730284573</v>
          </cell>
        </row>
      </sheetData>
      <sheetData sheetId="19">
        <row r="29">
          <cell r="EO29">
            <v>0.75793578167657405</v>
          </cell>
          <cell r="EP29">
            <v>0.94515680992866413</v>
          </cell>
          <cell r="EQ29">
            <v>0.99544306979804575</v>
          </cell>
          <cell r="ER29">
            <v>1.2230730787922033</v>
          </cell>
          <cell r="ES29">
            <v>1.5447166837687629</v>
          </cell>
          <cell r="ET29">
            <v>2.111303823028901</v>
          </cell>
          <cell r="EU29">
            <v>2.2665394912925776</v>
          </cell>
          <cell r="EV29">
            <v>2.0915687115206585</v>
          </cell>
          <cell r="EW29">
            <v>2.1703633069557315</v>
          </cell>
          <cell r="EX29">
            <v>2.2246087885644981</v>
          </cell>
          <cell r="EY29">
            <v>2.166507509109636</v>
          </cell>
          <cell r="EZ29">
            <v>1.9273945218552495</v>
          </cell>
          <cell r="FA29">
            <v>2.0923585235676656</v>
          </cell>
          <cell r="FB29">
            <v>2.3352786918021824</v>
          </cell>
          <cell r="FC29">
            <v>2.3503195765513558</v>
          </cell>
          <cell r="FD29">
            <v>2.4093467952779286</v>
          </cell>
          <cell r="FE29">
            <v>3.1628765181793921</v>
          </cell>
          <cell r="FF29">
            <v>3.5677402241125225</v>
          </cell>
          <cell r="FG29">
            <v>4.2217431421059279</v>
          </cell>
          <cell r="FH29">
            <v>6.6189660927551976</v>
          </cell>
          <cell r="FI29">
            <v>11.320573611834229</v>
          </cell>
          <cell r="FJ29">
            <v>17.462835452066663</v>
          </cell>
          <cell r="FK29">
            <v>23.518370996800229</v>
          </cell>
          <cell r="FL29">
            <v>29.034131433267017</v>
          </cell>
          <cell r="FM29">
            <v>32.864154791991439</v>
          </cell>
          <cell r="FN29">
            <v>38.192027258798802</v>
          </cell>
          <cell r="FO29">
            <v>44.689536581583006</v>
          </cell>
          <cell r="FP29">
            <v>57.153346523318071</v>
          </cell>
          <cell r="FQ29">
            <v>51.307926366532868</v>
          </cell>
          <cell r="FR29">
            <v>52.59150242612121</v>
          </cell>
          <cell r="FS29">
            <v>55.650169416693885</v>
          </cell>
        </row>
        <row r="36">
          <cell r="EO36">
            <v>6.4483346797825783E-3</v>
          </cell>
          <cell r="EP36">
            <v>8.1816177702710956E-3</v>
          </cell>
          <cell r="EQ36">
            <v>8.7365165453186771E-3</v>
          </cell>
          <cell r="ER36">
            <v>1.0629664548442691E-2</v>
          </cell>
          <cell r="ES36">
            <v>1.3703883775725767E-2</v>
          </cell>
          <cell r="ET36">
            <v>1.8913020838331886E-2</v>
          </cell>
          <cell r="EU36">
            <v>2.0042279289351827E-2</v>
          </cell>
          <cell r="EV36">
            <v>1.8373925300261672E-2</v>
          </cell>
          <cell r="EW36">
            <v>1.8648016051887803E-2</v>
          </cell>
          <cell r="EX36">
            <v>1.8164818133832306E-2</v>
          </cell>
          <cell r="EY36">
            <v>1.7762468943525428E-2</v>
          </cell>
          <cell r="EZ36">
            <v>1.5931306823324731E-2</v>
          </cell>
          <cell r="FA36">
            <v>1.7162560103719686E-2</v>
          </cell>
          <cell r="FB36">
            <v>1.9251838865397858E-2</v>
          </cell>
          <cell r="FC36">
            <v>1.9489322024762775E-2</v>
          </cell>
          <cell r="FD36">
            <v>2.0437111325805387E-2</v>
          </cell>
          <cell r="FE36">
            <v>2.7044425599579838E-2</v>
          </cell>
          <cell r="FF36">
            <v>3.0484728171251137E-2</v>
          </cell>
          <cell r="FG36">
            <v>3.6444265758572271E-2</v>
          </cell>
          <cell r="FH36">
            <v>5.8447767196880052E-2</v>
          </cell>
          <cell r="FI36">
            <v>0.10177778655926151</v>
          </cell>
          <cell r="FJ36">
            <v>0.15828082575862415</v>
          </cell>
          <cell r="FK36">
            <v>0.21315649067057765</v>
          </cell>
          <cell r="FL36">
            <v>0.26345910776906378</v>
          </cell>
          <cell r="FM36">
            <v>0.29828623425558559</v>
          </cell>
          <cell r="FN36">
            <v>0.34639426184541366</v>
          </cell>
          <cell r="FO36">
            <v>0.40465475889195196</v>
          </cell>
          <cell r="FP36">
            <v>0.4837881344717736</v>
          </cell>
          <cell r="FQ36">
            <v>0.42633938740221089</v>
          </cell>
          <cell r="FR36">
            <v>0.43252451146384779</v>
          </cell>
          <cell r="FS36">
            <v>0.4424760521353388</v>
          </cell>
        </row>
      </sheetData>
      <sheetData sheetId="20">
        <row r="29">
          <cell r="EN29">
            <v>30.326164777690494</v>
          </cell>
          <cell r="EO29">
            <v>26.212536920459403</v>
          </cell>
          <cell r="EP29">
            <v>28.649912510935881</v>
          </cell>
          <cell r="EQ29">
            <v>26.483489417104305</v>
          </cell>
          <cell r="ER29">
            <v>25.030293584406092</v>
          </cell>
          <cell r="ES29">
            <v>23.599355654509864</v>
          </cell>
          <cell r="ET29">
            <v>24.750163891503778</v>
          </cell>
          <cell r="EU29">
            <v>31.97695218101402</v>
          </cell>
          <cell r="EV29">
            <v>34.073366283790691</v>
          </cell>
          <cell r="EW29">
            <v>46.373469662198517</v>
          </cell>
          <cell r="EX29">
            <v>47.87616503779978</v>
          </cell>
          <cell r="EY29">
            <v>49.562515592478213</v>
          </cell>
          <cell r="EZ29">
            <v>50.664870877662082</v>
          </cell>
          <cell r="FA29">
            <v>49.764964235241635</v>
          </cell>
          <cell r="FB29">
            <v>46.672913704612249</v>
          </cell>
          <cell r="FC29">
            <v>83.606538729489813</v>
          </cell>
          <cell r="FD29">
            <v>102.28420981072949</v>
          </cell>
          <cell r="FE29">
            <v>97.223605788414304</v>
          </cell>
          <cell r="FF29">
            <v>95.422256007193852</v>
          </cell>
          <cell r="FG29">
            <v>99.552787364263779</v>
          </cell>
          <cell r="FH29">
            <v>102.55323428298639</v>
          </cell>
          <cell r="FI29">
            <v>98.175570882241175</v>
          </cell>
          <cell r="FJ29">
            <v>76.937937722958281</v>
          </cell>
          <cell r="FK29">
            <v>98.758387273727976</v>
          </cell>
          <cell r="FL29">
            <v>97.564641328025246</v>
          </cell>
          <cell r="FM29">
            <v>87.863526249957104</v>
          </cell>
          <cell r="FN29">
            <v>88.038558698195729</v>
          </cell>
          <cell r="FO29">
            <v>132.70732740604274</v>
          </cell>
          <cell r="FP29">
            <v>143.79680201319971</v>
          </cell>
          <cell r="FQ29">
            <v>86.742753179429641</v>
          </cell>
          <cell r="FR29">
            <v>94.640009268601972</v>
          </cell>
          <cell r="FS29">
            <v>100.32923303574286</v>
          </cell>
        </row>
        <row r="36">
          <cell r="EN36">
            <v>0.17514114338139031</v>
          </cell>
          <cell r="EO36">
            <v>0.13614051497361704</v>
          </cell>
          <cell r="EP36">
            <v>0.15173725206814659</v>
          </cell>
          <cell r="EQ36">
            <v>0.1366934103326316</v>
          </cell>
          <cell r="ER36">
            <v>0.1245841217891725</v>
          </cell>
          <cell r="ES36">
            <v>0.12276334944826668</v>
          </cell>
          <cell r="ET36">
            <v>0.13267119129088839</v>
          </cell>
          <cell r="EU36">
            <v>0.16641908046259674</v>
          </cell>
          <cell r="EV36">
            <v>0.17401191841452346</v>
          </cell>
          <cell r="EW36">
            <v>0.23067053965073619</v>
          </cell>
          <cell r="EX36">
            <v>0.24295683979816726</v>
          </cell>
          <cell r="EY36">
            <v>0.24028248594411439</v>
          </cell>
          <cell r="EZ36">
            <v>0.26026182343886572</v>
          </cell>
          <cell r="FA36">
            <v>0.24873610498055149</v>
          </cell>
          <cell r="FB36">
            <v>0.22420915923572787</v>
          </cell>
          <cell r="FC36">
            <v>0.31093727371664837</v>
          </cell>
          <cell r="FD36">
            <v>0.35398807014849348</v>
          </cell>
          <cell r="FE36">
            <v>0.34715784038635211</v>
          </cell>
          <cell r="FF36">
            <v>0.33816425817889539</v>
          </cell>
          <cell r="FG36">
            <v>0.326660450295441</v>
          </cell>
          <cell r="FH36">
            <v>0.31690202164083187</v>
          </cell>
          <cell r="FI36">
            <v>0.30809528902750227</v>
          </cell>
          <cell r="FJ36">
            <v>0.21326500191866488</v>
          </cell>
          <cell r="FK36">
            <v>0.27402348144332095</v>
          </cell>
          <cell r="FL36">
            <v>0.23852203724004392</v>
          </cell>
          <cell r="FM36">
            <v>0.21001900550603494</v>
          </cell>
          <cell r="FN36">
            <v>0.19537666791527089</v>
          </cell>
          <cell r="FO36">
            <v>0.25358954767440967</v>
          </cell>
          <cell r="FP36">
            <v>0.27521491100482171</v>
          </cell>
          <cell r="FQ36">
            <v>0.16821536178645244</v>
          </cell>
          <cell r="FR36">
            <v>0.18144167206159836</v>
          </cell>
          <cell r="FS36">
            <v>0.19043249387500868</v>
          </cell>
        </row>
      </sheetData>
      <sheetData sheetId="21">
        <row r="29">
          <cell r="DU29">
            <v>2.2624136578154408</v>
          </cell>
          <cell r="DV29">
            <v>3.811445450047489</v>
          </cell>
          <cell r="DW29">
            <v>6.6361103775199259</v>
          </cell>
          <cell r="DX29">
            <v>8.2951379718999068</v>
          </cell>
          <cell r="DY29">
            <v>10.564903898730551</v>
          </cell>
          <cell r="DZ29">
            <v>8.9539610823727358</v>
          </cell>
          <cell r="EA29">
            <v>10.507583205540957</v>
          </cell>
          <cell r="EB29">
            <v>14.359607938379622</v>
          </cell>
          <cell r="EC29">
            <v>14.788450944060136</v>
          </cell>
          <cell r="ED29">
            <v>15.947012064309845</v>
          </cell>
          <cell r="EE29">
            <v>14.534080413270575</v>
          </cell>
          <cell r="EF29">
            <v>14.282468078297295</v>
          </cell>
          <cell r="EG29">
            <v>14.196758502762012</v>
          </cell>
          <cell r="EH29">
            <v>14.076755128285978</v>
          </cell>
          <cell r="EI29">
            <v>13.58602017031135</v>
          </cell>
          <cell r="EJ29">
            <v>14.159706508004978</v>
          </cell>
          <cell r="EK29">
            <v>14.415533967501341</v>
          </cell>
          <cell r="EL29">
            <v>14.939678598466001</v>
          </cell>
          <cell r="EM29">
            <v>16.489318460476319</v>
          </cell>
          <cell r="EN29">
            <v>19.928833952419119</v>
          </cell>
          <cell r="EO29">
            <v>22.692665835796753</v>
          </cell>
          <cell r="EP29">
            <v>29.58970292328685</v>
          </cell>
          <cell r="EQ29">
            <v>36.081764471970807</v>
          </cell>
          <cell r="ER29">
            <v>45.475773200077036</v>
          </cell>
          <cell r="ES29">
            <v>44.667907828258542</v>
          </cell>
          <cell r="ET29">
            <v>51.359234451933595</v>
          </cell>
          <cell r="EU29">
            <v>51.965153787571211</v>
          </cell>
          <cell r="EV29">
            <v>53.070447293366236</v>
          </cell>
          <cell r="EW29">
            <v>56.194099591006356</v>
          </cell>
          <cell r="EX29">
            <v>55.124332151064706</v>
          </cell>
          <cell r="EY29">
            <v>56.060479426225484</v>
          </cell>
          <cell r="EZ29">
            <v>55.248286939556401</v>
          </cell>
          <cell r="FA29">
            <v>54.372469040285068</v>
          </cell>
          <cell r="FB29">
            <v>50.511792670260462</v>
          </cell>
          <cell r="FC29">
            <v>52.372199693974956</v>
          </cell>
          <cell r="FD29">
            <v>51.710202794054929</v>
          </cell>
          <cell r="FE29">
            <v>50.141023082182102</v>
          </cell>
          <cell r="FF29">
            <v>46.892704284082868</v>
          </cell>
          <cell r="FG29">
            <v>44.801043122444717</v>
          </cell>
          <cell r="FH29">
            <v>42.182101028603725</v>
          </cell>
          <cell r="FI29">
            <v>41.171274047087103</v>
          </cell>
          <cell r="FJ29">
            <v>41.753402099747426</v>
          </cell>
          <cell r="FK29">
            <v>46.251959838370155</v>
          </cell>
          <cell r="FL29">
            <v>41.216532614432673</v>
          </cell>
          <cell r="FM29">
            <v>21.262326658207343</v>
          </cell>
          <cell r="FN29">
            <v>12.732484185643418</v>
          </cell>
          <cell r="FO29">
            <v>8.7216883939496128</v>
          </cell>
          <cell r="FP29">
            <v>8.4467528712067672</v>
          </cell>
          <cell r="FQ29">
            <v>7.8066909873929839</v>
          </cell>
          <cell r="FR29">
            <v>6.3232246301754342</v>
          </cell>
          <cell r="FS29">
            <v>6.8749879980341184</v>
          </cell>
        </row>
        <row r="36">
          <cell r="DU36">
            <v>4.2673828063566214E-3</v>
          </cell>
          <cell r="DV36">
            <v>7.1891790100860765E-3</v>
          </cell>
          <cell r="DW36">
            <v>1.2517084675601539E-2</v>
          </cell>
          <cell r="DX36">
            <v>1.5646355844501924E-2</v>
          </cell>
          <cell r="DY36">
            <v>2.1935090608864907E-2</v>
          </cell>
          <cell r="DZ36">
            <v>1.8645581828199226E-2</v>
          </cell>
          <cell r="EA36">
            <v>2.141443388503915E-2</v>
          </cell>
          <cell r="EB36">
            <v>2.8941126790528762E-2</v>
          </cell>
          <cell r="EC36">
            <v>2.9851391855518827E-2</v>
          </cell>
          <cell r="ED36">
            <v>3.2613830806787807E-2</v>
          </cell>
          <cell r="EE36">
            <v>3.0525899446261183E-2</v>
          </cell>
          <cell r="EF36">
            <v>3.0628457903964831E-2</v>
          </cell>
          <cell r="EG36">
            <v>3.1043943478558517E-2</v>
          </cell>
          <cell r="EH36">
            <v>2.8759920999723972E-2</v>
          </cell>
          <cell r="EI36">
            <v>2.7884479883095916E-2</v>
          </cell>
          <cell r="EJ36">
            <v>2.891638455816899E-2</v>
          </cell>
          <cell r="EK36">
            <v>2.9449115467546107E-2</v>
          </cell>
          <cell r="EL36">
            <v>2.9434019254265004E-2</v>
          </cell>
          <cell r="EM36">
            <v>3.3360704428671589E-2</v>
          </cell>
          <cell r="EN36">
            <v>4.3110507745426387E-2</v>
          </cell>
          <cell r="EO36">
            <v>4.7319927610160795E-2</v>
          </cell>
          <cell r="EP36">
            <v>6.4595077945557619E-2</v>
          </cell>
          <cell r="EQ36">
            <v>9.490781300606127E-2</v>
          </cell>
          <cell r="ER36">
            <v>0.11814744882897019</v>
          </cell>
          <cell r="ES36">
            <v>0.11737645319670592</v>
          </cell>
          <cell r="ET36">
            <v>0.13099208187611339</v>
          </cell>
          <cell r="EU36">
            <v>0.13302008405598623</v>
          </cell>
          <cell r="EV36">
            <v>0.1310297049212592</v>
          </cell>
          <cell r="EW36">
            <v>0.14888481284621355</v>
          </cell>
          <cell r="EX36">
            <v>0.15191822772951852</v>
          </cell>
          <cell r="EY36">
            <v>0.16511570198163961</v>
          </cell>
          <cell r="EZ36">
            <v>0.1661536563380232</v>
          </cell>
          <cell r="FA36">
            <v>0.16503338882842039</v>
          </cell>
          <cell r="FB36">
            <v>0.14959850565425403</v>
          </cell>
          <cell r="FC36">
            <v>0.16214664346713975</v>
          </cell>
          <cell r="FD36">
            <v>0.16284757282720891</v>
          </cell>
          <cell r="FE36">
            <v>0.16228045605355065</v>
          </cell>
          <cell r="FF36">
            <v>0.14711442790823639</v>
          </cell>
          <cell r="FG36">
            <v>0.14343497345313122</v>
          </cell>
          <cell r="FH36">
            <v>0.13539347825833992</v>
          </cell>
          <cell r="FI36">
            <v>0.13260066954989369</v>
          </cell>
          <cell r="FJ36">
            <v>0.13866128510046644</v>
          </cell>
          <cell r="FK36">
            <v>0.16921235145087066</v>
          </cell>
          <cell r="FL36">
            <v>0.15147302590995002</v>
          </cell>
          <cell r="FM36">
            <v>9.1503053518832506E-2</v>
          </cell>
          <cell r="FN36">
            <v>7.098314424173903E-2</v>
          </cell>
          <cell r="FO36">
            <v>5.987326748145811E-2</v>
          </cell>
          <cell r="FP36">
            <v>5.403765958820745E-2</v>
          </cell>
          <cell r="FQ36">
            <v>4.9019837073551141E-2</v>
          </cell>
          <cell r="FR36">
            <v>4.5051966013159507E-2</v>
          </cell>
          <cell r="FS36">
            <v>4.4536985967417869E-2</v>
          </cell>
        </row>
      </sheetData>
      <sheetData sheetId="22">
        <row r="29">
          <cell r="EB29">
            <v>9.4694960212201593</v>
          </cell>
          <cell r="EC29">
            <v>10.026525198938991</v>
          </cell>
          <cell r="ED29">
            <v>11.697612732095489</v>
          </cell>
          <cell r="EE29">
            <v>12.811671087533156</v>
          </cell>
          <cell r="EF29">
            <v>13.368700265251988</v>
          </cell>
          <cell r="EG29">
            <v>12.533156498673739</v>
          </cell>
          <cell r="EH29">
            <v>12.254641909814323</v>
          </cell>
          <cell r="EI29">
            <v>11.697612732095489</v>
          </cell>
          <cell r="EJ29">
            <v>11.419098143236074</v>
          </cell>
          <cell r="EK29">
            <v>11.140583554376658</v>
          </cell>
          <cell r="EL29">
            <v>10.026525198938991</v>
          </cell>
          <cell r="EM29">
            <v>9.4694960212201593</v>
          </cell>
          <cell r="EN29">
            <v>10.026525198938991</v>
          </cell>
          <cell r="EO29">
            <v>10.082228116710876</v>
          </cell>
          <cell r="EP29">
            <v>10.583554376657824</v>
          </cell>
          <cell r="EQ29">
            <v>11.697612732095489</v>
          </cell>
          <cell r="ER29">
            <v>11.489191353082465</v>
          </cell>
          <cell r="ES29">
            <v>12.406015037593985</v>
          </cell>
          <cell r="ET29">
            <v>12.483112672250742</v>
          </cell>
          <cell r="EU29">
            <v>12.846655791190866</v>
          </cell>
          <cell r="EV29">
            <v>13.214774281805747</v>
          </cell>
          <cell r="EW29">
            <v>13.876651982378855</v>
          </cell>
          <cell r="EX29">
            <v>12.801330008312553</v>
          </cell>
          <cell r="EY29">
            <v>11.770775237032906</v>
          </cell>
          <cell r="EZ29">
            <v>10.667976424361495</v>
          </cell>
          <cell r="FA29">
            <v>10.737288135593221</v>
          </cell>
          <cell r="FB29">
            <v>10.747796417401194</v>
          </cell>
          <cell r="FC29">
            <v>10.518030910131655</v>
          </cell>
          <cell r="FD29">
            <v>10.205963699222124</v>
          </cell>
          <cell r="FE29">
            <v>9.7989849187935008</v>
          </cell>
          <cell r="FF29">
            <v>10.120467153284672</v>
          </cell>
          <cell r="FG29">
            <v>10.662518968133535</v>
          </cell>
          <cell r="FH29">
            <v>10.103225806451613</v>
          </cell>
          <cell r="FI29">
            <v>9.8245768025078366</v>
          </cell>
          <cell r="FJ29">
            <v>9.4027751196172265</v>
          </cell>
          <cell r="FK29">
            <v>8.6355450236966824</v>
          </cell>
          <cell r="FL29">
            <v>7.7271942446043163</v>
          </cell>
          <cell r="FM29">
            <v>8.5583495145631066</v>
          </cell>
          <cell r="FN29">
            <v>10.28828164446357</v>
          </cell>
          <cell r="FO29">
            <v>22.114213193686588</v>
          </cell>
          <cell r="FP29">
            <v>22.048762084244817</v>
          </cell>
          <cell r="FQ29">
            <v>15.186909895285554</v>
          </cell>
          <cell r="FR29">
            <v>15.585108455151094</v>
          </cell>
          <cell r="FS29">
            <v>15.636916072688711</v>
          </cell>
        </row>
      </sheetData>
      <sheetData sheetId="23"/>
      <sheetData sheetId="24">
        <row r="29">
          <cell r="EY29">
            <v>13.324822670483892</v>
          </cell>
          <cell r="EZ29">
            <v>10.256834894183239</v>
          </cell>
          <cell r="FA29">
            <v>14.60426153462317</v>
          </cell>
          <cell r="FB29">
            <v>20.577641731573443</v>
          </cell>
          <cell r="FC29">
            <v>17.637597841686716</v>
          </cell>
          <cell r="FD29">
            <v>26.646979843334158</v>
          </cell>
          <cell r="FE29">
            <v>28.536817665573221</v>
          </cell>
          <cell r="FF29">
            <v>28.485991956695283</v>
          </cell>
          <cell r="FG29">
            <v>26.132538800044824</v>
          </cell>
          <cell r="FH29">
            <v>28.190302973202165</v>
          </cell>
          <cell r="FI29">
            <v>36.322736253387475</v>
          </cell>
          <cell r="FJ29">
            <v>50.457870204492906</v>
          </cell>
          <cell r="FK29">
            <v>61.596984815405527</v>
          </cell>
          <cell r="FL29">
            <v>60.733363582111508</v>
          </cell>
          <cell r="FM29">
            <v>65.709847664086595</v>
          </cell>
          <cell r="FN29">
            <v>68.295380368701387</v>
          </cell>
          <cell r="FO29">
            <v>71.144797339044914</v>
          </cell>
          <cell r="FP29">
            <v>67.36778719220041</v>
          </cell>
          <cell r="FQ29">
            <v>73.567734688008684</v>
          </cell>
          <cell r="FR29">
            <v>70.902237054385182</v>
          </cell>
          <cell r="FS29">
            <v>69.836038000935773</v>
          </cell>
        </row>
        <row r="36">
          <cell r="EY36">
            <v>5.3760574799752193E-2</v>
          </cell>
          <cell r="EZ36">
            <v>4.1382414848859059E-2</v>
          </cell>
          <cell r="FA36">
            <v>5.8922622390046447E-2</v>
          </cell>
          <cell r="FB36">
            <v>8.3022932077232839E-2</v>
          </cell>
          <cell r="FC36">
            <v>7.1160976885369112E-2</v>
          </cell>
          <cell r="FD36">
            <v>0.10751039533369126</v>
          </cell>
          <cell r="FE36">
            <v>0.11513516979518844</v>
          </cell>
          <cell r="FF36">
            <v>0.11493010745466396</v>
          </cell>
          <cell r="FG36">
            <v>0.10543482203176047</v>
          </cell>
          <cell r="FH36">
            <v>0.11373711523948372</v>
          </cell>
          <cell r="FI36">
            <v>0.14654838023529168</v>
          </cell>
          <cell r="FJ36">
            <v>0.20357825184223022</v>
          </cell>
          <cell r="FK36">
            <v>0.24852032867522975</v>
          </cell>
          <cell r="FL36">
            <v>0.24503594655178107</v>
          </cell>
          <cell r="FM36">
            <v>0.26511416082486317</v>
          </cell>
          <cell r="FN36">
            <v>0.27554579866358286</v>
          </cell>
          <cell r="FO36">
            <v>0.28704210881780068</v>
          </cell>
          <cell r="FP36">
            <v>0.27180331416061948</v>
          </cell>
          <cell r="FQ36">
            <v>0.2968177364419205</v>
          </cell>
          <cell r="FR36">
            <v>0.28606347062880749</v>
          </cell>
          <cell r="FS36">
            <v>0.2817617643035622</v>
          </cell>
        </row>
      </sheetData>
      <sheetData sheetId="25">
        <row r="29">
          <cell r="CM29">
            <v>11.105636773338141</v>
          </cell>
          <cell r="CN29">
            <v>14.86507637642833</v>
          </cell>
          <cell r="CO29">
            <v>18.62451597951852</v>
          </cell>
          <cell r="CP29">
            <v>22.38395558260871</v>
          </cell>
          <cell r="CQ29">
            <v>26.1433951856989</v>
          </cell>
          <cell r="CR29">
            <v>29.902834788789093</v>
          </cell>
          <cell r="CS29">
            <v>33.662274391879279</v>
          </cell>
          <cell r="CT29">
            <v>37.421713994969465</v>
          </cell>
          <cell r="CU29">
            <v>41.181153598059659</v>
          </cell>
          <cell r="CV29">
            <v>44.940593201149838</v>
          </cell>
          <cell r="CW29">
            <v>48.700032804240031</v>
          </cell>
          <cell r="CX29">
            <v>52.459472407330225</v>
          </cell>
          <cell r="CY29">
            <v>56.218912010420411</v>
          </cell>
          <cell r="CZ29">
            <v>59.978351613510604</v>
          </cell>
          <cell r="DA29">
            <v>63.737791216600797</v>
          </cell>
          <cell r="DB29">
            <v>67.497230819690984</v>
          </cell>
          <cell r="DC29">
            <v>71.25667042278117</v>
          </cell>
          <cell r="DD29">
            <v>75.01611002587137</v>
          </cell>
          <cell r="DE29">
            <v>78.775549628961542</v>
          </cell>
          <cell r="DF29">
            <v>82.534989232051743</v>
          </cell>
          <cell r="DG29">
            <v>86.294428835141929</v>
          </cell>
          <cell r="DH29">
            <v>90.053868438232115</v>
          </cell>
          <cell r="DI29">
            <v>93.813308041322315</v>
          </cell>
          <cell r="DJ29">
            <v>97.572747644412516</v>
          </cell>
          <cell r="DK29">
            <v>101.33218724750269</v>
          </cell>
          <cell r="DL29">
            <v>105.09162685059287</v>
          </cell>
          <cell r="DM29">
            <v>108.85106645368307</v>
          </cell>
          <cell r="DN29">
            <v>112.61050605677326</v>
          </cell>
          <cell r="DO29">
            <v>116.36994565986346</v>
          </cell>
          <cell r="DP29">
            <v>120.12938526295363</v>
          </cell>
          <cell r="DQ29">
            <v>123.88882486604382</v>
          </cell>
          <cell r="DR29">
            <v>127.64826446913402</v>
          </cell>
          <cell r="DS29">
            <v>131.40770407222422</v>
          </cell>
          <cell r="DT29">
            <v>135.16714367531441</v>
          </cell>
          <cell r="DU29">
            <v>138.92658327840459</v>
          </cell>
          <cell r="DV29">
            <v>142.68602288149478</v>
          </cell>
          <cell r="DW29">
            <v>146.44546248458497</v>
          </cell>
          <cell r="DX29">
            <v>150.20490208767521</v>
          </cell>
          <cell r="DY29">
            <v>172.84145288834318</v>
          </cell>
          <cell r="DZ29">
            <v>89.906909026570162</v>
          </cell>
          <cell r="EA29">
            <v>97.967850095138019</v>
          </cell>
          <cell r="EB29">
            <v>82.231352523102672</v>
          </cell>
          <cell r="EC29">
            <v>85.745898982204992</v>
          </cell>
          <cell r="ED29">
            <v>82.646430106752049</v>
          </cell>
          <cell r="EE29">
            <v>86.811538545337257</v>
          </cell>
          <cell r="EF29">
            <v>89.376536763580177</v>
          </cell>
          <cell r="EG29">
            <v>82.19201944876896</v>
          </cell>
          <cell r="EH29">
            <v>53.939167919623969</v>
          </cell>
          <cell r="EI29">
            <v>49.18207976654476</v>
          </cell>
          <cell r="EJ29">
            <v>44.863807743254846</v>
          </cell>
          <cell r="EK29">
            <v>46.754791217730272</v>
          </cell>
          <cell r="EL29">
            <v>131.94229440753782</v>
          </cell>
          <cell r="EM29">
            <v>131.94042657026145</v>
          </cell>
          <cell r="EN29">
            <v>184.64847693602854</v>
          </cell>
          <cell r="EO29">
            <v>205.5697409982206</v>
          </cell>
          <cell r="EP29">
            <v>219.24094625747045</v>
          </cell>
          <cell r="EQ29">
            <v>200.10344464055746</v>
          </cell>
          <cell r="ER29">
            <v>213.95575709847955</v>
          </cell>
          <cell r="ES29">
            <v>216.09704236219417</v>
          </cell>
          <cell r="ET29">
            <v>218.84170971800128</v>
          </cell>
          <cell r="EU29">
            <v>263.22762934652155</v>
          </cell>
          <cell r="EV29">
            <v>281.64721916108732</v>
          </cell>
          <cell r="EW29">
            <v>268.75678607511185</v>
          </cell>
          <cell r="EX29">
            <v>275.96278912880899</v>
          </cell>
          <cell r="EY29">
            <v>273.54727900115756</v>
          </cell>
          <cell r="EZ29">
            <v>270.29164142145038</v>
          </cell>
          <cell r="FA29">
            <v>277.824664478035</v>
          </cell>
          <cell r="FB29">
            <v>287.15474912596881</v>
          </cell>
          <cell r="FC29">
            <v>315.81580643533596</v>
          </cell>
          <cell r="FD29">
            <v>331.16443743224403</v>
          </cell>
          <cell r="FE29">
            <v>358.57023420094174</v>
          </cell>
          <cell r="FF29">
            <v>351.87917780673075</v>
          </cell>
          <cell r="FG29">
            <v>337.44268234185023</v>
          </cell>
          <cell r="FH29">
            <v>341.11594106864885</v>
          </cell>
          <cell r="FI29">
            <v>345.19243833437935</v>
          </cell>
          <cell r="FJ29">
            <v>343.26410757873953</v>
          </cell>
          <cell r="FK29">
            <v>363.09617880320349</v>
          </cell>
          <cell r="FL29">
            <v>298.83904599042256</v>
          </cell>
          <cell r="FM29">
            <v>293.38563969820422</v>
          </cell>
          <cell r="FN29">
            <v>292.50626469682692</v>
          </cell>
          <cell r="FO29">
            <v>271.55223641921441</v>
          </cell>
          <cell r="FP29">
            <v>299.42655857985227</v>
          </cell>
          <cell r="FQ29">
            <v>312.46286956459926</v>
          </cell>
          <cell r="FR29">
            <v>327.39205297640592</v>
          </cell>
          <cell r="FS29">
            <v>356.47129636334108</v>
          </cell>
        </row>
        <row r="36">
          <cell r="CM36">
            <v>2.0947541249351435E-2</v>
          </cell>
          <cell r="CN36">
            <v>2.8038626413350195E-2</v>
          </cell>
          <cell r="CO36">
            <v>3.5129711577348954E-2</v>
          </cell>
          <cell r="CP36">
            <v>4.222079674134771E-2</v>
          </cell>
          <cell r="CQ36">
            <v>4.9311881905346466E-2</v>
          </cell>
          <cell r="CR36">
            <v>5.6402967069345236E-2</v>
          </cell>
          <cell r="CS36">
            <v>6.3494052233343978E-2</v>
          </cell>
          <cell r="CT36">
            <v>7.0585137397342748E-2</v>
          </cell>
          <cell r="CU36">
            <v>7.7676222561341518E-2</v>
          </cell>
          <cell r="CV36">
            <v>8.4767307725340246E-2</v>
          </cell>
          <cell r="CW36">
            <v>9.1858392889339016E-2</v>
          </cell>
          <cell r="CX36">
            <v>9.8949478053337786E-2</v>
          </cell>
          <cell r="CY36">
            <v>0.10604056321733654</v>
          </cell>
          <cell r="CZ36">
            <v>0.1131316483813353</v>
          </cell>
          <cell r="DA36">
            <v>0.12022273354533407</v>
          </cell>
          <cell r="DB36">
            <v>0.12731381870933281</v>
          </cell>
          <cell r="DC36">
            <v>0.13440490387333157</v>
          </cell>
          <cell r="DD36">
            <v>0.14149598903733035</v>
          </cell>
          <cell r="DE36">
            <v>0.14858707420132908</v>
          </cell>
          <cell r="DF36">
            <v>0.15567815936532783</v>
          </cell>
          <cell r="DG36">
            <v>0.16276924452932662</v>
          </cell>
          <cell r="DH36">
            <v>0.16986032969332535</v>
          </cell>
          <cell r="DI36">
            <v>0.17695141485732413</v>
          </cell>
          <cell r="DJ36">
            <v>0.18404250002132291</v>
          </cell>
          <cell r="DK36">
            <v>0.19113358518532164</v>
          </cell>
          <cell r="DL36">
            <v>0.19822467034932037</v>
          </cell>
          <cell r="DM36">
            <v>0.20531575551331918</v>
          </cell>
          <cell r="DN36">
            <v>0.21240684067731791</v>
          </cell>
          <cell r="DO36">
            <v>0.21949792584131669</v>
          </cell>
          <cell r="DP36">
            <v>0.22658901100531542</v>
          </cell>
          <cell r="DQ36">
            <v>0.23368009616931418</v>
          </cell>
          <cell r="DR36">
            <v>0.24077118133331296</v>
          </cell>
          <cell r="DS36">
            <v>0.24786226649731175</v>
          </cell>
          <cell r="DT36">
            <v>0.2549533516613105</v>
          </cell>
          <cell r="DU36">
            <v>0.2620444368253092</v>
          </cell>
          <cell r="DV36">
            <v>0.26913552198930801</v>
          </cell>
          <cell r="DW36">
            <v>0.27622660715330677</v>
          </cell>
          <cell r="DX36">
            <v>0.28331769231730564</v>
          </cell>
          <cell r="DY36">
            <v>0.3332964572366075</v>
          </cell>
          <cell r="DZ36">
            <v>0.17450514136560724</v>
          </cell>
          <cell r="EA36">
            <v>0.18735023977561416</v>
          </cell>
          <cell r="EB36">
            <v>0.16013885564297947</v>
          </cell>
          <cell r="EC36">
            <v>0.16944424026462179</v>
          </cell>
          <cell r="ED36">
            <v>0.17372538835925325</v>
          </cell>
          <cell r="EE36">
            <v>0.20841030044797332</v>
          </cell>
          <cell r="EF36">
            <v>0.24034587523254686</v>
          </cell>
          <cell r="EG36">
            <v>0.23703106586858463</v>
          </cell>
          <cell r="EH36">
            <v>0.18821544467798029</v>
          </cell>
          <cell r="EI36">
            <v>0.17298035280351653</v>
          </cell>
          <cell r="EJ36">
            <v>0.16972387140336059</v>
          </cell>
          <cell r="EK36">
            <v>0.17690916747252891</v>
          </cell>
          <cell r="EL36">
            <v>0.58701648194782574</v>
          </cell>
          <cell r="EM36">
            <v>0.55902490825189965</v>
          </cell>
          <cell r="EN36">
            <v>0.70431856885880073</v>
          </cell>
          <cell r="EO36">
            <v>0.78036453044685905</v>
          </cell>
          <cell r="EP36">
            <v>0.80749618402144985</v>
          </cell>
          <cell r="EQ36">
            <v>0.76805966181612351</v>
          </cell>
          <cell r="ER36">
            <v>0.81455560337696142</v>
          </cell>
          <cell r="ES36">
            <v>0.83427798196787117</v>
          </cell>
          <cell r="ET36">
            <v>0.84694123817139477</v>
          </cell>
          <cell r="EU36">
            <v>0.96959914218735044</v>
          </cell>
          <cell r="EV36">
            <v>1.0055133527490163</v>
          </cell>
          <cell r="EW36">
            <v>1.020094317817029</v>
          </cell>
          <cell r="EX36">
            <v>1.0397506133659533</v>
          </cell>
          <cell r="EY36">
            <v>0.99027700316905876</v>
          </cell>
          <cell r="EZ36">
            <v>0.99450819434725757</v>
          </cell>
          <cell r="FA36">
            <v>1.0977029556568265</v>
          </cell>
          <cell r="FB36">
            <v>1.1615551234014188</v>
          </cell>
          <cell r="FC36">
            <v>1.2875235002338177</v>
          </cell>
          <cell r="FD36">
            <v>1.3552437469541607</v>
          </cell>
          <cell r="FE36">
            <v>1.5087517713502485</v>
          </cell>
          <cell r="FF36">
            <v>1.5007106200439435</v>
          </cell>
          <cell r="FG36">
            <v>1.4591310576939973</v>
          </cell>
          <cell r="FH36">
            <v>1.4825460505508987</v>
          </cell>
          <cell r="FI36">
            <v>1.5364888595939727</v>
          </cell>
          <cell r="FJ36">
            <v>1.4592731539799735</v>
          </cell>
          <cell r="FK36">
            <v>1.6662774189130078</v>
          </cell>
          <cell r="FL36">
            <v>1.4945471437876789</v>
          </cell>
          <cell r="FM36">
            <v>1.450982654680504</v>
          </cell>
          <cell r="FN36">
            <v>1.4957303100954216</v>
          </cell>
          <cell r="FO36">
            <v>1.4377357093362115</v>
          </cell>
          <cell r="FP36">
            <v>1.4889386077032083</v>
          </cell>
          <cell r="FQ36">
            <v>1.5735202082831237</v>
          </cell>
          <cell r="FR36">
            <v>1.6345000269758421</v>
          </cell>
          <cell r="FS36">
            <v>1.6797324260573721</v>
          </cell>
        </row>
      </sheetData>
      <sheetData sheetId="26">
        <row r="29">
          <cell r="EX29">
            <v>50.658432629834749</v>
          </cell>
          <cell r="EY29">
            <v>32.205497781261791</v>
          </cell>
          <cell r="EZ29">
            <v>49.49898799701446</v>
          </cell>
          <cell r="FA29">
            <v>89.379104666461956</v>
          </cell>
          <cell r="FB29">
            <v>92.985329314567252</v>
          </cell>
          <cell r="FC29">
            <v>103.72464763794392</v>
          </cell>
          <cell r="FD29">
            <v>113.56509695045084</v>
          </cell>
          <cell r="FE29">
            <v>113.8326342101316</v>
          </cell>
          <cell r="FF29">
            <v>119.67282757870332</v>
          </cell>
          <cell r="FG29">
            <v>111.17359835226264</v>
          </cell>
          <cell r="FH29">
            <v>119.96576746996544</v>
          </cell>
          <cell r="FI29">
            <v>120.71340721840255</v>
          </cell>
          <cell r="FJ29">
            <v>73.176241578332466</v>
          </cell>
          <cell r="FK29">
            <v>84.821914140293387</v>
          </cell>
          <cell r="FL29">
            <v>118.49999309756866</v>
          </cell>
          <cell r="FM29">
            <v>128.54523066229933</v>
          </cell>
          <cell r="FN29">
            <v>139.66873773470653</v>
          </cell>
          <cell r="FO29">
            <v>147.27047918027372</v>
          </cell>
          <cell r="FP29">
            <v>154.42343900834041</v>
          </cell>
          <cell r="FQ29">
            <v>146.95195200446713</v>
          </cell>
          <cell r="FR29">
            <v>150.13409496845568</v>
          </cell>
          <cell r="FS29">
            <v>123.9158543849839</v>
          </cell>
        </row>
        <row r="36">
          <cell r="EX36">
            <v>0.39685311394753359</v>
          </cell>
          <cell r="EY36">
            <v>0.21671372672515171</v>
          </cell>
          <cell r="EZ36">
            <v>0.35685586726734631</v>
          </cell>
          <cell r="FA36">
            <v>0.71801840361851255</v>
          </cell>
          <cell r="FB36">
            <v>0.74490721160979212</v>
          </cell>
          <cell r="FC36">
            <v>0.82778709768080061</v>
          </cell>
          <cell r="FD36">
            <v>0.91251624476626247</v>
          </cell>
          <cell r="FE36">
            <v>0.90675854593122118</v>
          </cell>
          <cell r="FF36">
            <v>0.9701179897938359</v>
          </cell>
          <cell r="FG36">
            <v>0.90446066594914654</v>
          </cell>
          <cell r="FH36">
            <v>0.98248625190142824</v>
          </cell>
          <cell r="FI36">
            <v>0.98389645599775166</v>
          </cell>
          <cell r="FJ36">
            <v>0.5470857207602926</v>
          </cell>
          <cell r="FK36">
            <v>0.65034401159488342</v>
          </cell>
          <cell r="FL36">
            <v>0.94368356108682216</v>
          </cell>
          <cell r="FM36">
            <v>1.0223003373249102</v>
          </cell>
          <cell r="FN36">
            <v>1.1141758848718724</v>
          </cell>
          <cell r="FO36">
            <v>1.1757772167517881</v>
          </cell>
          <cell r="FP36">
            <v>1.2384461992197868</v>
          </cell>
          <cell r="FQ36">
            <v>1.1779180489415133</v>
          </cell>
          <cell r="FR36">
            <v>1.1983320101047339</v>
          </cell>
          <cell r="FS36">
            <v>0.96058820859828087</v>
          </cell>
        </row>
      </sheetData>
      <sheetData sheetId="27">
        <row r="29">
          <cell r="EV29">
            <v>90.473795211054792</v>
          </cell>
          <cell r="EW29">
            <v>85.108772314442362</v>
          </cell>
          <cell r="EX29">
            <v>77.548967323761246</v>
          </cell>
          <cell r="EY29">
            <v>62.429357342398987</v>
          </cell>
          <cell r="EZ29">
            <v>54.869552351717857</v>
          </cell>
          <cell r="FA29">
            <v>51.455446872055418</v>
          </cell>
          <cell r="FB29">
            <v>54.38182299748037</v>
          </cell>
          <cell r="FC29">
            <v>53.406364289005381</v>
          </cell>
          <cell r="FD29">
            <v>46.090423975442995</v>
          </cell>
          <cell r="FE29">
            <v>34.628784150861939</v>
          </cell>
          <cell r="FF29">
            <v>24.630332388993349</v>
          </cell>
          <cell r="FG29">
            <v>23.654873680518364</v>
          </cell>
          <cell r="FH29">
            <v>19.509174169499683</v>
          </cell>
          <cell r="FI29">
            <v>19.26530949238094</v>
          </cell>
          <cell r="FJ29">
            <v>17.070527398312223</v>
          </cell>
          <cell r="FK29">
            <v>17.558256752549713</v>
          </cell>
          <cell r="FL29">
            <v>18.289850783905955</v>
          </cell>
          <cell r="FM29">
            <v>15.241542319921628</v>
          </cell>
          <cell r="FN29">
            <v>12.193233855937303</v>
          </cell>
          <cell r="FO29">
            <v>9.7545870847498417</v>
          </cell>
          <cell r="FP29">
            <v>4.8772935423749209</v>
          </cell>
        </row>
        <row r="36">
          <cell r="EV36">
            <v>0.36502723939700576</v>
          </cell>
          <cell r="EW36">
            <v>0.34338141927103771</v>
          </cell>
          <cell r="EX36">
            <v>0.31288049091171921</v>
          </cell>
          <cell r="EY36">
            <v>0.2518786341930821</v>
          </cell>
          <cell r="EZ36">
            <v>0.22137770583376357</v>
          </cell>
          <cell r="FA36">
            <v>0.20760309302632943</v>
          </cell>
          <cell r="FB36">
            <v>0.21940990400413013</v>
          </cell>
          <cell r="FC36">
            <v>0.2154743003448632</v>
          </cell>
          <cell r="FD36">
            <v>0.18595727290036138</v>
          </cell>
          <cell r="FE36">
            <v>0.13971392990397524</v>
          </cell>
          <cell r="FF36">
            <v>9.9373992396489433E-2</v>
          </cell>
          <cell r="FG36">
            <v>9.5438388737222504E-2</v>
          </cell>
          <cell r="FH36">
            <v>7.8712073185338155E-2</v>
          </cell>
          <cell r="FI36">
            <v>7.7728172270521437E-2</v>
          </cell>
          <cell r="FJ36">
            <v>6.8873064037170889E-2</v>
          </cell>
          <cell r="FK36">
            <v>7.084086586680434E-2</v>
          </cell>
          <cell r="FL36">
            <v>7.3792568611254536E-2</v>
          </cell>
          <cell r="FM36">
            <v>6.149380717604544E-2</v>
          </cell>
          <cell r="FN36">
            <v>4.919504574083635E-2</v>
          </cell>
          <cell r="FO36">
            <v>3.9356036592669078E-2</v>
          </cell>
          <cell r="FP36">
            <v>1.9678018296334539E-2</v>
          </cell>
        </row>
      </sheetData>
      <sheetData sheetId="28">
        <row r="29">
          <cell r="ES29">
            <v>314.38976108252274</v>
          </cell>
          <cell r="ET29">
            <v>269.39801561192729</v>
          </cell>
          <cell r="EU29">
            <v>220.40962361858931</v>
          </cell>
          <cell r="EV29">
            <v>194.40946162448441</v>
          </cell>
          <cell r="EW29">
            <v>145.14599679354873</v>
          </cell>
          <cell r="EX29">
            <v>149.25128552946003</v>
          </cell>
          <cell r="EY29">
            <v>151.68071033883098</v>
          </cell>
          <cell r="EZ29">
            <v>160.0692761173344</v>
          </cell>
          <cell r="FA29">
            <v>159.00596935015017</v>
          </cell>
          <cell r="FB29">
            <v>157.17292094498256</v>
          </cell>
          <cell r="FC29">
            <v>156.8469943054761</v>
          </cell>
          <cell r="FD29">
            <v>163.6637152977072</v>
          </cell>
          <cell r="FE29">
            <v>151.83327174455741</v>
          </cell>
          <cell r="FF29">
            <v>153.80270080029865</v>
          </cell>
          <cell r="FG29">
            <v>157.14055943467699</v>
          </cell>
          <cell r="FH29">
            <v>163.61517303224883</v>
          </cell>
          <cell r="FI29">
            <v>164.19536868129933</v>
          </cell>
          <cell r="FJ29">
            <v>151.95116010352785</v>
          </cell>
          <cell r="FK29">
            <v>146.91663371455553</v>
          </cell>
          <cell r="FL29">
            <v>159.72023411332395</v>
          </cell>
          <cell r="FM29">
            <v>166.95303166662714</v>
          </cell>
          <cell r="FN29">
            <v>164.16069563454332</v>
          </cell>
          <cell r="FO29">
            <v>117.03309048377776</v>
          </cell>
          <cell r="FP29">
            <v>87.815269750715302</v>
          </cell>
          <cell r="FQ29">
            <v>90.75323257917438</v>
          </cell>
          <cell r="FR29">
            <v>87.096981804580381</v>
          </cell>
          <cell r="FS29">
            <v>87.768381551394725</v>
          </cell>
        </row>
        <row r="36">
          <cell r="ES36">
            <v>1.2684427166443781</v>
          </cell>
          <cell r="ET36">
            <v>1.0869181922616817</v>
          </cell>
          <cell r="EU36">
            <v>0.88926872425703274</v>
          </cell>
          <cell r="EV36">
            <v>0.78436799212301256</v>
          </cell>
          <cell r="EW36">
            <v>0.5856087101848686</v>
          </cell>
          <cell r="EX36">
            <v>0.60217198367971403</v>
          </cell>
          <cell r="EY36">
            <v>0.61197378573099914</v>
          </cell>
          <cell r="EZ36">
            <v>0.64581844761883322</v>
          </cell>
          <cell r="FA36">
            <v>0.64152841056498822</v>
          </cell>
          <cell r="FB36">
            <v>0.6341327597308597</v>
          </cell>
          <cell r="FC36">
            <v>0.63281777011218121</v>
          </cell>
          <cell r="FD36">
            <v>0.66032063809433139</v>
          </cell>
          <cell r="FE36">
            <v>0.61258931278655082</v>
          </cell>
          <cell r="FF36">
            <v>0.62053520750367264</v>
          </cell>
          <cell r="FG36">
            <v>0.63400219338574282</v>
          </cell>
          <cell r="FH36">
            <v>0.66012478857665602</v>
          </cell>
          <cell r="FI36">
            <v>0.66246565662125401</v>
          </cell>
          <cell r="FJ36">
            <v>0.61306494732947714</v>
          </cell>
          <cell r="FK36">
            <v>0.59275255449627162</v>
          </cell>
          <cell r="FL36">
            <v>0.64441019632507124</v>
          </cell>
          <cell r="FM36">
            <v>0.67359177445872609</v>
          </cell>
          <cell r="FN36">
            <v>0.66232576410862853</v>
          </cell>
          <cell r="FO36">
            <v>0.47218386094820841</v>
          </cell>
          <cell r="FP36">
            <v>0.35430110364255252</v>
          </cell>
          <cell r="FQ36">
            <v>0.36615466254567675</v>
          </cell>
          <cell r="FR36">
            <v>0.3514030858744448</v>
          </cell>
          <cell r="FS36">
            <v>0.35411192765056099</v>
          </cell>
        </row>
      </sheetData>
      <sheetData sheetId="29">
        <row r="29">
          <cell r="FH29">
            <v>6.1160999490177756</v>
          </cell>
          <cell r="FI29">
            <v>10.010612932172867</v>
          </cell>
          <cell r="FJ29">
            <v>13.895328398389204</v>
          </cell>
          <cell r="FK29">
            <v>18.086216268941634</v>
          </cell>
          <cell r="FL29">
            <v>18.79163748853199</v>
          </cell>
          <cell r="FM29">
            <v>17.346503740065636</v>
          </cell>
          <cell r="FN29">
            <v>21.463910233577401</v>
          </cell>
          <cell r="FO29">
            <v>21.17488348388413</v>
          </cell>
          <cell r="FP29">
            <v>15.935661300884922</v>
          </cell>
          <cell r="FQ29">
            <v>25.385366388314072</v>
          </cell>
          <cell r="FR29">
            <v>28.853687384633321</v>
          </cell>
          <cell r="FS29">
            <v>28.493628637134073</v>
          </cell>
        </row>
        <row r="36">
          <cell r="FH36">
            <v>2.4676129425742679E-2</v>
          </cell>
          <cell r="FI36">
            <v>4.0389003189030971E-2</v>
          </cell>
          <cell r="FJ36">
            <v>5.606234771014746E-2</v>
          </cell>
          <cell r="FK36">
            <v>7.2970981049132549E-2</v>
          </cell>
          <cell r="FL36">
            <v>7.5817086485501742E-2</v>
          </cell>
          <cell r="FM36">
            <v>6.9986523265162068E-2</v>
          </cell>
          <cell r="FN36">
            <v>8.6598687287858675E-2</v>
          </cell>
          <cell r="FO36">
            <v>8.543257464379074E-2</v>
          </cell>
          <cell r="FP36">
            <v>6.4294312392423669E-2</v>
          </cell>
          <cell r="FQ36">
            <v>0.10242026646711942</v>
          </cell>
          <cell r="FR36">
            <v>0.11641361819593464</v>
          </cell>
          <cell r="FS36">
            <v>0.11496091854612117</v>
          </cell>
        </row>
      </sheetData>
      <sheetData sheetId="30">
        <row r="29">
          <cell r="ED29">
            <v>9.8244496784859336</v>
          </cell>
          <cell r="EE29">
            <v>19.648899356971867</v>
          </cell>
          <cell r="EF29">
            <v>27.460428456888017</v>
          </cell>
          <cell r="EG29">
            <v>30.117396292158549</v>
          </cell>
          <cell r="EH29">
            <v>32.311523387020408</v>
          </cell>
          <cell r="EI29">
            <v>29.582509587440981</v>
          </cell>
          <cell r="EJ29">
            <v>30.947016487230695</v>
          </cell>
          <cell r="EK29">
            <v>31.874881179087694</v>
          </cell>
          <cell r="EL29">
            <v>32.497096325391809</v>
          </cell>
          <cell r="EM29">
            <v>32.431599994201896</v>
          </cell>
          <cell r="EN29">
            <v>30.990680708023966</v>
          </cell>
          <cell r="EO29">
            <v>31.765720627104521</v>
          </cell>
          <cell r="EP29">
            <v>32.639005042969934</v>
          </cell>
          <cell r="EQ29">
            <v>33.403128906852174</v>
          </cell>
          <cell r="ER29">
            <v>31.438238971154991</v>
          </cell>
          <cell r="ES29">
            <v>32.748165594953115</v>
          </cell>
          <cell r="ET29">
            <v>30.128312347356864</v>
          </cell>
          <cell r="EU29">
            <v>27.825024700511825</v>
          </cell>
          <cell r="EV29">
            <v>28.381743515626031</v>
          </cell>
          <cell r="EW29">
            <v>30.794191714454247</v>
          </cell>
          <cell r="EX29">
            <v>30.76144354885929</v>
          </cell>
          <cell r="EY29">
            <v>30.805107769652562</v>
          </cell>
          <cell r="EZ29">
            <v>31.252666032783587</v>
          </cell>
          <cell r="FA29">
            <v>28.294415074039492</v>
          </cell>
          <cell r="FB29">
            <v>24.903888329442012</v>
          </cell>
          <cell r="FC29">
            <v>25.838302654418008</v>
          </cell>
          <cell r="FD29">
            <v>26.619892206617553</v>
          </cell>
          <cell r="FE29">
            <v>26.198532475962491</v>
          </cell>
          <cell r="FF29">
            <v>26.526014131912021</v>
          </cell>
          <cell r="FG29">
            <v>25.216087508113901</v>
          </cell>
          <cell r="FH29">
            <v>23.906160884315771</v>
          </cell>
          <cell r="FI29">
            <v>25.216087508113901</v>
          </cell>
          <cell r="FJ29">
            <v>24.779445300181187</v>
          </cell>
          <cell r="FK29">
            <v>30.128312347356864</v>
          </cell>
          <cell r="FL29">
            <v>35.258858290566181</v>
          </cell>
          <cell r="FM29">
            <v>33.874702491419505</v>
          </cell>
          <cell r="FN29">
            <v>31.737338883588897</v>
          </cell>
          <cell r="FO29">
            <v>32.437058021801057</v>
          </cell>
          <cell r="FP29">
            <v>32.032072373943471</v>
          </cell>
          <cell r="FQ29">
            <v>26.468159039360941</v>
          </cell>
          <cell r="FR29">
            <v>27.075091708387404</v>
          </cell>
          <cell r="FS29">
            <v>15.262828378287814</v>
          </cell>
        </row>
        <row r="36">
          <cell r="ED36">
            <v>3.9637905499230484E-2</v>
          </cell>
          <cell r="EE36">
            <v>7.9275810998460969E-2</v>
          </cell>
          <cell r="EF36">
            <v>0.11079235008207133</v>
          </cell>
          <cell r="EG36">
            <v>0.12151220141375213</v>
          </cell>
          <cell r="EH36">
            <v>0.13036466697524693</v>
          </cell>
          <cell r="EI36">
            <v>0.11935413766990513</v>
          </cell>
          <cell r="EJ36">
            <v>0.12485940232257603</v>
          </cell>
          <cell r="EK36">
            <v>0.12860298228639222</v>
          </cell>
          <cell r="EL36">
            <v>0.13111338296801017</v>
          </cell>
          <cell r="EM36">
            <v>0.13084913026468195</v>
          </cell>
          <cell r="EN36">
            <v>0.12503557079146149</v>
          </cell>
          <cell r="EO36">
            <v>0.12816256111417856</v>
          </cell>
          <cell r="EP36">
            <v>0.13168593049188793</v>
          </cell>
          <cell r="EQ36">
            <v>0.13476887869738363</v>
          </cell>
          <cell r="ER36">
            <v>0.12684129759753757</v>
          </cell>
          <cell r="ES36">
            <v>0.13212635166410161</v>
          </cell>
          <cell r="ET36">
            <v>0.12155624353097348</v>
          </cell>
          <cell r="EU36">
            <v>0.11226335679726498</v>
          </cell>
          <cell r="EV36">
            <v>0.11450950477555473</v>
          </cell>
          <cell r="EW36">
            <v>0.1242428126814769</v>
          </cell>
          <cell r="EX36">
            <v>0.12411068632981279</v>
          </cell>
          <cell r="EY36">
            <v>0.12428685479869825</v>
          </cell>
          <cell r="EZ36">
            <v>0.1260925816047743</v>
          </cell>
          <cell r="FA36">
            <v>0.1141571678377838</v>
          </cell>
          <cell r="FB36">
            <v>0.10047768622882713</v>
          </cell>
          <cell r="FC36">
            <v>0.10424769146297617</v>
          </cell>
          <cell r="FD36">
            <v>0.10740110705602607</v>
          </cell>
          <cell r="FE36">
            <v>0.10570108133128128</v>
          </cell>
          <cell r="FF36">
            <v>0.10702234484792229</v>
          </cell>
          <cell r="FG36">
            <v>0.10173729078135825</v>
          </cell>
          <cell r="FH36">
            <v>9.6452236714794165E-2</v>
          </cell>
          <cell r="FI36">
            <v>0.10173729078135825</v>
          </cell>
          <cell r="FJ36">
            <v>9.9975606092503541E-2</v>
          </cell>
          <cell r="FK36">
            <v>0.12155624353097348</v>
          </cell>
          <cell r="FL36">
            <v>0.14225603862501607</v>
          </cell>
          <cell r="FM36">
            <v>0.13667149816134674</v>
          </cell>
          <cell r="FN36">
            <v>0.12804805160940302</v>
          </cell>
          <cell r="FO36">
            <v>0.13087115132329266</v>
          </cell>
          <cell r="FP36">
            <v>0.12923718877437992</v>
          </cell>
          <cell r="FQ36">
            <v>0.10678892162664907</v>
          </cell>
          <cell r="FR36">
            <v>0.10923766334415709</v>
          </cell>
          <cell r="FS36">
            <v>6.1579688298915622E-2</v>
          </cell>
        </row>
      </sheetData>
      <sheetData sheetId="31">
        <row r="29">
          <cell r="K29">
            <v>8.9129310535555464E-2</v>
          </cell>
          <cell r="L29">
            <v>0.11590234578767164</v>
          </cell>
          <cell r="M29">
            <v>0.14267538103978783</v>
          </cell>
          <cell r="N29">
            <v>0.16584488736248837</v>
          </cell>
          <cell r="O29">
            <v>0.18901439368518894</v>
          </cell>
          <cell r="P29">
            <v>0.2121839000078895</v>
          </cell>
          <cell r="Q29">
            <v>0.2353534063305901</v>
          </cell>
          <cell r="R29">
            <v>0.25852291265329064</v>
          </cell>
          <cell r="S29">
            <v>0.28169241897599123</v>
          </cell>
          <cell r="T29">
            <v>0.30486192529869177</v>
          </cell>
          <cell r="U29">
            <v>0.32803143162139231</v>
          </cell>
          <cell r="V29">
            <v>0.35120093794409291</v>
          </cell>
          <cell r="W29">
            <v>0.37437044426679345</v>
          </cell>
          <cell r="X29">
            <v>0.3975399505894941</v>
          </cell>
          <cell r="Y29">
            <v>0.42070945691219463</v>
          </cell>
          <cell r="Z29">
            <v>0.44387896323489551</v>
          </cell>
          <cell r="AA29">
            <v>0.60673066078536086</v>
          </cell>
          <cell r="AB29">
            <v>0.76958235833582622</v>
          </cell>
          <cell r="AC29">
            <v>0.93243405588629147</v>
          </cell>
          <cell r="AD29">
            <v>1.0952857534367568</v>
          </cell>
          <cell r="AE29">
            <v>1.2581374509872221</v>
          </cell>
          <cell r="AF29">
            <v>1.4209891485376875</v>
          </cell>
          <cell r="AG29">
            <v>1.5838408460881528</v>
          </cell>
          <cell r="AH29">
            <v>1.746692543638618</v>
          </cell>
          <cell r="AI29">
            <v>1.9095442411890833</v>
          </cell>
          <cell r="AJ29">
            <v>2.072395938739549</v>
          </cell>
          <cell r="AK29">
            <v>2.2352476362900093</v>
          </cell>
          <cell r="AL29">
            <v>2.3980993338404795</v>
          </cell>
          <cell r="AM29">
            <v>2.5609510313909447</v>
          </cell>
          <cell r="AN29">
            <v>2.72380272894141</v>
          </cell>
          <cell r="AO29">
            <v>2.8866544264918756</v>
          </cell>
          <cell r="AP29">
            <v>3.0495061240423409</v>
          </cell>
          <cell r="AQ29">
            <v>3.2123578215928057</v>
          </cell>
          <cell r="AR29">
            <v>3.3752095191432718</v>
          </cell>
          <cell r="AS29">
            <v>3.5380612166937362</v>
          </cell>
          <cell r="AT29">
            <v>3.7009129142442028</v>
          </cell>
          <cell r="AU29">
            <v>3.8637646117946667</v>
          </cell>
          <cell r="AV29">
            <v>4.0266163093451333</v>
          </cell>
          <cell r="AW29">
            <v>4.1894680068955985</v>
          </cell>
          <cell r="AX29">
            <v>4.3523197044460638</v>
          </cell>
          <cell r="AY29">
            <v>4.515171401996529</v>
          </cell>
          <cell r="AZ29">
            <v>4.6780230995469942</v>
          </cell>
          <cell r="BA29">
            <v>4.8408747970974595</v>
          </cell>
          <cell r="BB29">
            <v>5.0037264946479256</v>
          </cell>
          <cell r="BC29">
            <v>5.16657819219839</v>
          </cell>
          <cell r="BD29">
            <v>5.3294298897488561</v>
          </cell>
          <cell r="BE29">
            <v>5.4922815872993205</v>
          </cell>
          <cell r="BF29">
            <v>5.6551332848497866</v>
          </cell>
          <cell r="BG29">
            <v>5.8179849824002519</v>
          </cell>
          <cell r="BH29">
            <v>5.9808366799507171</v>
          </cell>
          <cell r="BI29">
            <v>6.1436883775011824</v>
          </cell>
          <cell r="BJ29">
            <v>6.3065400750516476</v>
          </cell>
          <cell r="BK29">
            <v>6.4693917726021128</v>
          </cell>
          <cell r="BL29">
            <v>6.632243470152579</v>
          </cell>
          <cell r="BM29">
            <v>6.7950951677030433</v>
          </cell>
          <cell r="BN29">
            <v>6.9579468652535095</v>
          </cell>
          <cell r="BO29">
            <v>7.1207985628039756</v>
          </cell>
          <cell r="BP29">
            <v>7.28365026035444</v>
          </cell>
          <cell r="BQ29">
            <v>7.4465019579049043</v>
          </cell>
          <cell r="BR29">
            <v>7.6093536554553713</v>
          </cell>
          <cell r="BS29">
            <v>7.4508254543000483</v>
          </cell>
          <cell r="BT29">
            <v>7.2922972531447279</v>
          </cell>
          <cell r="BU29">
            <v>7.1337690519894048</v>
          </cell>
          <cell r="BV29">
            <v>6.9752408508340853</v>
          </cell>
          <cell r="BW29">
            <v>6.8167126496787631</v>
          </cell>
          <cell r="BX29">
            <v>6.6581844485234418</v>
          </cell>
          <cell r="BY29">
            <v>6.4996562473681205</v>
          </cell>
          <cell r="BZ29">
            <v>6.341128046212793</v>
          </cell>
          <cell r="CA29">
            <v>6.1825998450574726</v>
          </cell>
          <cell r="CB29">
            <v>6.0240716439021531</v>
          </cell>
          <cell r="CC29">
            <v>5.8655434427468336</v>
          </cell>
          <cell r="CD29">
            <v>5.7070152415915132</v>
          </cell>
          <cell r="CE29">
            <v>5.5484870404361937</v>
          </cell>
          <cell r="CF29">
            <v>5.3899588392808733</v>
          </cell>
          <cell r="CG29">
            <v>5.2314306381255538</v>
          </cell>
          <cell r="CH29">
            <v>5.0729024369702342</v>
          </cell>
          <cell r="CI29">
            <v>4.9143742358149147</v>
          </cell>
          <cell r="CJ29">
            <v>4.7558460346595854</v>
          </cell>
          <cell r="CK29">
            <v>4.9872115174268092</v>
          </cell>
          <cell r="CL29">
            <v>5.2185770001940321</v>
          </cell>
          <cell r="CM29">
            <v>5.4499424829612559</v>
          </cell>
          <cell r="CN29">
            <v>5.6813079657284797</v>
          </cell>
          <cell r="CO29">
            <v>5.9126734484957035</v>
          </cell>
          <cell r="CP29">
            <v>6.1440389312629264</v>
          </cell>
          <cell r="CQ29">
            <v>6.3754044140301502</v>
          </cell>
          <cell r="CR29">
            <v>6.6067698967973749</v>
          </cell>
          <cell r="CS29">
            <v>6.8381353795645978</v>
          </cell>
          <cell r="CT29">
            <v>7.0695008623318216</v>
          </cell>
          <cell r="CU29">
            <v>7.3008663450990454</v>
          </cell>
          <cell r="CV29">
            <v>7.5322318278662683</v>
          </cell>
          <cell r="CW29">
            <v>7.763597310633493</v>
          </cell>
          <cell r="CX29">
            <v>7.9949627934007159</v>
          </cell>
          <cell r="CY29">
            <v>8.2263282761679388</v>
          </cell>
          <cell r="CZ29">
            <v>8.4576937589351644</v>
          </cell>
          <cell r="DA29">
            <v>8.6890592417023864</v>
          </cell>
          <cell r="DB29">
            <v>8.9204247244696102</v>
          </cell>
          <cell r="DC29">
            <v>9.1517902072368358</v>
          </cell>
          <cell r="DD29">
            <v>9.3831556900040578</v>
          </cell>
          <cell r="DE29">
            <v>9.6145211727712816</v>
          </cell>
          <cell r="DF29">
            <v>9.8458866555385054</v>
          </cell>
          <cell r="DG29">
            <v>10.077252138305727</v>
          </cell>
          <cell r="DH29">
            <v>10.308617621072953</v>
          </cell>
          <cell r="DI29">
            <v>10.539983103840175</v>
          </cell>
          <cell r="DJ29">
            <v>10.771348586607399</v>
          </cell>
          <cell r="DK29">
            <v>11.002714069374624</v>
          </cell>
          <cell r="DL29">
            <v>11.234079552141846</v>
          </cell>
          <cell r="DM29">
            <v>11.46544503490907</v>
          </cell>
          <cell r="DN29">
            <v>11.696810517676296</v>
          </cell>
          <cell r="DO29">
            <v>11.928176000443516</v>
          </cell>
          <cell r="DP29">
            <v>12.159541483210742</v>
          </cell>
          <cell r="DQ29">
            <v>12.390906965977964</v>
          </cell>
          <cell r="DR29">
            <v>12.622272448745187</v>
          </cell>
          <cell r="DS29">
            <v>12.853637931512413</v>
          </cell>
          <cell r="DT29">
            <v>13.085003414279635</v>
          </cell>
          <cell r="DU29">
            <v>13.316368897046866</v>
          </cell>
          <cell r="DV29">
            <v>18.926719982701847</v>
          </cell>
          <cell r="DW29">
            <v>17.988161694171897</v>
          </cell>
          <cell r="DX29">
            <v>13.320791833859097</v>
          </cell>
          <cell r="DY29">
            <v>14.368867744875251</v>
          </cell>
          <cell r="DZ29">
            <v>13.964195976350091</v>
          </cell>
          <cell r="EA29">
            <v>12.017349184729884</v>
          </cell>
          <cell r="EB29">
            <v>12.523727891270266</v>
          </cell>
          <cell r="EC29">
            <v>12.409191265935547</v>
          </cell>
          <cell r="ED29">
            <v>12.294654640600829</v>
          </cell>
          <cell r="EE29">
            <v>12.18011801526611</v>
          </cell>
          <cell r="EF29">
            <v>12.06558138993139</v>
          </cell>
          <cell r="EG29">
            <v>12.254229949306222</v>
          </cell>
          <cell r="EH29">
            <v>12.442878508681053</v>
          </cell>
          <cell r="EI29">
            <v>12.631527068055883</v>
          </cell>
          <cell r="EJ29">
            <v>12.820175627430713</v>
          </cell>
          <cell r="EK29">
            <v>13.008824186805542</v>
          </cell>
          <cell r="EL29">
            <v>13.197472746180374</v>
          </cell>
          <cell r="EM29">
            <v>13.386121305555204</v>
          </cell>
          <cell r="EN29">
            <v>13.574769864930033</v>
          </cell>
          <cell r="EO29">
            <v>14.414969331053232</v>
          </cell>
          <cell r="EP29">
            <v>16.234873080316301</v>
          </cell>
          <cell r="EQ29">
            <v>16.81350101453322</v>
          </cell>
          <cell r="ER29">
            <v>16.044639238929921</v>
          </cell>
          <cell r="ES29">
            <v>18.70632773632774</v>
          </cell>
          <cell r="ET29">
            <v>18.389271334017099</v>
          </cell>
          <cell r="EU29">
            <v>19.023384138638377</v>
          </cell>
          <cell r="EV29">
            <v>10.462861276251108</v>
          </cell>
          <cell r="EW29">
            <v>7.4508254543000314</v>
          </cell>
          <cell r="EX29">
            <v>11.255502282027706</v>
          </cell>
          <cell r="EY29">
            <v>10.304333075095787</v>
          </cell>
          <cell r="EZ29">
            <v>8.7190510635425884</v>
          </cell>
          <cell r="FA29">
            <v>42.120943046968478</v>
          </cell>
          <cell r="FB29">
            <v>32.022696633374601</v>
          </cell>
          <cell r="FC29">
            <v>40.741747696917194</v>
          </cell>
          <cell r="FD29">
            <v>43.912311720023588</v>
          </cell>
          <cell r="FE29">
            <v>46.25852909712232</v>
          </cell>
          <cell r="FF29">
            <v>47.54260752648041</v>
          </cell>
          <cell r="FG29">
            <v>46.516930065005496</v>
          </cell>
          <cell r="FH29">
            <v>47.575898448723024</v>
          </cell>
          <cell r="FI29">
            <v>46.158656330394464</v>
          </cell>
          <cell r="FJ29">
            <v>38.446259344188164</v>
          </cell>
          <cell r="FK29">
            <v>46.516930065005489</v>
          </cell>
          <cell r="FL29">
            <v>34.584512364044571</v>
          </cell>
          <cell r="FM29">
            <v>34.471957341224297</v>
          </cell>
          <cell r="FN29">
            <v>65.789203479457726</v>
          </cell>
          <cell r="FO29">
            <v>71.179162318738591</v>
          </cell>
          <cell r="FP29">
            <v>84.495531215785462</v>
          </cell>
          <cell r="FQ29">
            <v>86.714926031959934</v>
          </cell>
          <cell r="FR29">
            <v>63.183935741844579</v>
          </cell>
          <cell r="FS29">
            <v>53.265475588187449</v>
          </cell>
        </row>
        <row r="36">
          <cell r="K36">
            <v>3.59602756778981E-4</v>
          </cell>
          <cell r="L36">
            <v>4.6762173758508913E-4</v>
          </cell>
          <cell r="M36">
            <v>5.7564071839119732E-4</v>
          </cell>
          <cell r="N36">
            <v>6.691208350530155E-4</v>
          </cell>
          <cell r="O36">
            <v>7.6260095171483378E-4</v>
          </cell>
          <cell r="P36">
            <v>8.5608106837665207E-4</v>
          </cell>
          <cell r="Q36">
            <v>9.4956118503847046E-4</v>
          </cell>
          <cell r="R36">
            <v>1.0430413017002886E-3</v>
          </cell>
          <cell r="S36">
            <v>1.136521418362107E-3</v>
          </cell>
          <cell r="T36">
            <v>1.2300015350239252E-3</v>
          </cell>
          <cell r="U36">
            <v>1.3234816516857432E-3</v>
          </cell>
          <cell r="V36">
            <v>1.4169617683475618E-3</v>
          </cell>
          <cell r="W36">
            <v>1.51044188500938E-3</v>
          </cell>
          <cell r="X36">
            <v>1.6039220016711986E-3</v>
          </cell>
          <cell r="Y36">
            <v>1.6974021183330168E-3</v>
          </cell>
          <cell r="Z36">
            <v>1.7908822349948362E-3</v>
          </cell>
          <cell r="AA36">
            <v>2.4479266913403461E-3</v>
          </cell>
          <cell r="AB36">
            <v>3.1049711476858559E-3</v>
          </cell>
          <cell r="AC36">
            <v>3.7620156040313658E-3</v>
          </cell>
          <cell r="AD36">
            <v>4.4190600603768752E-3</v>
          </cell>
          <cell r="AE36">
            <v>5.0761045167223851E-3</v>
          </cell>
          <cell r="AF36">
            <v>5.7331489730678958E-3</v>
          </cell>
          <cell r="AG36">
            <v>6.3901934294134047E-3</v>
          </cell>
          <cell r="AH36">
            <v>7.0472378857589146E-3</v>
          </cell>
          <cell r="AI36">
            <v>7.7042823421044236E-3</v>
          </cell>
          <cell r="AJ36">
            <v>8.3613267984499352E-3</v>
          </cell>
          <cell r="AK36">
            <v>9.0183712547954233E-3</v>
          </cell>
          <cell r="AL36">
            <v>9.6754157111409531E-3</v>
          </cell>
          <cell r="AM36">
            <v>1.0332460167486464E-2</v>
          </cell>
          <cell r="AN36">
            <v>1.0989504623831973E-2</v>
          </cell>
          <cell r="AO36">
            <v>1.1646549080177485E-2</v>
          </cell>
          <cell r="AP36">
            <v>1.2303593536522994E-2</v>
          </cell>
          <cell r="AQ36">
            <v>1.29606379928685E-2</v>
          </cell>
          <cell r="AR36">
            <v>1.3617682449214014E-2</v>
          </cell>
          <cell r="AS36">
            <v>1.4274726905559519E-2</v>
          </cell>
          <cell r="AT36">
            <v>1.4931771361905035E-2</v>
          </cell>
          <cell r="AU36">
            <v>1.5588815818250539E-2</v>
          </cell>
          <cell r="AV36">
            <v>1.6245860274596055E-2</v>
          </cell>
          <cell r="AW36">
            <v>1.6902904730941564E-2</v>
          </cell>
          <cell r="AX36">
            <v>1.7559949187287073E-2</v>
          </cell>
          <cell r="AY36">
            <v>1.8216993643632582E-2</v>
          </cell>
          <cell r="AZ36">
            <v>1.8874038099978091E-2</v>
          </cell>
          <cell r="BA36">
            <v>1.95310825563236E-2</v>
          </cell>
          <cell r="BB36">
            <v>2.0188127012669112E-2</v>
          </cell>
          <cell r="BC36">
            <v>2.0845171469014621E-2</v>
          </cell>
          <cell r="BD36">
            <v>2.1502215925360134E-2</v>
          </cell>
          <cell r="BE36">
            <v>2.2159260381705639E-2</v>
          </cell>
          <cell r="BF36">
            <v>2.2816304838051152E-2</v>
          </cell>
          <cell r="BG36">
            <v>2.3473349294396661E-2</v>
          </cell>
          <cell r="BH36">
            <v>2.4130393750742173E-2</v>
          </cell>
          <cell r="BI36">
            <v>2.4787438207087682E-2</v>
          </cell>
          <cell r="BJ36">
            <v>2.5444482663433191E-2</v>
          </cell>
          <cell r="BK36">
            <v>2.6101527119778697E-2</v>
          </cell>
          <cell r="BL36">
            <v>2.6758571576124213E-2</v>
          </cell>
          <cell r="BM36">
            <v>2.7415616032469718E-2</v>
          </cell>
          <cell r="BN36">
            <v>2.8072660488815231E-2</v>
          </cell>
          <cell r="BO36">
            <v>2.8729704945160743E-2</v>
          </cell>
          <cell r="BP36">
            <v>2.9386749401506252E-2</v>
          </cell>
          <cell r="BQ36">
            <v>3.0043793857851758E-2</v>
          </cell>
          <cell r="BR36">
            <v>3.0700838314197273E-2</v>
          </cell>
          <cell r="BS36">
            <v>3.0061237515984818E-2</v>
          </cell>
          <cell r="BT36">
            <v>2.9421636717772377E-2</v>
          </cell>
          <cell r="BU36">
            <v>2.8782035919559919E-2</v>
          </cell>
          <cell r="BV36">
            <v>2.8142435121347478E-2</v>
          </cell>
          <cell r="BW36">
            <v>2.7502834323135029E-2</v>
          </cell>
          <cell r="BX36">
            <v>2.6863233524922581E-2</v>
          </cell>
          <cell r="BY36">
            <v>2.6223632726710133E-2</v>
          </cell>
          <cell r="BZ36">
            <v>2.5584031928497661E-2</v>
          </cell>
          <cell r="CA36">
            <v>2.4944431130285216E-2</v>
          </cell>
          <cell r="CB36">
            <v>2.4304830332072775E-2</v>
          </cell>
          <cell r="CC36">
            <v>2.3665229533860337E-2</v>
          </cell>
          <cell r="CD36">
            <v>2.3025628735647893E-2</v>
          </cell>
          <cell r="CE36">
            <v>2.2386027937435455E-2</v>
          </cell>
          <cell r="CF36">
            <v>2.174642713922301E-2</v>
          </cell>
          <cell r="CG36">
            <v>2.1106826341010566E-2</v>
          </cell>
          <cell r="CH36">
            <v>2.0467225542798128E-2</v>
          </cell>
          <cell r="CI36">
            <v>1.9827624744585687E-2</v>
          </cell>
          <cell r="CJ36">
            <v>1.9188023946373207E-2</v>
          </cell>
          <cell r="CK36">
            <v>2.0121495381602177E-2</v>
          </cell>
          <cell r="CL36">
            <v>2.1054966816831142E-2</v>
          </cell>
          <cell r="CM36">
            <v>2.1988438252060115E-2</v>
          </cell>
          <cell r="CN36">
            <v>2.2921909687289084E-2</v>
          </cell>
          <cell r="CO36">
            <v>2.3855381122518053E-2</v>
          </cell>
          <cell r="CP36">
            <v>2.4788852557747019E-2</v>
          </cell>
          <cell r="CQ36">
            <v>2.5722323992975991E-2</v>
          </cell>
          <cell r="CR36">
            <v>2.6655795428204964E-2</v>
          </cell>
          <cell r="CS36">
            <v>2.758926686343393E-2</v>
          </cell>
          <cell r="CT36">
            <v>2.8522738298662899E-2</v>
          </cell>
          <cell r="CU36">
            <v>2.9456209733891868E-2</v>
          </cell>
          <cell r="CV36">
            <v>3.0389681169120834E-2</v>
          </cell>
          <cell r="CW36">
            <v>3.1323152604349806E-2</v>
          </cell>
          <cell r="CX36">
            <v>3.2256624039578775E-2</v>
          </cell>
          <cell r="CY36">
            <v>3.3190095474807738E-2</v>
          </cell>
          <cell r="CZ36">
            <v>3.4123566910036714E-2</v>
          </cell>
          <cell r="DA36">
            <v>3.5057038345265683E-2</v>
          </cell>
          <cell r="DB36">
            <v>3.5990509780494645E-2</v>
          </cell>
          <cell r="DC36">
            <v>3.6923981215723628E-2</v>
          </cell>
          <cell r="DD36">
            <v>3.785745265095259E-2</v>
          </cell>
          <cell r="DE36">
            <v>3.8790924086181559E-2</v>
          </cell>
          <cell r="DF36">
            <v>3.9724395521410528E-2</v>
          </cell>
          <cell r="DG36">
            <v>4.0657866956639498E-2</v>
          </cell>
          <cell r="DH36">
            <v>4.1591338391868467E-2</v>
          </cell>
          <cell r="DI36">
            <v>4.2524809827097429E-2</v>
          </cell>
          <cell r="DJ36">
            <v>4.3458281262326405E-2</v>
          </cell>
          <cell r="DK36">
            <v>4.4391752697555374E-2</v>
          </cell>
          <cell r="DL36">
            <v>4.5325224132784343E-2</v>
          </cell>
          <cell r="DM36">
            <v>4.6258695568013306E-2</v>
          </cell>
          <cell r="DN36">
            <v>4.7192167003242289E-2</v>
          </cell>
          <cell r="DO36">
            <v>4.8125638438471244E-2</v>
          </cell>
          <cell r="DP36">
            <v>4.905910987370022E-2</v>
          </cell>
          <cell r="DQ36">
            <v>4.9992581308929182E-2</v>
          </cell>
          <cell r="DR36">
            <v>5.0926052744158158E-2</v>
          </cell>
          <cell r="DS36">
            <v>5.1859524179387127E-2</v>
          </cell>
          <cell r="DT36">
            <v>5.2792995614616089E-2</v>
          </cell>
          <cell r="DU36">
            <v>5.3726467049845093E-2</v>
          </cell>
          <cell r="DV36">
            <v>7.6362092802774714E-2</v>
          </cell>
          <cell r="DW36">
            <v>7.2575368256998105E-2</v>
          </cell>
          <cell r="DX36">
            <v>5.3744311912115206E-2</v>
          </cell>
          <cell r="DY36">
            <v>5.7972898273329139E-2</v>
          </cell>
          <cell r="DZ36">
            <v>5.6340202107748212E-2</v>
          </cell>
          <cell r="EA36">
            <v>4.8485418209092787E-2</v>
          </cell>
          <cell r="EB36">
            <v>5.0528463058782877E-2</v>
          </cell>
          <cell r="EC36">
            <v>5.0066351482074389E-2</v>
          </cell>
          <cell r="ED36">
            <v>4.9604239905365902E-2</v>
          </cell>
          <cell r="EE36">
            <v>4.9142128328657414E-2</v>
          </cell>
          <cell r="EF36">
            <v>4.8680016751948919E-2</v>
          </cell>
          <cell r="EG36">
            <v>4.9441141701821727E-2</v>
          </cell>
          <cell r="EH36">
            <v>5.0202266651694534E-2</v>
          </cell>
          <cell r="EI36">
            <v>5.0963391601567334E-2</v>
          </cell>
          <cell r="EJ36">
            <v>5.1724516551440142E-2</v>
          </cell>
          <cell r="EK36">
            <v>5.2485641501312942E-2</v>
          </cell>
          <cell r="EL36">
            <v>5.3246766451185749E-2</v>
          </cell>
          <cell r="EM36">
            <v>5.400789140105855E-2</v>
          </cell>
          <cell r="EN36">
            <v>5.476901635093135E-2</v>
          </cell>
          <cell r="EO36">
            <v>5.8158900581457312E-2</v>
          </cell>
          <cell r="EP36">
            <v>6.5501517744936122E-2</v>
          </cell>
          <cell r="EQ36">
            <v>6.7836060658411537E-2</v>
          </cell>
          <cell r="ER36">
            <v>6.4733996787081208E-2</v>
          </cell>
          <cell r="ES36">
            <v>7.5472894189068093E-2</v>
          </cell>
          <cell r="ET36">
            <v>7.4193692592643218E-2</v>
          </cell>
          <cell r="EU36">
            <v>7.6752095785492969E-2</v>
          </cell>
          <cell r="EV36">
            <v>4.2213652682021131E-2</v>
          </cell>
          <cell r="EW36">
            <v>3.0061237515984749E-2</v>
          </cell>
          <cell r="EX36">
            <v>4.5411656673083341E-2</v>
          </cell>
          <cell r="EY36">
            <v>4.1574051883808694E-2</v>
          </cell>
          <cell r="EZ36">
            <v>3.5178043901684275E-2</v>
          </cell>
          <cell r="FA36">
            <v>0.16994193208504571</v>
          </cell>
          <cell r="FB36">
            <v>0.12919936123891318</v>
          </cell>
          <cell r="FC36">
            <v>0.16437740514059745</v>
          </cell>
          <cell r="FD36">
            <v>0.17716942110484629</v>
          </cell>
          <cell r="FE36">
            <v>0.18663551291839042</v>
          </cell>
          <cell r="FF36">
            <v>0.19181627938391119</v>
          </cell>
          <cell r="FG36">
            <v>0.18767806221947672</v>
          </cell>
          <cell r="FH36">
            <v>0.19195059555153579</v>
          </cell>
          <cell r="FI36">
            <v>0.18623256441551655</v>
          </cell>
          <cell r="FJ36">
            <v>0.15511598558248132</v>
          </cell>
          <cell r="FK36">
            <v>0.18767806221947669</v>
          </cell>
          <cell r="FL36">
            <v>0.13953531013802623</v>
          </cell>
          <cell r="FM36">
            <v>0.13908119357129542</v>
          </cell>
          <cell r="FN36">
            <v>0.26543433125816324</v>
          </cell>
          <cell r="FO36">
            <v>0.28718075839738622</v>
          </cell>
          <cell r="FP36">
            <v>0.34090722544723134</v>
          </cell>
          <cell r="FQ36">
            <v>0.34986163662220549</v>
          </cell>
          <cell r="FR36">
            <v>0.25492307009207027</v>
          </cell>
          <cell r="FS36">
            <v>0.21490586819938032</v>
          </cell>
        </row>
      </sheetData>
      <sheetData sheetId="32">
        <row r="29">
          <cell r="FG29">
            <v>3.6458028063448764</v>
          </cell>
          <cell r="FH29">
            <v>6.0582334652918899</v>
          </cell>
          <cell r="FI29">
            <v>5.148480064825943</v>
          </cell>
          <cell r="FJ29">
            <v>6.8457811850982315</v>
          </cell>
          <cell r="FK29">
            <v>8.427665829192005</v>
          </cell>
          <cell r="FL29">
            <v>10.392008992387133</v>
          </cell>
          <cell r="FM29">
            <v>10.539108422810733</v>
          </cell>
          <cell r="FN29">
            <v>16.638077114989159</v>
          </cell>
          <cell r="FO29">
            <v>20.768176507651727</v>
          </cell>
          <cell r="FP29">
            <v>27.620746897231047</v>
          </cell>
          <cell r="FQ29">
            <v>35.665954207321697</v>
          </cell>
          <cell r="FR29">
            <v>40.097041665312553</v>
          </cell>
          <cell r="FS29">
            <v>40.117409278755822</v>
          </cell>
        </row>
        <row r="36">
          <cell r="FG36">
            <v>1.4709423106231285E-2</v>
          </cell>
          <cell r="FH36">
            <v>2.4442660245425917E-2</v>
          </cell>
          <cell r="FI36">
            <v>2.0772152431208054E-2</v>
          </cell>
          <cell r="FJ36">
            <v>2.7620114771166746E-2</v>
          </cell>
          <cell r="FK36">
            <v>3.4002415672008256E-2</v>
          </cell>
          <cell r="FL36">
            <v>4.1927790753453785E-2</v>
          </cell>
          <cell r="FM36">
            <v>4.2521280822916882E-2</v>
          </cell>
          <cell r="FN36">
            <v>6.7128292164501807E-2</v>
          </cell>
          <cell r="FO36">
            <v>8.3791667191734628E-2</v>
          </cell>
          <cell r="FP36">
            <v>0.11143917381226122</v>
          </cell>
          <cell r="FQ36">
            <v>0.14389851530366546</v>
          </cell>
          <cell r="FR36">
            <v>0.16177626231918429</v>
          </cell>
          <cell r="FS36">
            <v>0.16185843786726381</v>
          </cell>
        </row>
      </sheetData>
      <sheetData sheetId="33">
        <row r="29">
          <cell r="EY29">
            <v>4.125881200791941</v>
          </cell>
          <cell r="EZ29">
            <v>28.677523667380868</v>
          </cell>
          <cell r="FA29">
            <v>29.637407119035849</v>
          </cell>
          <cell r="FB29">
            <v>33.535051928483817</v>
          </cell>
          <cell r="FC29">
            <v>33.709384936967993</v>
          </cell>
          <cell r="FD29">
            <v>37.869581164134281</v>
          </cell>
          <cell r="FE29">
            <v>39.234137825601522</v>
          </cell>
          <cell r="FF29">
            <v>40.426465288568721</v>
          </cell>
          <cell r="FG29">
            <v>40.0175844587882</v>
          </cell>
          <cell r="FH29">
            <v>41.15180091892735</v>
          </cell>
          <cell r="FI29">
            <v>44.921652767806513</v>
          </cell>
          <cell r="FJ29">
            <v>48.691504616685677</v>
          </cell>
          <cell r="FK29">
            <v>47.725309735078298</v>
          </cell>
          <cell r="FL29">
            <v>36.99607393838064</v>
          </cell>
          <cell r="FM29">
            <v>39.310444085598895</v>
          </cell>
          <cell r="FN29">
            <v>43.886645774471887</v>
          </cell>
          <cell r="FO29">
            <v>48.462847463344879</v>
          </cell>
          <cell r="FP29">
            <v>53.039049152217878</v>
          </cell>
          <cell r="FQ29">
            <v>57.615250841090869</v>
          </cell>
          <cell r="FR29">
            <v>57.361666238631557</v>
          </cell>
          <cell r="FS29">
            <v>61.247688847513921</v>
          </cell>
        </row>
        <row r="36">
          <cell r="EY36">
            <v>3.7476305141553992E-2</v>
          </cell>
          <cell r="EZ36">
            <v>0.1105522642766637</v>
          </cell>
          <cell r="FA36">
            <v>0.116545062585854</v>
          </cell>
          <cell r="FB36">
            <v>0.14104409110629895</v>
          </cell>
          <cell r="FC36">
            <v>0.14262759695735056</v>
          </cell>
          <cell r="FD36">
            <v>0.16678540038277945</v>
          </cell>
          <cell r="FE36">
            <v>0.18190601342094356</v>
          </cell>
          <cell r="FF36">
            <v>0.19001015286486928</v>
          </cell>
          <cell r="FG36">
            <v>0.19174827362226907</v>
          </cell>
          <cell r="FH36">
            <v>0.19932457778251089</v>
          </cell>
          <cell r="FI36">
            <v>0.25264925832311552</v>
          </cell>
          <cell r="FJ36">
            <v>0.3059739388637201</v>
          </cell>
          <cell r="FK36">
            <v>0.31628004378409025</v>
          </cell>
          <cell r="FL36">
            <v>0.19374443174065387</v>
          </cell>
          <cell r="FM36">
            <v>0.19568410540174924</v>
          </cell>
          <cell r="FN36">
            <v>0.2448836805964989</v>
          </cell>
          <cell r="FO36">
            <v>0.2940832557912485</v>
          </cell>
          <cell r="FP36">
            <v>0.34328283098599804</v>
          </cell>
          <cell r="FQ36">
            <v>0.3924824061807477</v>
          </cell>
          <cell r="FR36">
            <v>0.38472696318935196</v>
          </cell>
          <cell r="FS36">
            <v>0.4091204246530602</v>
          </cell>
        </row>
      </sheetData>
      <sheetData sheetId="34">
        <row r="29">
          <cell r="DX29">
            <v>0.19242053913403584</v>
          </cell>
          <cell r="DY29">
            <v>0.21914561401376301</v>
          </cell>
          <cell r="DZ29">
            <v>0.24587068889349023</v>
          </cell>
          <cell r="EA29">
            <v>0.27794077874916284</v>
          </cell>
          <cell r="EB29">
            <v>0.26190573382132654</v>
          </cell>
          <cell r="EC29">
            <v>0.40622113817185335</v>
          </cell>
          <cell r="ED29">
            <v>0.4489812579794169</v>
          </cell>
          <cell r="EE29">
            <v>0.52381146764265307</v>
          </cell>
          <cell r="EF29">
            <v>0.60398669228183466</v>
          </cell>
          <cell r="EG29">
            <v>0.70554197682479791</v>
          </cell>
          <cell r="EH29">
            <v>0.79106221643992503</v>
          </cell>
          <cell r="EI29">
            <v>0.84985738117532494</v>
          </cell>
          <cell r="EJ29">
            <v>0.66737856989654765</v>
          </cell>
          <cell r="EK29">
            <v>0.54436718608755508</v>
          </cell>
          <cell r="EL29">
            <v>1.9546119581277632</v>
          </cell>
          <cell r="EM29">
            <v>3.1627145171515587</v>
          </cell>
          <cell r="EN29">
            <v>4.110695705147263</v>
          </cell>
          <cell r="EO29">
            <v>4.7823538103535395</v>
          </cell>
          <cell r="EP29">
            <v>5.2928227139177091</v>
          </cell>
          <cell r="EQ29">
            <v>6.2662618180290375</v>
          </cell>
          <cell r="ER29">
            <v>6.844355183716285</v>
          </cell>
          <cell r="ES29">
            <v>6.7459487387437411</v>
          </cell>
          <cell r="ET29">
            <v>7.4407512291615747</v>
          </cell>
          <cell r="EU29">
            <v>8.7107829971055608</v>
          </cell>
          <cell r="EV29">
            <v>10.03514132784424</v>
          </cell>
          <cell r="EW29">
            <v>11.827228167067551</v>
          </cell>
          <cell r="EX29">
            <v>12.558883434368591</v>
          </cell>
          <cell r="EY29">
            <v>13.635474937821325</v>
          </cell>
          <cell r="EZ29">
            <v>13.767968024269292</v>
          </cell>
          <cell r="FA29">
            <v>23.422246696524006</v>
          </cell>
          <cell r="FB29">
            <v>23.757767812970879</v>
          </cell>
          <cell r="FC29">
            <v>22.97185176533549</v>
          </cell>
          <cell r="FD29">
            <v>21.513030803212377</v>
          </cell>
          <cell r="FE29">
            <v>20.244062223174975</v>
          </cell>
          <cell r="FF29">
            <v>20.94884862154537</v>
          </cell>
          <cell r="FG29">
            <v>24.812492763430672</v>
          </cell>
          <cell r="FH29">
            <v>28.183421007996888</v>
          </cell>
          <cell r="FI29">
            <v>27.382777077786653</v>
          </cell>
          <cell r="FJ29">
            <v>28.679649188312105</v>
          </cell>
          <cell r="FK29">
            <v>25.564664645589417</v>
          </cell>
          <cell r="FL29">
            <v>22.662526721248856</v>
          </cell>
          <cell r="FM29">
            <v>29.017285576559637</v>
          </cell>
          <cell r="FN29">
            <v>29.379934106163734</v>
          </cell>
          <cell r="FO29">
            <v>31.859891076736151</v>
          </cell>
          <cell r="FP29">
            <v>31.632782246177658</v>
          </cell>
          <cell r="FQ29">
            <v>32.270856430925576</v>
          </cell>
          <cell r="FR29">
            <v>28.683724508447256</v>
          </cell>
          <cell r="FS29">
            <v>30.221191544376723</v>
          </cell>
        </row>
        <row r="36">
          <cell r="DX36">
            <v>1.7477989523075228E-3</v>
          </cell>
          <cell r="DY36">
            <v>1.9905488067946783E-3</v>
          </cell>
          <cell r="DZ36">
            <v>2.2332986612818347E-3</v>
          </cell>
          <cell r="EA36">
            <v>2.5245984866664219E-3</v>
          </cell>
          <cell r="EB36">
            <v>2.3789485739741279E-3</v>
          </cell>
          <cell r="EC36">
            <v>3.68979778820477E-3</v>
          </cell>
          <cell r="ED36">
            <v>4.0781975553842199E-3</v>
          </cell>
          <cell r="EE36">
            <v>4.7578971479482557E-3</v>
          </cell>
          <cell r="EF36">
            <v>5.4861467114097236E-3</v>
          </cell>
          <cell r="EG36">
            <v>6.4085961584609153E-3</v>
          </cell>
          <cell r="EH36">
            <v>7.1853956928198152E-3</v>
          </cell>
          <cell r="EI36">
            <v>7.7194453726915592E-3</v>
          </cell>
          <cell r="EJ36">
            <v>6.0619493662532583E-3</v>
          </cell>
          <cell r="EK36">
            <v>4.516621298974172E-3</v>
          </cell>
          <cell r="EL36">
            <v>1.6055857171635126E-2</v>
          </cell>
          <cell r="EM36">
            <v>2.4935726300400408E-2</v>
          </cell>
          <cell r="EN36">
            <v>3.1409238006031251E-2</v>
          </cell>
          <cell r="EO36">
            <v>3.5648175015182984E-2</v>
          </cell>
          <cell r="EP36">
            <v>3.9723314714893695E-2</v>
          </cell>
          <cell r="EQ36">
            <v>4.7971004212897447E-2</v>
          </cell>
          <cell r="ER36">
            <v>5.2701282661100711E-2</v>
          </cell>
          <cell r="ES36">
            <v>5.2589807897673715E-2</v>
          </cell>
          <cell r="ET36">
            <v>5.8339738017061035E-2</v>
          </cell>
          <cell r="EU36">
            <v>6.8752631944746387E-2</v>
          </cell>
          <cell r="EV36">
            <v>7.1064250082186323E-2</v>
          </cell>
          <cell r="EW36">
            <v>7.5885487590972189E-2</v>
          </cell>
          <cell r="EX36">
            <v>7.8846814704840396E-2</v>
          </cell>
          <cell r="EY36">
            <v>8.8415578517619234E-2</v>
          </cell>
          <cell r="EZ36">
            <v>8.961904296441843E-2</v>
          </cell>
          <cell r="FA36">
            <v>0.10425318994794662</v>
          </cell>
          <cell r="FB36">
            <v>0.11275288068933666</v>
          </cell>
          <cell r="FC36">
            <v>0.11079370206846884</v>
          </cell>
          <cell r="FD36">
            <v>0.1147169467202476</v>
          </cell>
          <cell r="FE36">
            <v>0.11327696291934558</v>
          </cell>
          <cell r="FF36">
            <v>0.12294994226201653</v>
          </cell>
          <cell r="FG36">
            <v>0.12833046901705153</v>
          </cell>
          <cell r="FH36">
            <v>0.13659585078393371</v>
          </cell>
          <cell r="FI36">
            <v>0.14104538804531647</v>
          </cell>
          <cell r="FJ36">
            <v>0.1487361107112396</v>
          </cell>
          <cell r="FK36">
            <v>0.13761604977802838</v>
          </cell>
          <cell r="FL36">
            <v>0.12951973788457427</v>
          </cell>
          <cell r="FM36">
            <v>0.18942226995835268</v>
          </cell>
          <cell r="FN36">
            <v>0.21370678487952488</v>
          </cell>
          <cell r="FO36">
            <v>0.23078071363261782</v>
          </cell>
          <cell r="FP36">
            <v>0.22844522928625458</v>
          </cell>
          <cell r="FQ36">
            <v>0.24323692759438259</v>
          </cell>
          <cell r="FR36">
            <v>0.21501586478563794</v>
          </cell>
          <cell r="FS36">
            <v>0.23388789241929145</v>
          </cell>
        </row>
      </sheetData>
      <sheetData sheetId="35">
        <row r="29">
          <cell r="FH29">
            <v>79.040970439547081</v>
          </cell>
          <cell r="FI29">
            <v>75.810550257629686</v>
          </cell>
          <cell r="FJ29">
            <v>69.093469906028957</v>
          </cell>
          <cell r="FK29">
            <v>66.3321109773525</v>
          </cell>
          <cell r="FL29">
            <v>61.000592546818126</v>
          </cell>
          <cell r="FM29">
            <v>59.983255667914797</v>
          </cell>
          <cell r="FN29">
            <v>60.600848253196332</v>
          </cell>
          <cell r="FO29">
            <v>67.899038633077623</v>
          </cell>
          <cell r="FP29">
            <v>67.552476426093406</v>
          </cell>
          <cell r="FQ29">
            <v>67.843031440233702</v>
          </cell>
          <cell r="FR29">
            <v>66.237615527517718</v>
          </cell>
          <cell r="FS29">
            <v>63.530194371052808</v>
          </cell>
        </row>
        <row r="36">
          <cell r="FH36">
            <v>0.39082225065147286</v>
          </cell>
          <cell r="FI36">
            <v>0.3751098117649857</v>
          </cell>
          <cell r="FJ36">
            <v>0.32772725585746693</v>
          </cell>
          <cell r="FK36">
            <v>0.30997825655558037</v>
          </cell>
          <cell r="FL36">
            <v>0.28145095930351544</v>
          </cell>
          <cell r="FM36">
            <v>0.27022025190711108</v>
          </cell>
          <cell r="FN36">
            <v>0.27239517541237074</v>
          </cell>
          <cell r="FO36">
            <v>0.32505608415672804</v>
          </cell>
          <cell r="FP36">
            <v>0.31645610471143804</v>
          </cell>
          <cell r="FQ36">
            <v>0.31909528112985741</v>
          </cell>
          <cell r="FR36">
            <v>0.32359519792970498</v>
          </cell>
          <cell r="FS36">
            <v>0.31263327659637258</v>
          </cell>
        </row>
      </sheetData>
      <sheetData sheetId="36">
        <row r="29">
          <cell r="EQ29">
            <v>246.08909316636391</v>
          </cell>
          <cell r="ER29">
            <v>215.67358726939759</v>
          </cell>
          <cell r="ES29">
            <v>179.72798939116464</v>
          </cell>
          <cell r="ET29">
            <v>152.07752948483162</v>
          </cell>
          <cell r="EU29">
            <v>135.48725354103183</v>
          </cell>
          <cell r="EV29">
            <v>129.95716155976521</v>
          </cell>
          <cell r="EW29">
            <v>127.19211556913191</v>
          </cell>
          <cell r="EX29">
            <v>129.95716155976521</v>
          </cell>
          <cell r="EY29">
            <v>124.42706957849862</v>
          </cell>
          <cell r="EZ29">
            <v>121.66202358786531</v>
          </cell>
          <cell r="FA29">
            <v>138.39309423744874</v>
          </cell>
          <cell r="FB29">
            <v>163.87240260205118</v>
          </cell>
          <cell r="FC29">
            <v>195.72760859408257</v>
          </cell>
          <cell r="FD29">
            <v>235.45986047904788</v>
          </cell>
          <cell r="FE29">
            <v>235.00533237099853</v>
          </cell>
          <cell r="FF29">
            <v>211.50479913389867</v>
          </cell>
        </row>
        <row r="36">
          <cell r="EQ36">
            <v>0.46417522338689043</v>
          </cell>
          <cell r="ER36">
            <v>0.40680525195705008</v>
          </cell>
          <cell r="ES36">
            <v>0.33900437663087502</v>
          </cell>
          <cell r="ET36">
            <v>0.28684985714920191</v>
          </cell>
          <cell r="EU36">
            <v>0.25555714546019809</v>
          </cell>
          <cell r="EV36">
            <v>0.24512624156386345</v>
          </cell>
          <cell r="EW36">
            <v>0.2399107896156962</v>
          </cell>
          <cell r="EX36">
            <v>0.24512624156386345</v>
          </cell>
          <cell r="EY36">
            <v>0.23469533766752887</v>
          </cell>
          <cell r="EZ36">
            <v>0.22947988571936156</v>
          </cell>
          <cell r="FA36">
            <v>0.28195154882080947</v>
          </cell>
          <cell r="FB36">
            <v>0.33428509295356429</v>
          </cell>
          <cell r="FC36">
            <v>0.40473218353667229</v>
          </cell>
          <cell r="FD36">
            <v>0.52764598031151311</v>
          </cell>
          <cell r="FE36">
            <v>0.52678864574469098</v>
          </cell>
          <cell r="FF36">
            <v>0.47410978117022196</v>
          </cell>
        </row>
      </sheetData>
      <sheetData sheetId="3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93">
          <cell r="D93">
            <v>1254</v>
          </cell>
        </row>
        <row r="116">
          <cell r="BW116">
            <v>2.2227055108382294</v>
          </cell>
          <cell r="BX116">
            <v>2.3479948997768951</v>
          </cell>
          <cell r="BY116">
            <v>2.3374749671799795</v>
          </cell>
          <cell r="BZ116">
            <v>2.5126896548610018</v>
          </cell>
          <cell r="CA116">
            <v>2.7283221780077382</v>
          </cell>
          <cell r="CB116">
            <v>2.8855164723482134</v>
          </cell>
          <cell r="CC116">
            <v>3.0423174920877361</v>
          </cell>
          <cell r="CD116">
            <v>3.2559739978665179</v>
          </cell>
          <cell r="CE116">
            <v>3.2236856800554174</v>
          </cell>
          <cell r="CF116">
            <v>3.3394094099719602</v>
          </cell>
          <cell r="CG116">
            <v>3.4101121618824837</v>
          </cell>
          <cell r="CH116">
            <v>3.8033044173001418</v>
          </cell>
          <cell r="CI116">
            <v>4.1268749254085568</v>
          </cell>
          <cell r="CJ116">
            <v>4.4145631058214061</v>
          </cell>
          <cell r="CK116">
            <v>4.2990499439640359</v>
          </cell>
          <cell r="CL116">
            <v>4.4207002321332292</v>
          </cell>
          <cell r="CM116">
            <v>4.47080555454788</v>
          </cell>
          <cell r="CN116">
            <v>4.5651639981150627</v>
          </cell>
          <cell r="CO116">
            <v>4.5700579202020473</v>
          </cell>
          <cell r="CP116">
            <v>4.8194180863697555</v>
          </cell>
          <cell r="CQ116">
            <v>5.2628920633791232</v>
          </cell>
          <cell r="CR116">
            <v>5.652408863993565</v>
          </cell>
          <cell r="CS116">
            <v>6.0606588866613516</v>
          </cell>
          <cell r="CT116">
            <v>6.4598910286990803</v>
          </cell>
          <cell r="CU116">
            <v>6.5023590348544369</v>
          </cell>
          <cell r="CV116">
            <v>6.3612906782690377</v>
          </cell>
          <cell r="CW116">
            <v>6.3980539706438693</v>
          </cell>
          <cell r="CX116">
            <v>6.8263376551538055</v>
          </cell>
          <cell r="CY116">
            <v>7.3732460932835684</v>
          </cell>
          <cell r="CZ116">
            <v>7.5062764397110007</v>
          </cell>
          <cell r="DA116">
            <v>7.9746371672935359</v>
          </cell>
          <cell r="DB116">
            <v>8.3111275245402059</v>
          </cell>
          <cell r="DC116">
            <v>8.379249290070808</v>
          </cell>
          <cell r="DD116">
            <v>8.2060268803046927</v>
          </cell>
          <cell r="DE116">
            <v>8.5490962384621572</v>
          </cell>
          <cell r="DF116">
            <v>9.0193385393137362</v>
          </cell>
          <cell r="DG116">
            <v>9.2973987979754273</v>
          </cell>
          <cell r="DH116">
            <v>9.7304913133113846</v>
          </cell>
          <cell r="DI116">
            <v>10.240075307698579</v>
          </cell>
          <cell r="DJ116">
            <v>11.189645780440317</v>
          </cell>
          <cell r="DK116">
            <v>11.790248449377062</v>
          </cell>
          <cell r="DL116">
            <v>12.109839986312904</v>
          </cell>
          <cell r="DM116">
            <v>12.368946484504743</v>
          </cell>
          <cell r="DN116">
            <v>13.552266061658615</v>
          </cell>
          <cell r="DO116">
            <v>13.677896237045701</v>
          </cell>
          <cell r="DP116">
            <v>14.405112082969589</v>
          </cell>
          <cell r="DQ116">
            <v>15.498375181943606</v>
          </cell>
          <cell r="DR116">
            <v>17.134198443025753</v>
          </cell>
          <cell r="DS116">
            <v>16.319880231765669</v>
          </cell>
          <cell r="DT116">
            <v>17.010122782780485</v>
          </cell>
          <cell r="DU116">
            <v>17.765794729450814</v>
          </cell>
          <cell r="DV116">
            <v>18.113219421973103</v>
          </cell>
          <cell r="DW116">
            <v>19.073161012907015</v>
          </cell>
          <cell r="DX116">
            <v>20.423586134096311</v>
          </cell>
          <cell r="DY116">
            <v>18.363365476911206</v>
          </cell>
          <cell r="DZ116">
            <v>18.148011729154181</v>
          </cell>
          <cell r="EA116">
            <v>19.517552769344665</v>
          </cell>
          <cell r="EB116">
            <v>20.577788700327488</v>
          </cell>
          <cell r="EC116">
            <v>20.260755361415367</v>
          </cell>
          <cell r="ED116">
            <v>17.901761922098373</v>
          </cell>
          <cell r="EE116">
            <v>20.634888619249079</v>
          </cell>
          <cell r="EF116">
            <v>17.675765557494845</v>
          </cell>
          <cell r="EG116">
            <v>18.959774602625842</v>
          </cell>
          <cell r="EH116">
            <v>21.325794063025629</v>
          </cell>
          <cell r="EI116">
            <v>21.135441324368216</v>
          </cell>
          <cell r="EJ116">
            <v>21.233228943555929</v>
          </cell>
          <cell r="EK116">
            <v>21.161890680188257</v>
          </cell>
          <cell r="EL116">
            <v>23.003672273949295</v>
          </cell>
          <cell r="EM116">
            <v>22.76449266672839</v>
          </cell>
          <cell r="EN116">
            <v>24.353473164259665</v>
          </cell>
          <cell r="EO116">
            <v>22.318711119903409</v>
          </cell>
          <cell r="EP116">
            <v>19.941748689639656</v>
          </cell>
          <cell r="EQ116">
            <v>17.910775555100425</v>
          </cell>
          <cell r="ER116">
            <v>18.769886021056454</v>
          </cell>
          <cell r="ES116">
            <v>20.352079895243062</v>
          </cell>
          <cell r="ET116">
            <v>20.976483996374217</v>
          </cell>
          <cell r="EU116">
            <v>23.305612281995515</v>
          </cell>
          <cell r="EV116">
            <v>24.777930186766149</v>
          </cell>
          <cell r="EW116">
            <v>23.38326841073064</v>
          </cell>
          <cell r="EX116">
            <v>24.808661542039712</v>
          </cell>
          <cell r="EY116">
            <v>26.176678110336518</v>
          </cell>
          <cell r="EZ116">
            <v>26.993262524628911</v>
          </cell>
          <cell r="FA116">
            <v>26.971082141632202</v>
          </cell>
          <cell r="FB116">
            <v>27.390586027228608</v>
          </cell>
          <cell r="FC116">
            <v>26.853778401827292</v>
          </cell>
          <cell r="FD116">
            <v>23.48725835940067</v>
          </cell>
          <cell r="FE116">
            <v>24.665880605750353</v>
          </cell>
          <cell r="FF116">
            <v>27.596011935549644</v>
          </cell>
          <cell r="FG116">
            <v>29.23344301785983</v>
          </cell>
          <cell r="FH116">
            <v>28.148043580301191</v>
          </cell>
          <cell r="FI116">
            <v>30.369098918146275</v>
          </cell>
          <cell r="FJ116">
            <v>32.187506487573799</v>
          </cell>
          <cell r="FK116">
            <v>32.719376037972729</v>
          </cell>
          <cell r="FL116">
            <v>33.143549078472837</v>
          </cell>
          <cell r="FM116">
            <v>33.09428596056118</v>
          </cell>
          <cell r="FN116">
            <v>35.942918393646686</v>
          </cell>
          <cell r="FO116">
            <v>38.395213143309896</v>
          </cell>
          <cell r="FP116">
            <v>39.694722185150965</v>
          </cell>
          <cell r="FQ116">
            <v>40.947996319588626</v>
          </cell>
          <cell r="FR116">
            <v>42.699913822322507</v>
          </cell>
          <cell r="FS116">
            <v>44.604282697572181</v>
          </cell>
          <cell r="FT116">
            <v>44.27810877955492</v>
          </cell>
          <cell r="FU116">
            <v>45.067727651647623</v>
          </cell>
          <cell r="FV116">
            <v>47.107255713988906</v>
          </cell>
          <cell r="FW116">
            <v>49.398337972585679</v>
          </cell>
          <cell r="FX116">
            <v>51.313863615148911</v>
          </cell>
          <cell r="FY116">
            <v>53.405537122158989</v>
          </cell>
          <cell r="FZ116">
            <v>54.675389780063298</v>
          </cell>
          <cell r="GA116">
            <v>57.236913771093285</v>
          </cell>
          <cell r="GB116">
            <v>60.633600382548671</v>
          </cell>
          <cell r="GC116">
            <v>86.766175079755499</v>
          </cell>
          <cell r="GD116">
            <v>92.327177672315742</v>
          </cell>
          <cell r="GE116">
            <v>99.442987691319203</v>
          </cell>
          <cell r="GF116">
            <v>112.60277428405956</v>
          </cell>
          <cell r="GG116">
            <v>112.48633999176604</v>
          </cell>
          <cell r="GH116">
            <v>105.18987844324407</v>
          </cell>
          <cell r="GI116">
            <v>117.33906934215094</v>
          </cell>
          <cell r="GJ116">
            <v>114.82586380899458</v>
          </cell>
          <cell r="GK116">
            <v>122.94894665562218</v>
          </cell>
          <cell r="GL116">
            <v>119.37482553542294</v>
          </cell>
          <cell r="GM116">
            <v>110.47894633850953</v>
          </cell>
          <cell r="GN116">
            <v>93.410222864376209</v>
          </cell>
          <cell r="GO116">
            <v>92.7853774031624</v>
          </cell>
          <cell r="GP116">
            <v>89.431484824336792</v>
          </cell>
          <cell r="GQ116">
            <v>86.348966464453781</v>
          </cell>
          <cell r="GR116">
            <v>86.99865255393901</v>
          </cell>
          <cell r="GS116">
            <v>86.783090365460964</v>
          </cell>
          <cell r="GT116">
            <v>84.909979317327412</v>
          </cell>
          <cell r="GU116">
            <v>92.026556870491916</v>
          </cell>
          <cell r="GV116">
            <v>93.219667865384224</v>
          </cell>
          <cell r="GW116">
            <v>89.974149061579894</v>
          </cell>
          <cell r="GX116">
            <v>89.073464550902429</v>
          </cell>
          <cell r="GY116">
            <v>89.876276344659246</v>
          </cell>
          <cell r="GZ116">
            <v>89.6781364212803</v>
          </cell>
          <cell r="HA116">
            <v>90.138729272770092</v>
          </cell>
          <cell r="HB116">
            <v>89.937767453714883</v>
          </cell>
          <cell r="HC116">
            <v>91.900870819387308</v>
          </cell>
          <cell r="HD116">
            <v>89.328780539226528</v>
          </cell>
          <cell r="HE116">
            <v>84.001431714451826</v>
          </cell>
          <cell r="HF116">
            <v>81.976840917671922</v>
          </cell>
          <cell r="HG116">
            <v>82.59074588951492</v>
          </cell>
          <cell r="HH116">
            <v>83.04391425200572</v>
          </cell>
          <cell r="HI116">
            <v>82.798043087333227</v>
          </cell>
          <cell r="HJ116">
            <v>88.00537438105502</v>
          </cell>
          <cell r="HK116">
            <v>91.688221952695969</v>
          </cell>
          <cell r="HL116">
            <v>94.747209121808226</v>
          </cell>
          <cell r="HM116">
            <v>98.399271809441132</v>
          </cell>
          <cell r="HN116">
            <v>99.519440952732367</v>
          </cell>
          <cell r="HO116">
            <v>101.20766827338696</v>
          </cell>
          <cell r="HP116">
            <v>99.927953920425438</v>
          </cell>
          <cell r="HQ116">
            <v>105.10240800290228</v>
          </cell>
          <cell r="HR116">
            <v>109.47001475432049</v>
          </cell>
          <cell r="HS116">
            <v>113.39486898028599</v>
          </cell>
          <cell r="HT116">
            <v>115.21848942998187</v>
          </cell>
          <cell r="HU116">
            <v>118.18569208013994</v>
          </cell>
          <cell r="HV116">
            <v>117.81171423236665</v>
          </cell>
          <cell r="HW116">
            <v>118.43233691561362</v>
          </cell>
          <cell r="HX116">
            <v>119.99308695168668</v>
          </cell>
          <cell r="HY116">
            <v>122.67910927473862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10">
          <cell r="AI10">
            <v>1820</v>
          </cell>
        </row>
        <row r="89">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Sum each CME"/>
      <sheetName val="Top Ten chart"/>
      <sheetName val="Top Seven"/>
      <sheetName val="TopTwenty 1992-2017"/>
      <sheetName val="All CMEs 1965-2017"/>
      <sheetName val="All CMEs 1965-2018"/>
      <sheetName val="TopTwenty 1992-2017 Jul19"/>
      <sheetName val="2017 &amp; 2018 data"/>
      <sheetName val="Chart 1965-2017 IOCs"/>
      <sheetName val="Chart 1965-2017 SOEsIOCs"/>
      <sheetName val="Chart Top7 1965-2018"/>
      <sheetName val="TopTwenty 1965-2018 Jul19&amp;Nov20"/>
      <sheetName val="CME 2017"/>
      <sheetName val="CME 2018"/>
    </sheetNames>
    <sheetDataSet>
      <sheetData sheetId="0" refreshError="1"/>
      <sheetData sheetId="1">
        <row r="11">
          <cell r="HA11" t="str">
            <v>MtCO2 &amp; MtCH4</v>
          </cell>
        </row>
        <row r="17">
          <cell r="GZ17" t="str">
            <v>Abu Dhabi, United Arab Emirates</v>
          </cell>
          <cell r="HA17">
            <v>14532.056332659346</v>
          </cell>
        </row>
        <row r="22">
          <cell r="GZ22" t="str">
            <v>Alliance, USA</v>
          </cell>
          <cell r="HA22">
            <v>1337</v>
          </cell>
        </row>
        <row r="27">
          <cell r="GZ27" t="str">
            <v>Anadarko, USA</v>
          </cell>
          <cell r="HA27">
            <v>5829.0007984833319</v>
          </cell>
        </row>
        <row r="32">
          <cell r="GZ32" t="str">
            <v>Anglo American, UK</v>
          </cell>
          <cell r="HA32">
            <v>6911.00387856815</v>
          </cell>
        </row>
        <row r="37">
          <cell r="GZ37" t="str">
            <v>Antero, USA</v>
          </cell>
          <cell r="HA37">
            <v>262.58838629548427</v>
          </cell>
        </row>
        <row r="42">
          <cell r="GZ42" t="str">
            <v>Apache, USA</v>
          </cell>
          <cell r="HA42">
            <v>1725.0732863005701</v>
          </cell>
        </row>
        <row r="47">
          <cell r="GZ47" t="str">
            <v>Arch Coal, USA</v>
          </cell>
          <cell r="HA47">
            <v>7354.4380117666169</v>
          </cell>
        </row>
        <row r="52">
          <cell r="GZ52" t="str">
            <v>Bahrain Petroleum Corp.</v>
          </cell>
          <cell r="HA52">
            <v>1350.5941982774455</v>
          </cell>
        </row>
        <row r="57">
          <cell r="GZ57" t="str">
            <v>BHP, Australia</v>
          </cell>
          <cell r="HA57">
            <v>10068.133833189861</v>
          </cell>
        </row>
        <row r="62">
          <cell r="GZ62" t="str">
            <v>BP, UK</v>
          </cell>
          <cell r="HA62">
            <v>34564.048960114604</v>
          </cell>
        </row>
        <row r="67">
          <cell r="GZ67" t="str">
            <v>British Coal Corp., UK</v>
          </cell>
          <cell r="HA67">
            <v>9543.1842340166168</v>
          </cell>
        </row>
        <row r="72">
          <cell r="GZ72" t="str">
            <v>Canadian Natural Resources, Canada</v>
          </cell>
          <cell r="HA72">
            <v>1928.678340828136</v>
          </cell>
        </row>
        <row r="77">
          <cell r="GZ77" t="str">
            <v>Cemex, Mexico</v>
          </cell>
          <cell r="HA77">
            <v>770.32113307247857</v>
          </cell>
        </row>
        <row r="82">
          <cell r="GZ82" t="str">
            <v>Chesapeake Energy, USA</v>
          </cell>
          <cell r="HA82">
            <v>1214.3277275334128</v>
          </cell>
        </row>
        <row r="87">
          <cell r="GZ87" t="str">
            <v>Chevron, USA</v>
          </cell>
          <cell r="HA87">
            <v>43787.422544436005</v>
          </cell>
        </row>
        <row r="92">
          <cell r="GZ92" t="str">
            <v>China, Peoples Rep. (coal &amp; cement)</v>
          </cell>
          <cell r="HA92">
            <v>242650.00761900633</v>
          </cell>
        </row>
        <row r="97">
          <cell r="GZ97" t="str">
            <v>CNOOC (China National Offshore Oil Co.)</v>
          </cell>
          <cell r="HA97">
            <v>3250.3063566193068</v>
          </cell>
        </row>
        <row r="102">
          <cell r="GZ102" t="str">
            <v>Cloud Peak</v>
          </cell>
          <cell r="HA102">
            <v>1435.5360600297558</v>
          </cell>
        </row>
        <row r="107">
          <cell r="GZ107" t="str">
            <v>Coal India, India</v>
          </cell>
          <cell r="HA107">
            <v>24340.72860023161</v>
          </cell>
        </row>
        <row r="112">
          <cell r="GZ112" t="str">
            <v>ConocoPhillips, USA</v>
          </cell>
          <cell r="HA112">
            <v>15421.988307440857</v>
          </cell>
        </row>
        <row r="118">
          <cell r="GZ118" t="str">
            <v>CONSOL Energy, USA</v>
          </cell>
          <cell r="HA118">
            <v>7404.4671009088288</v>
          </cell>
        </row>
        <row r="123">
          <cell r="GZ123" t="str">
            <v>Contura Energy / ANR, USA</v>
          </cell>
          <cell r="HA123">
            <v>5952.5106763900503</v>
          </cell>
        </row>
        <row r="128">
          <cell r="GZ128" t="str">
            <v>Cyprus Amax, USA</v>
          </cell>
          <cell r="HA128">
            <v>1793.1970981174954</v>
          </cell>
        </row>
        <row r="133">
          <cell r="GZ133" t="str">
            <v>Czech Republic (coal)</v>
          </cell>
          <cell r="HA133">
            <v>2637.7334599141227</v>
          </cell>
        </row>
        <row r="138">
          <cell r="GZ138" t="str">
            <v>Czechoslovakia (coal)</v>
          </cell>
          <cell r="HA138">
            <v>6934.3797247830244</v>
          </cell>
        </row>
        <row r="146">
          <cell r="GZ146" t="str">
            <v>Devon Energy, USA</v>
          </cell>
          <cell r="HA146">
            <v>2551.3171278429577</v>
          </cell>
        </row>
        <row r="151">
          <cell r="GZ151" t="str">
            <v>Ecopetrol, Colombia</v>
          </cell>
          <cell r="HA151">
            <v>2683.152023107044</v>
          </cell>
        </row>
        <row r="156">
          <cell r="GZ156" t="str">
            <v>Egyptian General Petroleum, Egypt</v>
          </cell>
          <cell r="HA156">
            <v>3812.0079672727948</v>
          </cell>
        </row>
        <row r="161">
          <cell r="GZ161" t="str">
            <v>EnCana, Canada</v>
          </cell>
          <cell r="HA161">
            <v>2316.4830575203991</v>
          </cell>
        </row>
        <row r="166">
          <cell r="GZ166" t="str">
            <v>ENI, Italy</v>
          </cell>
          <cell r="HA166">
            <v>7836.6799191433838</v>
          </cell>
        </row>
        <row r="171">
          <cell r="GZ171" t="str">
            <v>EOG Resources, USA</v>
          </cell>
          <cell r="HA171">
            <v>1311.4469520826331</v>
          </cell>
        </row>
        <row r="176">
          <cell r="GZ176" t="str">
            <v>EQT, USA</v>
          </cell>
          <cell r="HA176">
            <v>459.11834114542341</v>
          </cell>
        </row>
        <row r="181">
          <cell r="GZ181" t="str">
            <v>Equinor, Norway</v>
          </cell>
          <cell r="HA181">
            <v>6603.6146342019529</v>
          </cell>
        </row>
        <row r="186">
          <cell r="GZ186" t="str">
            <v>Exxaro, South Africa</v>
          </cell>
          <cell r="HA186">
            <v>1727.2026317840343</v>
          </cell>
        </row>
        <row r="191">
          <cell r="GZ191" t="str">
            <v>ExxonMobil, USA</v>
          </cell>
          <cell r="HA191">
            <v>42484.113916273454</v>
          </cell>
        </row>
        <row r="196">
          <cell r="GZ196" t="str">
            <v>FSU (Former Soviet Union) (coal oil gas)</v>
          </cell>
          <cell r="HA196">
            <v>104591.48746923411</v>
          </cell>
        </row>
        <row r="201">
          <cell r="GZ201" t="str">
            <v>Gazprom, Russia</v>
          </cell>
          <cell r="HA201">
            <v>44756.592308000399</v>
          </cell>
        </row>
        <row r="206">
          <cell r="GZ206" t="str">
            <v>Glencore, Switzerland</v>
          </cell>
          <cell r="HA206">
            <v>5032.1787105939347</v>
          </cell>
        </row>
        <row r="211">
          <cell r="GZ211" t="str">
            <v>HeidelbergCement, Germany</v>
          </cell>
          <cell r="HA211">
            <v>1502.4653406730124</v>
          </cell>
        </row>
        <row r="216">
          <cell r="GZ216" t="str">
            <v>Hess, USA</v>
          </cell>
          <cell r="HA216">
            <v>2665.3429092362167</v>
          </cell>
        </row>
        <row r="221">
          <cell r="GZ221" t="str">
            <v>Husky, Canada</v>
          </cell>
          <cell r="HA221">
            <v>1064.8617955435514</v>
          </cell>
        </row>
        <row r="226">
          <cell r="GZ226" t="str">
            <v>Inpex, Japan</v>
          </cell>
          <cell r="HA226">
            <v>917.94694176133009</v>
          </cell>
        </row>
        <row r="231">
          <cell r="GZ231" t="str">
            <v>Iraq National Oil Co., Iraq</v>
          </cell>
          <cell r="HA231">
            <v>13161.997797886601</v>
          </cell>
        </row>
        <row r="237">
          <cell r="GZ237" t="str">
            <v>Kazakhstan (coal)</v>
          </cell>
          <cell r="HA237">
            <v>6745.3436960102017</v>
          </cell>
        </row>
        <row r="242">
          <cell r="GZ242" t="str">
            <v>Kiewit Mining Group, USA</v>
          </cell>
          <cell r="HA242">
            <v>1416.5398655693991</v>
          </cell>
        </row>
        <row r="247">
          <cell r="GZ247" t="str">
            <v>Kuwait Petroleum Corp., Kuwait</v>
          </cell>
          <cell r="HA247">
            <v>13922.987310006996</v>
          </cell>
        </row>
        <row r="252">
          <cell r="GZ252" t="str">
            <v>LafargeHolcim, France</v>
          </cell>
          <cell r="HA252">
            <v>2907.4525472439473</v>
          </cell>
        </row>
        <row r="257">
          <cell r="GZ257" t="str">
            <v>Libya National Oil Corp., Libya</v>
          </cell>
          <cell r="HA257">
            <v>7635.0703537299942</v>
          </cell>
        </row>
        <row r="262">
          <cell r="GZ262" t="str">
            <v>Lukoil, Russia</v>
          </cell>
          <cell r="HA262">
            <v>6529.0926225062194</v>
          </cell>
        </row>
        <row r="267">
          <cell r="GZ267" t="str">
            <v>Marathon, USA</v>
          </cell>
          <cell r="HA267">
            <v>3094.3514649731301</v>
          </cell>
        </row>
        <row r="272">
          <cell r="GZ272" t="str">
            <v>Murphy Oil, USA</v>
          </cell>
          <cell r="HA272">
            <v>659.25355147131427</v>
          </cell>
        </row>
        <row r="277">
          <cell r="GZ277" t="str">
            <v>Murray Coal, USA</v>
          </cell>
          <cell r="HA277">
            <v>1745.5462049135626</v>
          </cell>
        </row>
        <row r="285">
          <cell r="GZ285" t="str">
            <v>National Iranian Oil Co.</v>
          </cell>
          <cell r="HA285">
            <v>36924.026119798618</v>
          </cell>
        </row>
        <row r="290">
          <cell r="GZ290" t="str">
            <v>Nigerian National Petroleum, Nigeria</v>
          </cell>
          <cell r="HA290">
            <v>9008.2459523633861</v>
          </cell>
        </row>
        <row r="295">
          <cell r="GZ295" t="str">
            <v>Noble Energy, USA</v>
          </cell>
          <cell r="HA295">
            <v>753.23887997478505</v>
          </cell>
        </row>
        <row r="300">
          <cell r="GZ300" t="str">
            <v>North American Coal, USA</v>
          </cell>
          <cell r="HA300">
            <v>1466.9943297377113</v>
          </cell>
        </row>
        <row r="305">
          <cell r="GZ305" t="str">
            <v>North Korea (coal)</v>
          </cell>
          <cell r="HA305">
            <v>3786.8951480675169</v>
          </cell>
        </row>
        <row r="310">
          <cell r="GZ310" t="str">
            <v>Novatek, Russian Federation</v>
          </cell>
          <cell r="HA310">
            <v>2145.8973971073738</v>
          </cell>
        </row>
        <row r="315">
          <cell r="GZ315" t="str">
            <v>Obsidian, Canada</v>
          </cell>
          <cell r="HA315">
            <v>339.54398141993681</v>
          </cell>
        </row>
        <row r="320">
          <cell r="GZ320" t="str">
            <v>Occidental, USA</v>
          </cell>
          <cell r="HA320">
            <v>5311.6653383028597</v>
          </cell>
        </row>
        <row r="325">
          <cell r="GZ325" t="str">
            <v>Oil &amp; Gas Corp., India</v>
          </cell>
          <cell r="HA325">
            <v>5378.0944820513196</v>
          </cell>
        </row>
        <row r="330">
          <cell r="GZ330" t="str">
            <v>OMV Group, Austria</v>
          </cell>
          <cell r="HA330">
            <v>737.61715211058174</v>
          </cell>
        </row>
        <row r="335">
          <cell r="GZ335" t="str">
            <v>Peabody Energy, USA</v>
          </cell>
          <cell r="HA335">
            <v>15783.340820981824</v>
          </cell>
        </row>
        <row r="340">
          <cell r="GZ340" t="str">
            <v>Pertamina, Indonesia</v>
          </cell>
          <cell r="HA340">
            <v>7505.5710916897942</v>
          </cell>
        </row>
        <row r="345">
          <cell r="GZ345" t="str">
            <v>Petoro. Norway</v>
          </cell>
          <cell r="HA345">
            <v>3578.0987656818738</v>
          </cell>
        </row>
        <row r="351">
          <cell r="GZ351" t="str">
            <v>PetroChina, China</v>
          </cell>
          <cell r="HA351">
            <v>16515.218902065801</v>
          </cell>
        </row>
        <row r="357">
          <cell r="GZ357" t="str">
            <v>PetroEcuador</v>
          </cell>
          <cell r="HA357">
            <v>1634.0344432370307</v>
          </cell>
        </row>
        <row r="362">
          <cell r="GZ362" t="str">
            <v>Petroleo Brasileiro (Petrobras), Brazil</v>
          </cell>
          <cell r="HA362">
            <v>9060.8351407054979</v>
          </cell>
        </row>
        <row r="367">
          <cell r="GZ367" t="str">
            <v>Petroleos de Venezuela (PDVSA)</v>
          </cell>
          <cell r="HA367">
            <v>16028.98222166358</v>
          </cell>
        </row>
        <row r="372">
          <cell r="GZ372" t="str">
            <v>Petroleos Mexicanos (Pemex)</v>
          </cell>
          <cell r="HA372">
            <v>23025.075815969081</v>
          </cell>
        </row>
        <row r="377">
          <cell r="GZ377" t="str">
            <v>Petroleum Development Oman</v>
          </cell>
          <cell r="HA377">
            <v>3735.999873818791</v>
          </cell>
        </row>
        <row r="382">
          <cell r="GZ382" t="str">
            <v>Petronas, Malaysia</v>
          </cell>
          <cell r="HA382">
            <v>7717.3620938555032</v>
          </cell>
        </row>
        <row r="387">
          <cell r="GZ387" t="str">
            <v>Pioneer, USA</v>
          </cell>
          <cell r="HA387">
            <v>520.44397115474521</v>
          </cell>
        </row>
        <row r="392">
          <cell r="GZ392" t="str">
            <v>Poland (coal)</v>
          </cell>
          <cell r="HA392">
            <v>20946.111018870321</v>
          </cell>
        </row>
        <row r="397">
          <cell r="GZ397" t="str">
            <v>Polish Oil &amp; Gas Co., Poland</v>
          </cell>
          <cell r="HA397">
            <v>602.25900031518347</v>
          </cell>
        </row>
        <row r="402">
          <cell r="GZ402" t="str">
            <v>PTTEP, Thailand</v>
          </cell>
          <cell r="HA402">
            <v>1337</v>
          </cell>
        </row>
        <row r="407">
          <cell r="GZ407" t="str">
            <v>Qatar Petroleum, Qatar</v>
          </cell>
          <cell r="HA407">
            <v>7507.2428025935478</v>
          </cell>
        </row>
        <row r="412">
          <cell r="GZ412" t="str">
            <v>Repsol, Spain</v>
          </cell>
          <cell r="HA412">
            <v>5311.920229518847</v>
          </cell>
        </row>
        <row r="417">
          <cell r="GZ417" t="str">
            <v>Rio Tinto, UK</v>
          </cell>
          <cell r="HA417">
            <v>6761.9284546304261</v>
          </cell>
        </row>
        <row r="422">
          <cell r="GZ422" t="str">
            <v>Rosneft, Russian Federation</v>
          </cell>
          <cell r="HA422">
            <v>8131.8274377740445</v>
          </cell>
        </row>
        <row r="427">
          <cell r="GZ427" t="str">
            <v>Royal Dutch Shell, The Netherlands</v>
          </cell>
          <cell r="HA427">
            <v>32498.325660165585</v>
          </cell>
        </row>
        <row r="432">
          <cell r="GZ432" t="str">
            <v>Ruhrkohle AG (RAG), Germany</v>
          </cell>
          <cell r="HA432">
            <v>1167.6556910346148</v>
          </cell>
        </row>
        <row r="437">
          <cell r="GZ437" t="str">
            <v>Russian Federation (excl. FSU) (coal)</v>
          </cell>
          <cell r="HA437">
            <v>19653.945079540317</v>
          </cell>
        </row>
        <row r="445">
          <cell r="GZ445" t="str">
            <v>RWE, Germany</v>
          </cell>
          <cell r="HA445">
            <v>7268.4155957500998</v>
          </cell>
        </row>
        <row r="450">
          <cell r="GZ450" t="str">
            <v>Santos, Australia</v>
          </cell>
          <cell r="HA450">
            <v>568.79935000117302</v>
          </cell>
        </row>
        <row r="455">
          <cell r="GZ455" t="str">
            <v>Sasol, South Africa</v>
          </cell>
          <cell r="HA455">
            <v>4509.6843184102727</v>
          </cell>
        </row>
        <row r="460">
          <cell r="GZ460" t="str">
            <v>Saudi Aramco, Saudi Arabia</v>
          </cell>
          <cell r="HA460">
            <v>61142.625893893462</v>
          </cell>
        </row>
        <row r="465">
          <cell r="GZ465" t="str">
            <v>Singareni Collieries, India</v>
          </cell>
          <cell r="HA465">
            <v>2671.2167158770917</v>
          </cell>
        </row>
        <row r="470">
          <cell r="GZ470" t="str">
            <v>Sinopec, China</v>
          </cell>
          <cell r="HA470">
            <v>3589.7960794744668</v>
          </cell>
        </row>
        <row r="476">
          <cell r="GZ476" t="str">
            <v>Sonangol, Angola</v>
          </cell>
          <cell r="HA476">
            <v>2860.5994567450875</v>
          </cell>
        </row>
        <row r="481">
          <cell r="GZ481" t="str">
            <v>Sonatrach, Algeria</v>
          </cell>
          <cell r="HA481">
            <v>12699.749373295384</v>
          </cell>
        </row>
        <row r="486">
          <cell r="GZ486" t="str">
            <v>Southwestern, USA</v>
          </cell>
          <cell r="HA486">
            <v>572.28000784280198</v>
          </cell>
        </row>
        <row r="491">
          <cell r="GZ491" t="str">
            <v>Suncor, Canada</v>
          </cell>
          <cell r="HA491">
            <v>2431.7544743054241</v>
          </cell>
        </row>
        <row r="496">
          <cell r="GZ496" t="str">
            <v>Syrian Petroleum, Syria</v>
          </cell>
          <cell r="HA496">
            <v>1557.7016483815789</v>
          </cell>
        </row>
        <row r="501">
          <cell r="GZ501" t="str">
            <v>Taiheiyo, Japan</v>
          </cell>
          <cell r="HA501">
            <v>517.76443063532918</v>
          </cell>
        </row>
        <row r="506">
          <cell r="GZ506" t="str">
            <v>Teck Resources, Canada</v>
          </cell>
          <cell r="HA506">
            <v>1337</v>
          </cell>
        </row>
        <row r="511">
          <cell r="GZ511" t="str">
            <v>Total, France</v>
          </cell>
          <cell r="HA511">
            <v>12755.009627404837</v>
          </cell>
        </row>
        <row r="516">
          <cell r="GZ516" t="str">
            <v>TurkmenGaz, Turkmenistan</v>
          </cell>
          <cell r="HA516">
            <v>2915.3839062511452</v>
          </cell>
        </row>
        <row r="521">
          <cell r="GZ521" t="str">
            <v>UK Coal, UK</v>
          </cell>
          <cell r="HA521">
            <v>881.95947693288008</v>
          </cell>
        </row>
        <row r="526">
          <cell r="GZ526" t="str">
            <v>Ukraine (coal)</v>
          </cell>
          <cell r="HA526">
            <v>4777.0863563934936</v>
          </cell>
        </row>
        <row r="531">
          <cell r="GZ531" t="str">
            <v>Vale, Brazil</v>
          </cell>
          <cell r="HA531">
            <v>251.03416476797003</v>
          </cell>
        </row>
        <row r="536">
          <cell r="GZ536" t="str">
            <v>Vistra, USA</v>
          </cell>
          <cell r="HA536">
            <v>1337.1240932269725</v>
          </cell>
        </row>
        <row r="541">
          <cell r="GZ541" t="str">
            <v>Westmoreland, USA</v>
          </cell>
          <cell r="HA541">
            <v>1609.9884617538471</v>
          </cell>
        </row>
        <row r="546">
          <cell r="GZ546" t="str">
            <v>Whitehaven Coal, Australia</v>
          </cell>
          <cell r="HA546">
            <v>258.16935565812145</v>
          </cell>
        </row>
        <row r="551">
          <cell r="GZ551" t="str">
            <v>Wintershall, Germany</v>
          </cell>
          <cell r="HA551">
            <v>1002.3490221437389</v>
          </cell>
        </row>
        <row r="556">
          <cell r="GZ556" t="str">
            <v>Woodside, Australia</v>
          </cell>
          <cell r="HA556">
            <v>737.6224535256863</v>
          </cell>
        </row>
        <row r="561">
          <cell r="GZ561" t="str">
            <v>YPF, Argentina</v>
          </cell>
          <cell r="HA561">
            <v>912.01127181380775</v>
          </cell>
        </row>
        <row r="566">
          <cell r="GZ566" t="str">
            <v>Yukos, Russian Federation</v>
          </cell>
          <cell r="HA566">
            <v>2896.1089024563994</v>
          </cell>
        </row>
        <row r="580">
          <cell r="GW580">
            <v>1409853.5383652332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V687"/>
  <sheetViews>
    <sheetView tabSelected="1" zoomScaleNormal="100" zoomScalePageLayoutView="75" workbookViewId="0">
      <pane xSplit="7" ySplit="12" topLeftCell="BO574" activePane="bottomRight" state="frozen"/>
      <selection pane="topRight" activeCell="G1" sqref="G1"/>
      <selection pane="bottomLeft" activeCell="A13" sqref="A13"/>
      <selection pane="bottomRight" activeCell="CV581" sqref="CV581"/>
    </sheetView>
  </sheetViews>
  <sheetFormatPr defaultColWidth="10.75" defaultRowHeight="12.75"/>
  <cols>
    <col min="1" max="1" width="2.75" style="22" customWidth="1"/>
    <col min="2" max="2" width="3.375" style="22" customWidth="1"/>
    <col min="3" max="3" width="35.75" style="6" customWidth="1"/>
    <col min="4" max="4" width="8.75" style="23" customWidth="1"/>
    <col min="5" max="5" width="2.75" style="22" customWidth="1"/>
    <col min="6" max="6" width="10" style="6" customWidth="1"/>
    <col min="7" max="7" width="4.75" style="23" customWidth="1"/>
    <col min="8" max="8" width="7.75" style="23" customWidth="1"/>
    <col min="9" max="9" width="6.375" style="23" customWidth="1"/>
    <col min="10" max="13" width="6.75" style="25" customWidth="1"/>
    <col min="14" max="18" width="7.75" style="25" customWidth="1"/>
    <col min="19" max="37" width="6.75" style="25" customWidth="1"/>
    <col min="38" max="39" width="7.75" style="25" customWidth="1"/>
    <col min="40" max="42" width="7.75" style="22" customWidth="1"/>
    <col min="43" max="65" width="6.75" style="22" customWidth="1"/>
    <col min="66" max="70" width="7.75" style="22" customWidth="1"/>
    <col min="71" max="92" width="6.75" style="22" customWidth="1"/>
    <col min="93" max="97" width="7.75" style="22" customWidth="1"/>
    <col min="98" max="121" width="6.75" style="22" customWidth="1"/>
    <col min="122" max="126" width="7.75" style="22" customWidth="1"/>
    <col min="127" max="137" width="6.75" style="22" customWidth="1"/>
    <col min="138" max="140" width="7.75" style="22" customWidth="1"/>
    <col min="141" max="149" width="6.75" style="22" customWidth="1"/>
    <col min="150" max="154" width="7.75" style="22" customWidth="1"/>
    <col min="155" max="161" width="6.75" style="22" customWidth="1"/>
    <col min="162" max="164" width="7.75" style="22" customWidth="1"/>
    <col min="165" max="175" width="6.75" style="22" customWidth="1"/>
    <col min="176" max="176" width="7.125" style="22" customWidth="1"/>
    <col min="177" max="179" width="7.75" style="22" customWidth="1"/>
    <col min="180" max="180" width="7.125" style="22" customWidth="1"/>
    <col min="181" max="181" width="2.75" style="22" customWidth="1"/>
    <col min="182" max="182" width="18.75" style="22" customWidth="1"/>
    <col min="183" max="183" width="2.75" style="26" customWidth="1"/>
    <col min="184" max="184" width="40.75" style="22" customWidth="1"/>
    <col min="185" max="185" width="8.75" style="22" customWidth="1"/>
    <col min="186" max="186" width="2.75" style="27" customWidth="1"/>
    <col min="187" max="187" width="8.75" style="22" customWidth="1"/>
    <col min="188" max="188" width="5.75" style="22" customWidth="1"/>
    <col min="189" max="189" width="2.125" style="22" customWidth="1"/>
    <col min="190" max="190" width="2.75" style="22" customWidth="1"/>
    <col min="191" max="191" width="14.25" style="22" customWidth="1"/>
    <col min="192" max="192" width="2.75" style="22" customWidth="1"/>
    <col min="193" max="193" width="18.75" style="22" customWidth="1"/>
    <col min="194" max="196" width="10.125" style="1" customWidth="1"/>
    <col min="197" max="197" width="16.875" style="1" customWidth="1"/>
    <col min="198" max="198" width="11" style="1" bestFit="1" customWidth="1"/>
    <col min="199" max="199" width="11.125" style="1" bestFit="1" customWidth="1"/>
    <col min="200" max="200" width="25.75" style="1" customWidth="1"/>
    <col min="201" max="202" width="12.75" style="1" customWidth="1"/>
    <col min="203" max="203" width="16.875" style="1" customWidth="1"/>
    <col min="204" max="204" width="4.875" style="1" customWidth="1"/>
    <col min="205" max="205" width="15.875" style="1" customWidth="1"/>
    <col min="206" max="206" width="11.125" style="1" bestFit="1" customWidth="1"/>
    <col min="207" max="207" width="8.75" style="1" customWidth="1"/>
    <col min="208" max="208" width="21.625" style="22" customWidth="1"/>
    <col min="209" max="210" width="14.75" style="22" customWidth="1"/>
    <col min="211" max="211" width="23.875" style="22" customWidth="1"/>
    <col min="212" max="212" width="14.875" style="22" customWidth="1"/>
    <col min="213" max="213" width="4.125" style="22" customWidth="1"/>
    <col min="214" max="214" width="14.875" style="22" customWidth="1"/>
    <col min="215" max="215" width="10.75" style="22"/>
    <col min="216" max="217" width="10.875" style="22" bestFit="1" customWidth="1"/>
    <col min="218" max="220" width="10.75" style="22"/>
    <col min="221" max="222" width="10.875" style="22" bestFit="1" customWidth="1"/>
    <col min="223" max="16384" width="10.75" style="22"/>
  </cols>
  <sheetData>
    <row r="1" spans="2:222" ht="12" customHeight="1">
      <c r="E1" s="24"/>
    </row>
    <row r="2" spans="2:222" ht="27.95" customHeight="1">
      <c r="C2" s="28" t="s">
        <v>129</v>
      </c>
      <c r="D2" s="29"/>
      <c r="E2" s="30"/>
      <c r="F2" s="31"/>
      <c r="G2" s="32"/>
      <c r="H2" s="33"/>
      <c r="I2" s="33"/>
      <c r="J2" s="33"/>
      <c r="K2" s="33"/>
      <c r="L2" s="33"/>
      <c r="M2" s="33"/>
      <c r="N2" s="33"/>
      <c r="O2" s="33"/>
      <c r="P2" s="34" t="s">
        <v>130</v>
      </c>
      <c r="Q2" s="33"/>
      <c r="R2" s="33"/>
      <c r="S2" s="33"/>
      <c r="T2" s="33"/>
      <c r="U2" s="33"/>
      <c r="V2" s="33"/>
      <c r="W2" s="33"/>
      <c r="X2" s="33"/>
      <c r="Y2" s="35"/>
      <c r="AE2" s="32"/>
      <c r="AF2" s="33"/>
      <c r="AG2" s="33"/>
      <c r="AH2" s="33"/>
      <c r="AI2" s="33"/>
      <c r="AJ2" s="33"/>
      <c r="AK2" s="33"/>
      <c r="AL2" s="33"/>
      <c r="AM2" s="33"/>
      <c r="AN2" s="34" t="s">
        <v>130</v>
      </c>
      <c r="AO2" s="33"/>
      <c r="AP2" s="33"/>
      <c r="AQ2" s="33"/>
      <c r="AR2" s="33"/>
      <c r="AS2" s="33"/>
      <c r="AT2" s="33"/>
      <c r="AU2" s="33"/>
      <c r="AV2" s="33"/>
      <c r="AW2" s="35"/>
      <c r="BG2" s="32"/>
      <c r="BH2" s="33"/>
      <c r="BI2" s="33"/>
      <c r="BJ2" s="33"/>
      <c r="BK2" s="33"/>
      <c r="BL2" s="33"/>
      <c r="BM2" s="33"/>
      <c r="BN2" s="33"/>
      <c r="BO2" s="33"/>
      <c r="BP2" s="34" t="s">
        <v>130</v>
      </c>
      <c r="BQ2" s="33"/>
      <c r="BR2" s="33"/>
      <c r="BS2" s="33"/>
      <c r="BT2" s="33"/>
      <c r="BU2" s="33"/>
      <c r="BV2" s="33"/>
      <c r="BW2" s="33"/>
      <c r="BX2" s="33"/>
      <c r="BY2" s="35"/>
      <c r="CH2" s="32"/>
      <c r="CI2" s="33"/>
      <c r="CJ2" s="33"/>
      <c r="CK2" s="33"/>
      <c r="CL2" s="33"/>
      <c r="CM2" s="33"/>
      <c r="CN2" s="33"/>
      <c r="CO2" s="33"/>
      <c r="CP2" s="33"/>
      <c r="CQ2" s="34" t="s">
        <v>130</v>
      </c>
      <c r="CR2" s="33"/>
      <c r="CS2" s="33"/>
      <c r="CT2" s="33"/>
      <c r="CU2" s="33"/>
      <c r="CV2" s="33"/>
      <c r="CW2" s="33"/>
      <c r="CX2" s="33"/>
      <c r="CY2" s="33"/>
      <c r="CZ2" s="35"/>
      <c r="DK2" s="36"/>
      <c r="DL2" s="37"/>
      <c r="DM2" s="37"/>
      <c r="DN2" s="37"/>
      <c r="DO2" s="37"/>
      <c r="DP2" s="37"/>
      <c r="DQ2" s="37"/>
      <c r="DR2" s="37"/>
      <c r="DS2" s="37"/>
      <c r="DT2" s="38" t="s">
        <v>130</v>
      </c>
      <c r="DU2" s="37"/>
      <c r="DV2" s="37"/>
      <c r="DW2" s="37"/>
      <c r="DX2" s="37"/>
      <c r="DY2" s="37"/>
      <c r="DZ2" s="37"/>
      <c r="EA2" s="37"/>
      <c r="EB2" s="37"/>
      <c r="EC2" s="39"/>
      <c r="EM2" s="36"/>
      <c r="EN2" s="37"/>
      <c r="EO2" s="37"/>
      <c r="EP2" s="37"/>
      <c r="EQ2" s="37"/>
      <c r="ER2" s="37"/>
      <c r="ES2" s="37"/>
      <c r="ET2" s="37"/>
      <c r="EU2" s="37"/>
      <c r="EV2" s="38" t="s">
        <v>130</v>
      </c>
      <c r="EW2" s="37"/>
      <c r="EX2" s="37"/>
      <c r="EY2" s="37"/>
      <c r="EZ2" s="37"/>
      <c r="FA2" s="37"/>
      <c r="FB2" s="37"/>
      <c r="FC2" s="37"/>
      <c r="FD2" s="37"/>
      <c r="FE2" s="39"/>
      <c r="FK2" s="40"/>
      <c r="FL2" s="41"/>
      <c r="FM2" s="41"/>
      <c r="FN2" s="37"/>
      <c r="FO2" s="37"/>
      <c r="FP2" s="37"/>
      <c r="FQ2" s="37"/>
      <c r="FR2" s="37"/>
      <c r="FS2" s="37"/>
      <c r="FT2" s="37"/>
      <c r="FU2" s="37"/>
      <c r="FV2" s="38" t="s">
        <v>130</v>
      </c>
      <c r="FW2" s="37"/>
      <c r="FX2" s="37"/>
      <c r="FY2" s="37"/>
      <c r="FZ2" s="37"/>
      <c r="GA2" s="37"/>
      <c r="GB2" s="39"/>
      <c r="GC2" s="1"/>
      <c r="GD2" s="1"/>
      <c r="GE2" s="1"/>
      <c r="GK2" s="42"/>
    </row>
    <row r="3" spans="2:222" ht="15.95" customHeight="1">
      <c r="E3" s="24"/>
      <c r="G3" s="25"/>
      <c r="H3" s="22"/>
      <c r="I3" s="22"/>
      <c r="J3" s="22"/>
      <c r="K3" s="22"/>
      <c r="L3" s="22"/>
      <c r="M3" s="22"/>
      <c r="N3" s="43"/>
      <c r="O3" s="44"/>
      <c r="P3" s="45" t="s">
        <v>131</v>
      </c>
      <c r="Q3" s="46"/>
      <c r="R3" s="43"/>
      <c r="S3" s="22"/>
      <c r="T3" s="22"/>
      <c r="U3" s="22"/>
      <c r="V3" s="22"/>
      <c r="W3" s="22"/>
      <c r="X3" s="22"/>
      <c r="AF3" s="22"/>
      <c r="AG3" s="22"/>
      <c r="AH3" s="22"/>
      <c r="AI3" s="22"/>
      <c r="AJ3" s="22"/>
      <c r="AK3" s="22"/>
      <c r="AL3" s="43"/>
      <c r="AM3" s="44"/>
      <c r="AN3" s="45" t="s">
        <v>131</v>
      </c>
      <c r="AO3" s="46"/>
      <c r="AP3" s="43"/>
      <c r="BN3" s="43"/>
      <c r="BO3" s="44"/>
      <c r="BP3" s="45" t="s">
        <v>131</v>
      </c>
      <c r="BQ3" s="46"/>
      <c r="BR3" s="43"/>
      <c r="CO3" s="43"/>
      <c r="CP3" s="44"/>
      <c r="CQ3" s="45" t="s">
        <v>131</v>
      </c>
      <c r="CR3" s="46"/>
      <c r="CS3" s="43"/>
      <c r="DR3" s="43"/>
      <c r="DS3" s="44"/>
      <c r="DT3" s="45" t="s">
        <v>131</v>
      </c>
      <c r="DU3" s="46"/>
      <c r="DV3" s="43"/>
      <c r="ET3" s="43"/>
      <c r="EU3" s="44"/>
      <c r="EV3" s="45" t="s">
        <v>131</v>
      </c>
      <c r="EW3" s="46"/>
      <c r="EX3" s="43"/>
      <c r="FT3" s="43"/>
      <c r="FU3" s="44"/>
      <c r="FV3" s="45" t="s">
        <v>131</v>
      </c>
      <c r="FW3" s="46"/>
      <c r="FX3" s="43"/>
      <c r="GA3" s="22"/>
      <c r="GD3" s="22"/>
    </row>
    <row r="4" spans="2:222" ht="15.95" customHeight="1">
      <c r="E4" s="24"/>
      <c r="G4" s="25"/>
      <c r="H4" s="22"/>
      <c r="I4" s="22"/>
      <c r="J4" s="22"/>
      <c r="K4" s="22"/>
      <c r="L4" s="22"/>
      <c r="M4" s="22"/>
      <c r="N4" s="22"/>
      <c r="O4" s="47"/>
      <c r="P4" s="48" t="s">
        <v>132</v>
      </c>
      <c r="Q4" s="49"/>
      <c r="R4" s="22"/>
      <c r="S4" s="22"/>
      <c r="T4" s="22"/>
      <c r="U4" s="22"/>
      <c r="V4" s="22"/>
      <c r="W4" s="22"/>
      <c r="X4" s="22"/>
      <c r="AF4" s="22"/>
      <c r="AG4" s="22"/>
      <c r="AH4" s="22"/>
      <c r="AI4" s="22"/>
      <c r="AJ4" s="22"/>
      <c r="AK4" s="22"/>
      <c r="AL4" s="22"/>
      <c r="AM4" s="47"/>
      <c r="AN4" s="48" t="s">
        <v>132</v>
      </c>
      <c r="AO4" s="49"/>
      <c r="BO4" s="47"/>
      <c r="BP4" s="48" t="s">
        <v>132</v>
      </c>
      <c r="BQ4" s="49"/>
      <c r="CP4" s="47"/>
      <c r="CQ4" s="48" t="s">
        <v>132</v>
      </c>
      <c r="CR4" s="49"/>
      <c r="DS4" s="47"/>
      <c r="DT4" s="48" t="s">
        <v>132</v>
      </c>
      <c r="DU4" s="49"/>
      <c r="EU4" s="47"/>
      <c r="EV4" s="48" t="s">
        <v>132</v>
      </c>
      <c r="EW4" s="49"/>
      <c r="FU4" s="47"/>
      <c r="FV4" s="48" t="s">
        <v>132</v>
      </c>
      <c r="FW4" s="49"/>
      <c r="GA4" s="22"/>
      <c r="GD4" s="22"/>
    </row>
    <row r="5" spans="2:222" s="23" customFormat="1" ht="12.95" customHeight="1">
      <c r="C5" s="50"/>
      <c r="F5" s="50"/>
      <c r="G5" s="25"/>
      <c r="P5" s="51">
        <f>$EV$5</f>
        <v>44319</v>
      </c>
      <c r="Y5" s="25"/>
      <c r="AE5" s="25"/>
      <c r="AN5" s="51">
        <f>$EV$5</f>
        <v>44319</v>
      </c>
      <c r="BP5" s="51">
        <f>$EV$5</f>
        <v>44319</v>
      </c>
      <c r="CQ5" s="51">
        <f>$EV$5</f>
        <v>44319</v>
      </c>
      <c r="DT5" s="51">
        <f>$EV$5</f>
        <v>44319</v>
      </c>
      <c r="EV5" s="51">
        <f>$FV$5</f>
        <v>44319</v>
      </c>
      <c r="EY5" s="52"/>
      <c r="FV5" s="51">
        <v>44319</v>
      </c>
      <c r="FY5" s="52"/>
      <c r="FZ5" s="53" t="s">
        <v>133</v>
      </c>
      <c r="GL5" s="22"/>
      <c r="GM5" s="22"/>
      <c r="GN5" s="22"/>
      <c r="GO5" s="22"/>
      <c r="GP5" s="22"/>
      <c r="GQ5" s="22"/>
      <c r="GR5" s="22"/>
      <c r="GS5" s="22"/>
      <c r="GT5" s="22"/>
      <c r="GU5" s="22"/>
      <c r="GV5" s="22"/>
      <c r="GW5" s="22"/>
      <c r="GX5" s="22"/>
      <c r="GY5" s="22"/>
    </row>
    <row r="6" spans="2:222" ht="12" customHeight="1">
      <c r="E6" s="24"/>
      <c r="AV6" s="54"/>
      <c r="CA6" s="55"/>
      <c r="DD6" s="55"/>
      <c r="EI6" s="55"/>
      <c r="FG6" s="55"/>
    </row>
    <row r="7" spans="2:222" ht="20.25">
      <c r="C7" s="56"/>
      <c r="E7" s="57"/>
      <c r="F7" s="56"/>
      <c r="AN7" s="57"/>
      <c r="AO7" s="57"/>
      <c r="AP7" s="57"/>
      <c r="AQ7" s="58" t="str">
        <f>$C$2</f>
        <v>Each and Every Carbon Major Entity</v>
      </c>
      <c r="AR7" s="59"/>
      <c r="AS7" s="59"/>
      <c r="AT7" s="59"/>
      <c r="AU7" s="59"/>
      <c r="AV7" s="59"/>
      <c r="AW7" s="60"/>
      <c r="AX7" s="57"/>
      <c r="AY7" s="57"/>
      <c r="AZ7" s="57"/>
      <c r="BA7" s="57"/>
      <c r="BO7" s="57"/>
      <c r="BP7" s="57"/>
      <c r="BQ7" s="57"/>
      <c r="BR7" s="57"/>
      <c r="BS7" s="58" t="str">
        <f>$C$2</f>
        <v>Each and Every Carbon Major Entity</v>
      </c>
      <c r="BT7" s="59"/>
      <c r="BU7" s="59"/>
      <c r="BV7" s="59"/>
      <c r="BW7" s="59"/>
      <c r="BX7" s="59"/>
      <c r="BY7" s="60"/>
      <c r="BZ7" s="57"/>
      <c r="CA7" s="57"/>
      <c r="CB7" s="57"/>
      <c r="CC7" s="57"/>
      <c r="CD7" s="57"/>
      <c r="CE7" s="57"/>
      <c r="CF7" s="57"/>
      <c r="CI7" s="23"/>
      <c r="CJ7" s="23"/>
      <c r="CK7" s="23"/>
      <c r="CL7" s="23"/>
      <c r="CM7" s="23"/>
      <c r="CN7" s="23"/>
      <c r="CO7" s="57"/>
      <c r="CP7" s="57"/>
      <c r="CQ7" s="57"/>
      <c r="CR7" s="57"/>
      <c r="CS7" s="57"/>
      <c r="CT7" s="61" t="s">
        <v>129</v>
      </c>
      <c r="CU7" s="62"/>
      <c r="CV7" s="62"/>
      <c r="CW7" s="62"/>
      <c r="CX7" s="62"/>
      <c r="CY7" s="62"/>
      <c r="CZ7" s="63"/>
      <c r="DA7" s="57"/>
      <c r="DB7" s="57"/>
      <c r="DC7" s="57"/>
      <c r="DD7" s="57"/>
      <c r="DE7" s="57"/>
      <c r="DF7" s="57"/>
      <c r="DG7" s="57"/>
      <c r="DH7" s="57"/>
      <c r="DI7" s="57"/>
      <c r="DW7" s="64" t="str">
        <f>$C$2</f>
        <v>Each and Every Carbon Major Entity</v>
      </c>
      <c r="DX7" s="65"/>
      <c r="DY7" s="65"/>
      <c r="DZ7" s="65"/>
      <c r="EA7" s="65"/>
      <c r="EB7" s="65"/>
      <c r="EC7" s="66"/>
      <c r="ED7" s="57"/>
      <c r="EE7" s="57"/>
      <c r="EF7" s="57"/>
      <c r="EG7" s="57"/>
      <c r="EH7" s="57"/>
      <c r="EI7" s="57"/>
      <c r="EJ7" s="57"/>
      <c r="EK7" s="57"/>
      <c r="EL7" s="57"/>
      <c r="EM7" s="57"/>
      <c r="EY7" s="64" t="str">
        <f>$C$2</f>
        <v>Each and Every Carbon Major Entity</v>
      </c>
      <c r="EZ7" s="65"/>
      <c r="FA7" s="65"/>
      <c r="FB7" s="65"/>
      <c r="FC7" s="65"/>
      <c r="FD7" s="65"/>
      <c r="FE7" s="66"/>
      <c r="FJ7" s="57"/>
      <c r="FN7" s="67" t="s">
        <v>134</v>
      </c>
      <c r="FO7" s="68"/>
      <c r="FP7" s="69">
        <v>28</v>
      </c>
      <c r="FQ7" s="70" t="s">
        <v>135</v>
      </c>
      <c r="FS7" s="64" t="str">
        <f>$C$2</f>
        <v>Each and Every Carbon Major Entity</v>
      </c>
      <c r="FT7" s="65"/>
      <c r="FU7" s="65"/>
      <c r="FV7" s="65"/>
      <c r="FW7" s="65"/>
      <c r="FX7" s="65"/>
      <c r="FY7" s="71"/>
      <c r="FZ7" s="1"/>
      <c r="GA7" s="72"/>
      <c r="GB7" s="57"/>
      <c r="GC7" s="57"/>
      <c r="GD7" s="73"/>
      <c r="GE7" s="57"/>
      <c r="GK7" s="30"/>
      <c r="HF7" s="74" t="s">
        <v>136</v>
      </c>
    </row>
    <row r="8" spans="2:222" ht="12" customHeight="1">
      <c r="E8" s="24"/>
      <c r="M8" s="75"/>
      <c r="N8" s="23" t="s">
        <v>137</v>
      </c>
      <c r="Z8" s="76"/>
      <c r="AA8" s="77"/>
      <c r="AC8" s="75"/>
      <c r="AD8" s="23" t="s">
        <v>137</v>
      </c>
      <c r="BA8" s="76"/>
      <c r="BB8" s="77"/>
      <c r="BC8" s="25"/>
      <c r="BD8" s="78"/>
      <c r="BE8" s="23" t="s">
        <v>137</v>
      </c>
      <c r="CC8" s="76"/>
      <c r="CD8" s="77"/>
      <c r="CF8" s="78"/>
      <c r="CG8" s="23" t="s">
        <v>137</v>
      </c>
      <c r="DE8" s="76"/>
      <c r="DF8" s="77"/>
      <c r="DH8" s="75"/>
      <c r="DI8" s="23" t="s">
        <v>137</v>
      </c>
      <c r="DS8" s="1"/>
      <c r="DT8" s="1"/>
      <c r="DU8" s="1"/>
      <c r="DV8" s="1"/>
      <c r="DW8" s="1"/>
      <c r="DX8" s="1"/>
      <c r="DY8" s="1"/>
      <c r="DZ8" s="1"/>
      <c r="EA8" s="1"/>
      <c r="EB8" s="1"/>
      <c r="EC8" s="1"/>
      <c r="EG8" s="76"/>
      <c r="EH8" s="77"/>
      <c r="EJ8" s="75"/>
      <c r="EK8" s="23" t="s">
        <v>137</v>
      </c>
      <c r="FI8" s="76"/>
      <c r="FJ8" s="77"/>
      <c r="FL8" s="75"/>
      <c r="FM8" s="23" t="s">
        <v>137</v>
      </c>
    </row>
    <row r="9" spans="2:222" ht="12" customHeight="1" thickBot="1">
      <c r="E9" s="24"/>
    </row>
    <row r="10" spans="2:222" ht="21" thickBot="1">
      <c r="C10" s="79"/>
      <c r="E10" s="24"/>
      <c r="J10" s="80"/>
      <c r="K10" s="81"/>
      <c r="L10" s="81"/>
      <c r="M10" s="81"/>
      <c r="N10" s="81" t="s">
        <v>138</v>
      </c>
      <c r="O10" s="81"/>
      <c r="P10" s="81"/>
      <c r="Q10" s="81"/>
      <c r="R10" s="81"/>
      <c r="S10" s="82"/>
      <c r="T10" s="80"/>
      <c r="U10" s="81"/>
      <c r="V10" s="81"/>
      <c r="W10" s="81"/>
      <c r="X10" s="81" t="s">
        <v>139</v>
      </c>
      <c r="Y10" s="81"/>
      <c r="Z10" s="81"/>
      <c r="AA10" s="81"/>
      <c r="AB10" s="81"/>
      <c r="AC10" s="82"/>
      <c r="AD10" s="80"/>
      <c r="AE10" s="81"/>
      <c r="AF10" s="81"/>
      <c r="AG10" s="81"/>
      <c r="AH10" s="81" t="s">
        <v>140</v>
      </c>
      <c r="AI10" s="81"/>
      <c r="AJ10" s="81"/>
      <c r="AK10" s="81"/>
      <c r="AL10" s="81"/>
      <c r="AM10" s="82"/>
      <c r="AN10" s="81"/>
      <c r="AO10" s="81"/>
      <c r="AP10" s="81"/>
      <c r="AQ10" s="81"/>
      <c r="AR10" s="81" t="s">
        <v>141</v>
      </c>
      <c r="AS10" s="81"/>
      <c r="AT10" s="81"/>
      <c r="AU10" s="81"/>
      <c r="AV10" s="81"/>
      <c r="AW10" s="82"/>
      <c r="AX10" s="80"/>
      <c r="AY10" s="81"/>
      <c r="AZ10" s="81"/>
      <c r="BA10" s="81"/>
      <c r="BB10" s="81" t="s">
        <v>142</v>
      </c>
      <c r="BC10" s="81"/>
      <c r="BD10" s="81"/>
      <c r="BE10" s="81"/>
      <c r="BF10" s="81"/>
      <c r="BG10" s="82"/>
      <c r="BH10" s="80"/>
      <c r="BI10" s="81"/>
      <c r="BJ10" s="81" t="s">
        <v>143</v>
      </c>
      <c r="BK10" s="81"/>
      <c r="BL10" s="81"/>
      <c r="BM10" s="81"/>
      <c r="BN10" s="81"/>
      <c r="BO10" s="81"/>
      <c r="BP10" s="81" t="s">
        <v>143</v>
      </c>
      <c r="BQ10" s="82"/>
      <c r="BR10" s="80"/>
      <c r="BS10" s="81"/>
      <c r="BT10" s="81"/>
      <c r="BU10" s="81"/>
      <c r="BV10" s="81" t="s">
        <v>144</v>
      </c>
      <c r="BW10" s="81"/>
      <c r="BX10" s="81"/>
      <c r="BY10" s="81"/>
      <c r="BZ10" s="81"/>
      <c r="CA10" s="82"/>
      <c r="CB10" s="80"/>
      <c r="CC10" s="81"/>
      <c r="CD10" s="81"/>
      <c r="CE10" s="81"/>
      <c r="CF10" s="81" t="s">
        <v>145</v>
      </c>
      <c r="CG10" s="81"/>
      <c r="CH10" s="81"/>
      <c r="CI10" s="81"/>
      <c r="CJ10" s="81"/>
      <c r="CK10" s="82"/>
      <c r="CL10" s="80"/>
      <c r="CM10" s="81"/>
      <c r="CN10" s="81" t="s">
        <v>146</v>
      </c>
      <c r="CO10" s="81"/>
      <c r="CP10" s="81"/>
      <c r="CQ10" s="81"/>
      <c r="CR10" s="81"/>
      <c r="CS10" s="81" t="s">
        <v>146</v>
      </c>
      <c r="CT10" s="81"/>
      <c r="CU10" s="82"/>
      <c r="CV10" s="80"/>
      <c r="CW10" s="81"/>
      <c r="CX10" s="81"/>
      <c r="CY10" s="81"/>
      <c r="CZ10" s="81" t="s">
        <v>147</v>
      </c>
      <c r="DA10" s="81"/>
      <c r="DB10" s="81"/>
      <c r="DC10" s="81"/>
      <c r="DD10" s="81"/>
      <c r="DE10" s="82"/>
      <c r="DF10" s="80"/>
      <c r="DG10" s="81"/>
      <c r="DH10" s="81"/>
      <c r="DI10" s="81"/>
      <c r="DJ10" s="81" t="s">
        <v>148</v>
      </c>
      <c r="DK10" s="81"/>
      <c r="DL10" s="81"/>
      <c r="DM10" s="81"/>
      <c r="DN10" s="81"/>
      <c r="DO10" s="82"/>
      <c r="DP10" s="80"/>
      <c r="DQ10" s="81"/>
      <c r="DR10" s="81" t="s">
        <v>149</v>
      </c>
      <c r="DS10" s="81"/>
      <c r="DT10" s="81"/>
      <c r="DU10" s="81"/>
      <c r="DV10" s="81"/>
      <c r="DW10" s="81" t="s">
        <v>149</v>
      </c>
      <c r="DX10" s="81"/>
      <c r="DY10" s="82"/>
      <c r="DZ10" s="80"/>
      <c r="EA10" s="81"/>
      <c r="EB10" s="81"/>
      <c r="EC10" s="81"/>
      <c r="ED10" s="81" t="s">
        <v>150</v>
      </c>
      <c r="EE10" s="81"/>
      <c r="EF10" s="81"/>
      <c r="EG10" s="81"/>
      <c r="EH10" s="81"/>
      <c r="EI10" s="82"/>
      <c r="EJ10" s="80"/>
      <c r="EK10" s="81"/>
      <c r="EL10" s="81"/>
      <c r="EM10" s="81"/>
      <c r="EN10" s="81" t="s">
        <v>151</v>
      </c>
      <c r="EO10" s="81"/>
      <c r="EP10" s="81"/>
      <c r="EQ10" s="81"/>
      <c r="ER10" s="81"/>
      <c r="ES10" s="82"/>
      <c r="ET10" s="80"/>
      <c r="EU10" s="81"/>
      <c r="EV10" s="81"/>
      <c r="EW10" s="81"/>
      <c r="EX10" s="81"/>
      <c r="EY10" s="81" t="s">
        <v>152</v>
      </c>
      <c r="EZ10" s="81"/>
      <c r="FA10" s="81"/>
      <c r="FB10" s="81"/>
      <c r="FC10" s="81"/>
      <c r="FD10" s="80"/>
      <c r="FE10" s="81"/>
      <c r="FF10" s="81"/>
      <c r="FG10" s="81"/>
      <c r="FH10" s="81"/>
      <c r="FI10" s="81" t="s">
        <v>153</v>
      </c>
      <c r="FJ10" s="81"/>
      <c r="FK10" s="81"/>
      <c r="FL10" s="81"/>
      <c r="FM10" s="81"/>
      <c r="FN10" s="83"/>
      <c r="FO10" s="84"/>
      <c r="FP10" s="84"/>
      <c r="FQ10" s="84"/>
      <c r="FR10" s="84"/>
      <c r="FS10" s="84" t="s">
        <v>154</v>
      </c>
      <c r="FT10" s="84"/>
      <c r="FU10" s="84"/>
      <c r="FV10" s="84"/>
      <c r="FW10" s="85"/>
      <c r="FX10" s="85"/>
      <c r="FY10" s="86"/>
      <c r="FZ10" s="87" t="s">
        <v>155</v>
      </c>
      <c r="GA10" s="88"/>
      <c r="GB10" s="79"/>
      <c r="GK10" s="87" t="s">
        <v>155</v>
      </c>
      <c r="GO10" s="87" t="s">
        <v>156</v>
      </c>
      <c r="GP10" s="50" t="s">
        <v>157</v>
      </c>
      <c r="GU10" s="87" t="s">
        <v>158</v>
      </c>
      <c r="GW10" s="87" t="s">
        <v>0</v>
      </c>
      <c r="HA10" s="87" t="s">
        <v>0</v>
      </c>
      <c r="HD10" s="87" t="s">
        <v>159</v>
      </c>
      <c r="HF10" s="87" t="s">
        <v>160</v>
      </c>
    </row>
    <row r="11" spans="2:222" ht="36.75" thickBot="1">
      <c r="C11" s="89" t="s">
        <v>161</v>
      </c>
      <c r="E11" s="24"/>
      <c r="F11" s="14" t="s">
        <v>162</v>
      </c>
      <c r="J11" s="90">
        <v>1850</v>
      </c>
      <c r="K11" s="90">
        <v>1851</v>
      </c>
      <c r="L11" s="90">
        <v>1852</v>
      </c>
      <c r="M11" s="90">
        <v>1853</v>
      </c>
      <c r="N11" s="90">
        <v>1854</v>
      </c>
      <c r="O11" s="90">
        <v>1855</v>
      </c>
      <c r="P11" s="90">
        <v>1856</v>
      </c>
      <c r="Q11" s="90">
        <v>1857</v>
      </c>
      <c r="R11" s="90">
        <v>1858</v>
      </c>
      <c r="S11" s="90">
        <v>1859</v>
      </c>
      <c r="T11" s="90">
        <v>1860</v>
      </c>
      <c r="U11" s="90">
        <v>1861</v>
      </c>
      <c r="V11" s="90">
        <v>1862</v>
      </c>
      <c r="W11" s="90">
        <v>1863</v>
      </c>
      <c r="X11" s="90">
        <v>1864</v>
      </c>
      <c r="Y11" s="90">
        <v>1865</v>
      </c>
      <c r="Z11" s="90">
        <v>1866</v>
      </c>
      <c r="AA11" s="90">
        <v>1867</v>
      </c>
      <c r="AB11" s="90">
        <v>1868</v>
      </c>
      <c r="AC11" s="90">
        <v>1869</v>
      </c>
      <c r="AD11" s="90">
        <v>1870</v>
      </c>
      <c r="AE11" s="90">
        <v>1871</v>
      </c>
      <c r="AF11" s="90">
        <v>1872</v>
      </c>
      <c r="AG11" s="90">
        <v>1873</v>
      </c>
      <c r="AH11" s="90">
        <v>1874</v>
      </c>
      <c r="AI11" s="90">
        <v>1875</v>
      </c>
      <c r="AJ11" s="90">
        <v>1876</v>
      </c>
      <c r="AK11" s="90">
        <v>1877</v>
      </c>
      <c r="AL11" s="90">
        <v>1878</v>
      </c>
      <c r="AM11" s="90">
        <v>1879</v>
      </c>
      <c r="AN11" s="90">
        <v>1880</v>
      </c>
      <c r="AO11" s="90">
        <v>1881</v>
      </c>
      <c r="AP11" s="90">
        <v>1882</v>
      </c>
      <c r="AQ11" s="90">
        <v>1883</v>
      </c>
      <c r="AR11" s="90">
        <v>1884</v>
      </c>
      <c r="AS11" s="90">
        <v>1885</v>
      </c>
      <c r="AT11" s="90">
        <v>1886</v>
      </c>
      <c r="AU11" s="90">
        <v>1887</v>
      </c>
      <c r="AV11" s="90">
        <v>1888</v>
      </c>
      <c r="AW11" s="90">
        <v>1889</v>
      </c>
      <c r="AX11" s="90">
        <v>1890</v>
      </c>
      <c r="AY11" s="90">
        <v>1891</v>
      </c>
      <c r="AZ11" s="90">
        <v>1892</v>
      </c>
      <c r="BA11" s="90">
        <v>1893</v>
      </c>
      <c r="BB11" s="90">
        <v>1894</v>
      </c>
      <c r="BC11" s="90">
        <v>1895</v>
      </c>
      <c r="BD11" s="90">
        <v>1896</v>
      </c>
      <c r="BE11" s="90">
        <v>1897</v>
      </c>
      <c r="BF11" s="90">
        <v>1898</v>
      </c>
      <c r="BG11" s="90">
        <v>1899</v>
      </c>
      <c r="BH11" s="90">
        <v>1900</v>
      </c>
      <c r="BI11" s="90">
        <v>1901</v>
      </c>
      <c r="BJ11" s="90">
        <v>1902</v>
      </c>
      <c r="BK11" s="90">
        <v>1903</v>
      </c>
      <c r="BL11" s="90">
        <v>1904</v>
      </c>
      <c r="BM11" s="90">
        <v>1905</v>
      </c>
      <c r="BN11" s="90">
        <v>1906</v>
      </c>
      <c r="BO11" s="90">
        <v>1907</v>
      </c>
      <c r="BP11" s="90">
        <v>1908</v>
      </c>
      <c r="BQ11" s="90">
        <v>1909</v>
      </c>
      <c r="BR11" s="90">
        <v>1910</v>
      </c>
      <c r="BS11" s="90">
        <v>1911</v>
      </c>
      <c r="BT11" s="90">
        <v>1912</v>
      </c>
      <c r="BU11" s="90">
        <v>1913</v>
      </c>
      <c r="BV11" s="90">
        <v>1914</v>
      </c>
      <c r="BW11" s="90">
        <v>1915</v>
      </c>
      <c r="BX11" s="90">
        <v>1916</v>
      </c>
      <c r="BY11" s="90">
        <v>1917</v>
      </c>
      <c r="BZ11" s="90">
        <v>1918</v>
      </c>
      <c r="CA11" s="90">
        <v>1919</v>
      </c>
      <c r="CB11" s="90">
        <v>1920</v>
      </c>
      <c r="CC11" s="90">
        <v>1921</v>
      </c>
      <c r="CD11" s="90">
        <v>1922</v>
      </c>
      <c r="CE11" s="90">
        <v>1923</v>
      </c>
      <c r="CF11" s="90">
        <v>1924</v>
      </c>
      <c r="CG11" s="90">
        <v>1925</v>
      </c>
      <c r="CH11" s="90">
        <v>1926</v>
      </c>
      <c r="CI11" s="90">
        <v>1927</v>
      </c>
      <c r="CJ11" s="90">
        <v>1928</v>
      </c>
      <c r="CK11" s="90">
        <v>1929</v>
      </c>
      <c r="CL11" s="90">
        <v>1930</v>
      </c>
      <c r="CM11" s="90">
        <v>1931</v>
      </c>
      <c r="CN11" s="90">
        <v>1932</v>
      </c>
      <c r="CO11" s="90">
        <v>1933</v>
      </c>
      <c r="CP11" s="90">
        <v>1934</v>
      </c>
      <c r="CQ11" s="90">
        <v>1935</v>
      </c>
      <c r="CR11" s="90">
        <v>1936</v>
      </c>
      <c r="CS11" s="90">
        <v>1937</v>
      </c>
      <c r="CT11" s="90">
        <v>1938</v>
      </c>
      <c r="CU11" s="90">
        <v>1939</v>
      </c>
      <c r="CV11" s="90">
        <v>1940</v>
      </c>
      <c r="CW11" s="90">
        <v>1941</v>
      </c>
      <c r="CX11" s="90">
        <v>1942</v>
      </c>
      <c r="CY11" s="90">
        <v>1943</v>
      </c>
      <c r="CZ11" s="90">
        <v>1944</v>
      </c>
      <c r="DA11" s="90">
        <v>1945</v>
      </c>
      <c r="DB11" s="90">
        <v>1946</v>
      </c>
      <c r="DC11" s="90">
        <v>1947</v>
      </c>
      <c r="DD11" s="90">
        <v>1948</v>
      </c>
      <c r="DE11" s="90">
        <v>1949</v>
      </c>
      <c r="DF11" s="90">
        <v>1950</v>
      </c>
      <c r="DG11" s="90">
        <v>1951</v>
      </c>
      <c r="DH11" s="90">
        <v>1952</v>
      </c>
      <c r="DI11" s="90">
        <v>1953</v>
      </c>
      <c r="DJ11" s="90">
        <v>1954</v>
      </c>
      <c r="DK11" s="90">
        <v>1955</v>
      </c>
      <c r="DL11" s="90">
        <v>1956</v>
      </c>
      <c r="DM11" s="90">
        <v>1957</v>
      </c>
      <c r="DN11" s="90">
        <v>1958</v>
      </c>
      <c r="DO11" s="90">
        <v>1959</v>
      </c>
      <c r="DP11" s="90">
        <v>1960</v>
      </c>
      <c r="DQ11" s="90">
        <v>1961</v>
      </c>
      <c r="DR11" s="90">
        <v>1962</v>
      </c>
      <c r="DS11" s="90">
        <v>1963</v>
      </c>
      <c r="DT11" s="90">
        <v>1964</v>
      </c>
      <c r="DU11" s="90">
        <v>1965</v>
      </c>
      <c r="DV11" s="90">
        <v>1966</v>
      </c>
      <c r="DW11" s="90">
        <v>1967</v>
      </c>
      <c r="DX11" s="90">
        <v>1968</v>
      </c>
      <c r="DY11" s="90">
        <v>1969</v>
      </c>
      <c r="DZ11" s="90">
        <v>1970</v>
      </c>
      <c r="EA11" s="90">
        <v>1971</v>
      </c>
      <c r="EB11" s="90">
        <v>1972</v>
      </c>
      <c r="EC11" s="90">
        <v>1973</v>
      </c>
      <c r="ED11" s="90">
        <v>1974</v>
      </c>
      <c r="EE11" s="90">
        <v>1975</v>
      </c>
      <c r="EF11" s="90">
        <v>1976</v>
      </c>
      <c r="EG11" s="90">
        <v>1977</v>
      </c>
      <c r="EH11" s="90">
        <v>1978</v>
      </c>
      <c r="EI11" s="90">
        <v>1979</v>
      </c>
      <c r="EJ11" s="90">
        <v>1980</v>
      </c>
      <c r="EK11" s="90">
        <v>1981</v>
      </c>
      <c r="EL11" s="90">
        <v>1982</v>
      </c>
      <c r="EM11" s="90">
        <v>1983</v>
      </c>
      <c r="EN11" s="90">
        <v>1984</v>
      </c>
      <c r="EO11" s="90">
        <v>1985</v>
      </c>
      <c r="EP11" s="90">
        <v>1986</v>
      </c>
      <c r="EQ11" s="90">
        <v>1987</v>
      </c>
      <c r="ER11" s="90">
        <v>1988</v>
      </c>
      <c r="ES11" s="90">
        <v>1989</v>
      </c>
      <c r="ET11" s="90">
        <v>1990</v>
      </c>
      <c r="EU11" s="90">
        <v>1991</v>
      </c>
      <c r="EV11" s="90">
        <v>1992</v>
      </c>
      <c r="EW11" s="90">
        <v>1993</v>
      </c>
      <c r="EX11" s="90">
        <v>1994</v>
      </c>
      <c r="EY11" s="90">
        <v>1995</v>
      </c>
      <c r="EZ11" s="90">
        <v>1996</v>
      </c>
      <c r="FA11" s="90">
        <v>1997</v>
      </c>
      <c r="FB11" s="90">
        <v>1998</v>
      </c>
      <c r="FC11" s="90">
        <v>1999</v>
      </c>
      <c r="FD11" s="90">
        <v>2000</v>
      </c>
      <c r="FE11" s="90">
        <v>2001</v>
      </c>
      <c r="FF11" s="90">
        <v>2002</v>
      </c>
      <c r="FG11" s="90">
        <v>2003</v>
      </c>
      <c r="FH11" s="90">
        <v>2004</v>
      </c>
      <c r="FI11" s="90">
        <v>2005</v>
      </c>
      <c r="FJ11" s="90">
        <v>2006</v>
      </c>
      <c r="FK11" s="90">
        <v>2007</v>
      </c>
      <c r="FL11" s="90">
        <v>2008</v>
      </c>
      <c r="FM11" s="90">
        <v>2009</v>
      </c>
      <c r="FN11" s="91">
        <v>2010</v>
      </c>
      <c r="FO11" s="92">
        <v>2011</v>
      </c>
      <c r="FP11" s="92">
        <v>2012</v>
      </c>
      <c r="FQ11" s="92">
        <v>2013</v>
      </c>
      <c r="FR11" s="92">
        <v>2014</v>
      </c>
      <c r="FS11" s="92">
        <v>2015</v>
      </c>
      <c r="FT11" s="92">
        <v>2016</v>
      </c>
      <c r="FU11" s="92">
        <v>2017</v>
      </c>
      <c r="FV11" s="92">
        <v>2018</v>
      </c>
      <c r="FW11" s="93">
        <v>2019</v>
      </c>
      <c r="FX11" s="93">
        <v>2020</v>
      </c>
      <c r="FY11" s="94"/>
      <c r="FZ11" s="95" t="s">
        <v>10</v>
      </c>
      <c r="GB11" s="89" t="s">
        <v>161</v>
      </c>
      <c r="GE11" s="96" t="s">
        <v>163</v>
      </c>
      <c r="GI11" s="6" t="s">
        <v>164</v>
      </c>
      <c r="GK11" s="95" t="s">
        <v>10</v>
      </c>
      <c r="GO11" s="95" t="s">
        <v>10</v>
      </c>
      <c r="GU11" s="95" t="s">
        <v>10</v>
      </c>
      <c r="GW11" s="95" t="s">
        <v>10</v>
      </c>
      <c r="HA11" s="95" t="s">
        <v>10</v>
      </c>
      <c r="HD11" s="95" t="s">
        <v>11</v>
      </c>
      <c r="HF11" s="95" t="s">
        <v>11</v>
      </c>
      <c r="HL11" s="97"/>
      <c r="HM11" s="98" t="s">
        <v>165</v>
      </c>
      <c r="HN11" s="99"/>
    </row>
    <row r="12" spans="2:222" ht="15">
      <c r="GA12" s="100" t="s">
        <v>166</v>
      </c>
      <c r="GB12" s="52" t="s">
        <v>167</v>
      </c>
    </row>
    <row r="13" spans="2:222">
      <c r="F13" s="101"/>
      <c r="H13" s="1"/>
      <c r="I13" s="1"/>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HM13" s="22" t="s">
        <v>168</v>
      </c>
    </row>
    <row r="14" spans="2:222" ht="15" customHeight="1">
      <c r="B14" s="14">
        <v>1</v>
      </c>
      <c r="C14" s="103" t="str">
        <f>GB14</f>
        <v>Abu Dhabi, United Arab Emirates</v>
      </c>
      <c r="D14" s="104" t="s">
        <v>169</v>
      </c>
      <c r="F14" s="105" t="s">
        <v>170</v>
      </c>
      <c r="G14" s="106" t="s">
        <v>171</v>
      </c>
      <c r="H14" s="106"/>
      <c r="I14" s="106"/>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53"/>
      <c r="FZ14" s="26"/>
      <c r="GB14" s="108" t="s">
        <v>13</v>
      </c>
      <c r="GF14" s="14">
        <v>1</v>
      </c>
      <c r="GK14" s="26"/>
    </row>
    <row r="15" spans="2:222" ht="14.1" customHeight="1">
      <c r="C15" s="109" t="s">
        <v>172</v>
      </c>
      <c r="D15" s="110" t="s">
        <v>173</v>
      </c>
      <c r="F15" s="10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111"/>
      <c r="DR15" s="112">
        <f>'[1]Abu Dhabi'!DO29</f>
        <v>0.45274385479197615</v>
      </c>
      <c r="DS15" s="112">
        <f>'[1]Abu Dhabi'!DP29</f>
        <v>0.94833295196907763</v>
      </c>
      <c r="DT15" s="112">
        <f>'[1]Abu Dhabi'!DQ29</f>
        <v>3.771909186683748</v>
      </c>
      <c r="DU15" s="112">
        <f>'[1]Abu Dhabi'!DR29</f>
        <v>5.6043072270442158</v>
      </c>
      <c r="DV15" s="112">
        <f>'[1]Abu Dhabi'!DS29</f>
        <v>6.8505673992691847</v>
      </c>
      <c r="DW15" s="112">
        <f>'[1]Abu Dhabi'!DT29</f>
        <v>7.265324297864181</v>
      </c>
      <c r="DX15" s="112">
        <f>'[1]Abu Dhabi'!DU29</f>
        <v>9.1834128229948977</v>
      </c>
      <c r="DY15" s="112">
        <f>'[1]Abu Dhabi'!DV29</f>
        <v>11.175485784079594</v>
      </c>
      <c r="DZ15" s="112">
        <f>'[1]Abu Dhabi'!DW29</f>
        <v>12.874489811096542</v>
      </c>
      <c r="EA15" s="112">
        <f>'[1]Abu Dhabi'!DX29</f>
        <v>17.237395152103925</v>
      </c>
      <c r="EB15" s="112">
        <f>'[1]Abu Dhabi'!DY29</f>
        <v>19.005525328886709</v>
      </c>
      <c r="EC15" s="112">
        <f>'[1]Abu Dhabi'!DZ29</f>
        <v>50.241938593798544</v>
      </c>
      <c r="ED15" s="112">
        <f>'[1]Abu Dhabi'!EA29</f>
        <v>120.08700031719577</v>
      </c>
      <c r="EE15" s="112">
        <f>'[1]Abu Dhabi'!EB29</f>
        <v>118.85882967813714</v>
      </c>
      <c r="EF15" s="112">
        <f>'[1]Abu Dhabi'!EC29</f>
        <v>137.26705278851585</v>
      </c>
      <c r="EG15" s="112">
        <f>'[1]Abu Dhabi'!ED29</f>
        <v>145.44409505628948</v>
      </c>
      <c r="EH15" s="112">
        <f>'[1]Abu Dhabi'!EE29</f>
        <v>131.06992247565645</v>
      </c>
      <c r="EI15" s="112">
        <f>'[1]Abu Dhabi'!EF29</f>
        <v>134.05310265047106</v>
      </c>
      <c r="EJ15" s="112">
        <f>'[1]Abu Dhabi'!EG29</f>
        <v>126.20171279298678</v>
      </c>
      <c r="EK15" s="112">
        <f>'[1]Abu Dhabi'!EH29</f>
        <v>112.15708335804939</v>
      </c>
      <c r="EL15" s="112">
        <f>'[1]Abu Dhabi'!EI29</f>
        <v>94.787573762853995</v>
      </c>
      <c r="EM15" s="112">
        <f>'[1]Abu Dhabi'!EJ29</f>
        <v>88.412432819897333</v>
      </c>
      <c r="EN15" s="112">
        <f>'[1]Abu Dhabi'!EK29</f>
        <v>88.665599254720618</v>
      </c>
      <c r="EO15" s="112">
        <f>'[1]Abu Dhabi'!EL29</f>
        <v>88.270184633343874</v>
      </c>
      <c r="EP15" s="112">
        <f>'[1]Abu Dhabi'!EM29</f>
        <v>130.90327446098061</v>
      </c>
      <c r="EQ15" s="112">
        <f>'[1]Abu Dhabi'!EN29</f>
        <v>173.51685061386772</v>
      </c>
      <c r="ER15" s="112">
        <f>'[1]Abu Dhabi'!EO29</f>
        <v>167.7957115266336</v>
      </c>
      <c r="ES15" s="112">
        <f>'[1]Abu Dhabi'!EP29</f>
        <v>230.06839545388104</v>
      </c>
      <c r="ET15" s="112">
        <f>'[1]Abu Dhabi'!EQ29</f>
        <v>253.9870008741199</v>
      </c>
      <c r="EU15" s="112">
        <f>'[1]Abu Dhabi'!ER29</f>
        <v>305.97096839322512</v>
      </c>
      <c r="EV15" s="112">
        <f>'[1]Abu Dhabi'!ES29</f>
        <v>288.74188337388694</v>
      </c>
      <c r="EW15" s="112">
        <f>'[1]Abu Dhabi'!ET29</f>
        <v>282.5743278743202</v>
      </c>
      <c r="EX15" s="112">
        <f>'[1]Abu Dhabi'!EU29</f>
        <v>297.36143610782108</v>
      </c>
      <c r="EY15" s="112">
        <f>'[1]Abu Dhabi'!EV29</f>
        <v>295.03787050172213</v>
      </c>
      <c r="EZ15" s="112">
        <f>'[1]Abu Dhabi'!EW29</f>
        <v>293.97375770182953</v>
      </c>
      <c r="FA15" s="112">
        <f>'[1]Abu Dhabi'!EX29</f>
        <v>309.62409313360848</v>
      </c>
      <c r="FB15" s="112">
        <f>'[1]Abu Dhabi'!EY29</f>
        <v>333.50887202745537</v>
      </c>
      <c r="FC15" s="112">
        <f>'[1]Abu Dhabi'!EZ29</f>
        <v>314.53849138035099</v>
      </c>
      <c r="FD15" s="112">
        <f>'[1]Abu Dhabi'!FA29</f>
        <v>323.35992793002799</v>
      </c>
      <c r="FE15" s="112">
        <f>'[1]Abu Dhabi'!FB29</f>
        <v>316.52202905201051</v>
      </c>
      <c r="FF15" s="112">
        <f>'[1]Abu Dhabi'!FC29</f>
        <v>302.84875634667395</v>
      </c>
      <c r="FG15" s="112">
        <f>'[1]Abu Dhabi'!FD29</f>
        <v>327.19575049212733</v>
      </c>
      <c r="FH15" s="112">
        <f>'[1]Abu Dhabi'!FE29</f>
        <v>344.07305213229591</v>
      </c>
      <c r="FI15" s="112">
        <f>'[1]Abu Dhabi'!FF29</f>
        <v>392.33523935330032</v>
      </c>
      <c r="FJ15" s="112">
        <f>'[1]Abu Dhabi'!FG29</f>
        <v>416.68335556774622</v>
      </c>
      <c r="FK15" s="112">
        <f>'[1]Abu Dhabi'!FH29</f>
        <v>401.88072131827334</v>
      </c>
      <c r="FL15" s="112">
        <f>'[1]Abu Dhabi'!FI29</f>
        <v>417.01347725547726</v>
      </c>
      <c r="FM15" s="112">
        <f>'[1]Abu Dhabi'!FJ29</f>
        <v>371.02563730373043</v>
      </c>
      <c r="FN15" s="112">
        <f>'[1]Abu Dhabi'!FK29</f>
        <v>379.91057214593616</v>
      </c>
      <c r="FO15" s="112">
        <f>'[1]Abu Dhabi'!FL29</f>
        <v>439.92060222080011</v>
      </c>
      <c r="FP15" s="112">
        <f>'[1]Abu Dhabi'!FM29</f>
        <v>473.00036493643228</v>
      </c>
      <c r="FQ15" s="112">
        <f>'[1]Abu Dhabi'!FN29</f>
        <v>490.00517792085583</v>
      </c>
      <c r="FR15" s="112">
        <f>'[1]Abu Dhabi'!FO29</f>
        <v>493.74740997950789</v>
      </c>
      <c r="FS15" s="112">
        <f>'[1]Abu Dhabi'!FP29</f>
        <v>516.22958560076677</v>
      </c>
      <c r="FT15" s="112">
        <f>'[1]Abu Dhabi'!FQ29</f>
        <v>528.99552790664154</v>
      </c>
      <c r="FU15" s="112">
        <f>'[1]Abu Dhabi'!FR29</f>
        <v>573.07848856552835</v>
      </c>
      <c r="FV15" s="112">
        <f>'[1]Abu Dhabi'!FS29</f>
        <v>629.74950702716308</v>
      </c>
      <c r="FW15" s="112"/>
      <c r="FX15" s="112"/>
      <c r="FY15" s="113" t="s">
        <v>166</v>
      </c>
      <c r="FZ15" s="114">
        <f>SUM(L15:FW15)</f>
        <v>13345.064138477697</v>
      </c>
      <c r="GA15" s="115"/>
      <c r="GB15" s="109" t="s">
        <v>172</v>
      </c>
      <c r="GC15" s="116" t="s">
        <v>173</v>
      </c>
      <c r="GD15" s="117"/>
      <c r="GE15" s="118">
        <f>FZ15/FZ17</f>
        <v>0.91795757182553317</v>
      </c>
      <c r="GI15" s="118">
        <f>FZ15/$GI$576</f>
        <v>8.2790913828766407E-3</v>
      </c>
      <c r="GK15" s="114">
        <v>13345.064138477697</v>
      </c>
      <c r="GL15" s="119">
        <f>FZ15-GK15</f>
        <v>0</v>
      </c>
      <c r="GM15" s="15">
        <f>GL15/GK15</f>
        <v>0</v>
      </c>
      <c r="GO15" s="120">
        <f>SUM(EV15:FU15)</f>
        <v>9923.186408129126</v>
      </c>
      <c r="GP15" s="14">
        <v>2018</v>
      </c>
      <c r="GU15" s="120">
        <f>SUM(DU15:FU15)</f>
        <v>12710.141645457088</v>
      </c>
      <c r="GW15" s="121">
        <f>SUM(DU15:FV15)</f>
        <v>13339.891152484252</v>
      </c>
      <c r="HL15" s="122" t="s">
        <v>174</v>
      </c>
      <c r="HM15" s="123">
        <f>FZ47</f>
        <v>7354.4380117666169</v>
      </c>
      <c r="HN15" s="124" t="e">
        <f>HM15/$HM$41</f>
        <v>#DIV/0!</v>
      </c>
    </row>
    <row r="16" spans="2:222" ht="14.1" customHeight="1">
      <c r="C16" s="125" t="s">
        <v>175</v>
      </c>
      <c r="D16" s="126" t="s">
        <v>176</v>
      </c>
      <c r="F16" s="10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111"/>
      <c r="DR16" s="127">
        <f>'[1]Abu Dhabi'!DO36</f>
        <v>1.6248638801711868E-3</v>
      </c>
      <c r="DS16" s="127">
        <f>'[1]Abu Dhabi'!DP36</f>
        <v>3.638900715002483E-3</v>
      </c>
      <c r="DT16" s="127">
        <f>'[1]Abu Dhabi'!DQ36</f>
        <v>1.4361016382679878E-2</v>
      </c>
      <c r="DU16" s="127">
        <f>'[1]Abu Dhabi'!DR36</f>
        <v>2.1055058380694679E-2</v>
      </c>
      <c r="DV16" s="127">
        <f>'[1]Abu Dhabi'!DS36</f>
        <v>2.5410090767843944E-2</v>
      </c>
      <c r="DW16" s="127">
        <f>'[1]Abu Dhabi'!DT36</f>
        <v>2.6192408560069047E-2</v>
      </c>
      <c r="DX16" s="127">
        <f>'[1]Abu Dhabi'!DU36</f>
        <v>3.3664796467404064E-2</v>
      </c>
      <c r="DY16" s="127">
        <f>'[1]Abu Dhabi'!DV36</f>
        <v>4.081419754015729E-2</v>
      </c>
      <c r="DZ16" s="127">
        <f>'[1]Abu Dhabi'!DW36</f>
        <v>4.6794093807477746E-2</v>
      </c>
      <c r="EA16" s="127">
        <f>'[1]Abu Dhabi'!DX36</f>
        <v>6.3040746667737166E-2</v>
      </c>
      <c r="EB16" s="127">
        <f>'[1]Abu Dhabi'!DY36</f>
        <v>6.9151029233761818E-2</v>
      </c>
      <c r="EC16" s="127">
        <f>'[1]Abu Dhabi'!DZ36</f>
        <v>0.13546999267933227</v>
      </c>
      <c r="ED16" s="127">
        <f>'[1]Abu Dhabi'!EA36</f>
        <v>0.26721230889003855</v>
      </c>
      <c r="EE16" s="127">
        <f>'[1]Abu Dhabi'!EB36</f>
        <v>0.26011617589538066</v>
      </c>
      <c r="EF16" s="127">
        <f>'[1]Abu Dhabi'!EC36</f>
        <v>0.29980247654926456</v>
      </c>
      <c r="EG16" s="127">
        <f>'[1]Abu Dhabi'!ED36</f>
        <v>0.33503242719297466</v>
      </c>
      <c r="EH16" s="127">
        <f>'[1]Abu Dhabi'!EE36</f>
        <v>0.32709289303357053</v>
      </c>
      <c r="EI16" s="127">
        <f>'[1]Abu Dhabi'!EF36</f>
        <v>0.33735431929433435</v>
      </c>
      <c r="EJ16" s="127">
        <f>'[1]Abu Dhabi'!EG36</f>
        <v>0.34436510346551419</v>
      </c>
      <c r="EK16" s="127">
        <f>'[1]Abu Dhabi'!EH36</f>
        <v>0.34234419565522739</v>
      </c>
      <c r="EL16" s="127">
        <f>'[1]Abu Dhabi'!EI36</f>
        <v>0.31651058112601793</v>
      </c>
      <c r="EM16" s="127">
        <f>'[1]Abu Dhabi'!EJ36</f>
        <v>0.29681190129109924</v>
      </c>
      <c r="EN16" s="127">
        <f>'[1]Abu Dhabi'!EK36</f>
        <v>0.31582753730509594</v>
      </c>
      <c r="EO16" s="127">
        <f>'[1]Abu Dhabi'!EL36</f>
        <v>0.32775796109986977</v>
      </c>
      <c r="EP16" s="127">
        <f>'[1]Abu Dhabi'!EM36</f>
        <v>0.41307603357997824</v>
      </c>
      <c r="EQ16" s="127">
        <f>'[1]Abu Dhabi'!EN36</f>
        <v>0.49821685897182577</v>
      </c>
      <c r="ER16" s="127">
        <f>'[1]Abu Dhabi'!EO36</f>
        <v>0.49204791615864818</v>
      </c>
      <c r="ES16" s="127">
        <f>'[1]Abu Dhabi'!EP36</f>
        <v>0.62697059089571783</v>
      </c>
      <c r="ET16" s="127">
        <f>'[1]Abu Dhabi'!EQ36</f>
        <v>0.68311977433290672</v>
      </c>
      <c r="EU16" s="127">
        <f>'[1]Abu Dhabi'!ER36</f>
        <v>0.80909492366543656</v>
      </c>
      <c r="EV16" s="127">
        <f>'[1]Abu Dhabi'!ES36</f>
        <v>0.78999162024192959</v>
      </c>
      <c r="EW16" s="127">
        <f>'[1]Abu Dhabi'!ET36</f>
        <v>0.78358423092722518</v>
      </c>
      <c r="EX16" s="127">
        <f>'[1]Abu Dhabi'!EU36</f>
        <v>0.85220132516830283</v>
      </c>
      <c r="EY16" s="127">
        <f>'[1]Abu Dhabi'!EV36</f>
        <v>0.81637524893638336</v>
      </c>
      <c r="EZ16" s="127">
        <f>'[1]Abu Dhabi'!EW36</f>
        <v>0.83342485139411426</v>
      </c>
      <c r="FA16" s="127">
        <f>'[1]Abu Dhabi'!EX36</f>
        <v>0.8820772387380621</v>
      </c>
      <c r="FB16" s="127">
        <f>'[1]Abu Dhabi'!EY36</f>
        <v>0.98944129704111128</v>
      </c>
      <c r="FC16" s="127">
        <f>'[1]Abu Dhabi'!EZ36</f>
        <v>1.0213093592763285</v>
      </c>
      <c r="FD16" s="127">
        <f>'[1]Abu Dhabi'!FA36</f>
        <v>1.0414635993923698</v>
      </c>
      <c r="FE16" s="127">
        <f>'[1]Abu Dhabi'!FB36</f>
        <v>1.0491400160394773</v>
      </c>
      <c r="FF16" s="127">
        <f>'[1]Abu Dhabi'!FC36</f>
        <v>1.0691500504893323</v>
      </c>
      <c r="FG16" s="127">
        <f>'[1]Abu Dhabi'!FD36</f>
        <v>1.1310986118766464</v>
      </c>
      <c r="FH16" s="127">
        <f>'[1]Abu Dhabi'!FE36</f>
        <v>1.1799916544827225</v>
      </c>
      <c r="FI16" s="127">
        <f>'[1]Abu Dhabi'!FF36</f>
        <v>1.2751596803039222</v>
      </c>
      <c r="FJ16" s="127">
        <f>'[1]Abu Dhabi'!FG36</f>
        <v>1.346932172514562</v>
      </c>
      <c r="FK16" s="127">
        <f>'[1]Abu Dhabi'!FH36</f>
        <v>1.3419633543071379</v>
      </c>
      <c r="FL16" s="127">
        <f>'[1]Abu Dhabi'!FI36</f>
        <v>1.3649239539955431</v>
      </c>
      <c r="FM16" s="127">
        <f>'[1]Abu Dhabi'!FJ36</f>
        <v>1.2457073025791632</v>
      </c>
      <c r="FN16" s="127">
        <f>'[1]Abu Dhabi'!FK36</f>
        <v>1.2996959823820213</v>
      </c>
      <c r="FO16" s="127">
        <f>'[1]Abu Dhabi'!FL36</f>
        <v>1.5065037058052873</v>
      </c>
      <c r="FP16" s="127">
        <f>'[1]Abu Dhabi'!FM36</f>
        <v>1.7115387324583211</v>
      </c>
      <c r="FQ16" s="127">
        <f>'[1]Abu Dhabi'!FN36</f>
        <v>1.7331628591168027</v>
      </c>
      <c r="FR16" s="127">
        <f>'[1]Abu Dhabi'!FO36</f>
        <v>1.7528399644945503</v>
      </c>
      <c r="FS16" s="127">
        <f>'[1]Abu Dhabi'!FP36</f>
        <v>1.7760525562725464</v>
      </c>
      <c r="FT16" s="127">
        <f>'[1]Abu Dhabi'!FQ36</f>
        <v>1.8199729070195709</v>
      </c>
      <c r="FU16" s="127">
        <f>'[1]Abu Dhabi'!FR36</f>
        <v>1.9716373159378686</v>
      </c>
      <c r="FV16" s="127">
        <f>'[1]Abu Dhabi'!FS36</f>
        <v>2.2376418796974518</v>
      </c>
      <c r="FW16" s="128"/>
      <c r="FX16" s="128"/>
      <c r="FY16" s="113" t="s">
        <v>166</v>
      </c>
      <c r="FZ16" s="129">
        <f>SUM(L16:FW16)</f>
        <v>42.596952644373985</v>
      </c>
      <c r="GA16" s="115"/>
      <c r="GB16" s="125" t="s">
        <v>175</v>
      </c>
      <c r="GC16" s="130" t="s">
        <v>176</v>
      </c>
      <c r="GD16" s="117"/>
      <c r="GE16" s="131">
        <f>(FZ16*$FP$7)/FZ17</f>
        <v>8.204242817446683E-2</v>
      </c>
      <c r="GI16" s="132"/>
      <c r="GK16" s="129">
        <v>42.596952644373985</v>
      </c>
      <c r="GL16" s="119">
        <f>FZ16-GK16</f>
        <v>0</v>
      </c>
      <c r="GM16" s="15">
        <f>GL16/GK16</f>
        <v>0</v>
      </c>
      <c r="GO16" s="133">
        <f>SUM(EV16:FU16)</f>
        <v>32.585339591191307</v>
      </c>
      <c r="GU16" s="133">
        <f>SUM(DU16:FU16)</f>
        <v>40.339685983698672</v>
      </c>
      <c r="GW16" s="134">
        <f>SUM(DU16:FV16)</f>
        <v>42.577327863396121</v>
      </c>
      <c r="HN16" s="135"/>
    </row>
    <row r="17" spans="2:222" ht="15" customHeight="1">
      <c r="C17" s="136" t="s">
        <v>177</v>
      </c>
      <c r="D17" s="14" t="s">
        <v>11</v>
      </c>
      <c r="F17" s="10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37"/>
      <c r="DR17" s="138">
        <f t="shared" ref="DR17:FV17" si="0">DR15+(DR16*$FP$7)</f>
        <v>0.49824004343676936</v>
      </c>
      <c r="DS17" s="138">
        <f t="shared" si="0"/>
        <v>1.0502221719891471</v>
      </c>
      <c r="DT17" s="138">
        <f t="shared" si="0"/>
        <v>4.1740176453987843</v>
      </c>
      <c r="DU17" s="138">
        <f t="shared" si="0"/>
        <v>6.1938488617036667</v>
      </c>
      <c r="DV17" s="138">
        <f t="shared" si="0"/>
        <v>7.5620499407688149</v>
      </c>
      <c r="DW17" s="138">
        <f t="shared" si="0"/>
        <v>7.9987117375461141</v>
      </c>
      <c r="DX17" s="138">
        <f t="shared" si="0"/>
        <v>10.126027124082212</v>
      </c>
      <c r="DY17" s="138">
        <f t="shared" si="0"/>
        <v>12.318283315203999</v>
      </c>
      <c r="DZ17" s="138">
        <f t="shared" si="0"/>
        <v>14.184724437705919</v>
      </c>
      <c r="EA17" s="138">
        <f t="shared" si="0"/>
        <v>19.002536058800565</v>
      </c>
      <c r="EB17" s="138">
        <f t="shared" si="0"/>
        <v>20.941754147432039</v>
      </c>
      <c r="EC17" s="138">
        <f t="shared" si="0"/>
        <v>54.035098388819847</v>
      </c>
      <c r="ED17" s="138">
        <f t="shared" si="0"/>
        <v>127.56894496611685</v>
      </c>
      <c r="EE17" s="138">
        <f t="shared" si="0"/>
        <v>126.1420826032078</v>
      </c>
      <c r="EF17" s="138">
        <f t="shared" si="0"/>
        <v>145.66152213189525</v>
      </c>
      <c r="EG17" s="138">
        <f t="shared" si="0"/>
        <v>154.82500301769278</v>
      </c>
      <c r="EH17" s="138">
        <f t="shared" si="0"/>
        <v>140.22852348059644</v>
      </c>
      <c r="EI17" s="138">
        <f t="shared" si="0"/>
        <v>143.49902359071243</v>
      </c>
      <c r="EJ17" s="138">
        <f t="shared" si="0"/>
        <v>135.84393569002117</v>
      </c>
      <c r="EK17" s="138">
        <f t="shared" si="0"/>
        <v>121.74272083639576</v>
      </c>
      <c r="EL17" s="138">
        <f t="shared" si="0"/>
        <v>103.6498700343825</v>
      </c>
      <c r="EM17" s="138">
        <f t="shared" si="0"/>
        <v>96.723166056048115</v>
      </c>
      <c r="EN17" s="138">
        <f t="shared" si="0"/>
        <v>97.508770299263304</v>
      </c>
      <c r="EO17" s="138">
        <f t="shared" si="0"/>
        <v>97.447407544140219</v>
      </c>
      <c r="EP17" s="138">
        <f t="shared" si="0"/>
        <v>142.46940340122001</v>
      </c>
      <c r="EQ17" s="138">
        <f t="shared" si="0"/>
        <v>187.46692266507884</v>
      </c>
      <c r="ER17" s="138">
        <f t="shared" si="0"/>
        <v>181.57305317907574</v>
      </c>
      <c r="ES17" s="138">
        <f t="shared" si="0"/>
        <v>247.62357199896113</v>
      </c>
      <c r="ET17" s="138">
        <f t="shared" si="0"/>
        <v>273.11435455544131</v>
      </c>
      <c r="EU17" s="138">
        <f t="shared" si="0"/>
        <v>328.62562625585736</v>
      </c>
      <c r="EV17" s="138">
        <f t="shared" si="0"/>
        <v>310.86164874066094</v>
      </c>
      <c r="EW17" s="138">
        <f t="shared" si="0"/>
        <v>304.51468634028254</v>
      </c>
      <c r="EX17" s="138">
        <f t="shared" si="0"/>
        <v>321.22307321253356</v>
      </c>
      <c r="EY17" s="138">
        <f t="shared" si="0"/>
        <v>317.89637747194087</v>
      </c>
      <c r="EZ17" s="138">
        <f t="shared" si="0"/>
        <v>317.3096535408647</v>
      </c>
      <c r="FA17" s="138">
        <f t="shared" si="0"/>
        <v>334.32225581827424</v>
      </c>
      <c r="FB17" s="138">
        <f t="shared" si="0"/>
        <v>361.21322834460648</v>
      </c>
      <c r="FC17" s="138">
        <f t="shared" si="0"/>
        <v>343.13515344008817</v>
      </c>
      <c r="FD17" s="138">
        <f t="shared" si="0"/>
        <v>352.52090871301436</v>
      </c>
      <c r="FE17" s="138">
        <f t="shared" si="0"/>
        <v>345.89794950111587</v>
      </c>
      <c r="FF17" s="138">
        <f t="shared" si="0"/>
        <v>332.78495776037528</v>
      </c>
      <c r="FG17" s="138">
        <f t="shared" si="0"/>
        <v>358.86651162467342</v>
      </c>
      <c r="FH17" s="138">
        <f t="shared" si="0"/>
        <v>377.11281845781212</v>
      </c>
      <c r="FI17" s="138">
        <f t="shared" si="0"/>
        <v>428.03971040181017</v>
      </c>
      <c r="FJ17" s="138">
        <f t="shared" si="0"/>
        <v>454.39745639815396</v>
      </c>
      <c r="FK17" s="138">
        <f t="shared" si="0"/>
        <v>439.4556952388732</v>
      </c>
      <c r="FL17" s="138">
        <f t="shared" si="0"/>
        <v>455.23134796735246</v>
      </c>
      <c r="FM17" s="138">
        <f t="shared" si="0"/>
        <v>405.905441775947</v>
      </c>
      <c r="FN17" s="138">
        <f t="shared" si="0"/>
        <v>416.30205965263275</v>
      </c>
      <c r="FO17" s="138">
        <f t="shared" si="0"/>
        <v>482.10270598334813</v>
      </c>
      <c r="FP17" s="138">
        <f t="shared" si="0"/>
        <v>520.92344944526531</v>
      </c>
      <c r="FQ17" s="138">
        <f t="shared" si="0"/>
        <v>538.5337379761263</v>
      </c>
      <c r="FR17" s="138">
        <f t="shared" si="0"/>
        <v>542.82692898535527</v>
      </c>
      <c r="FS17" s="138">
        <f t="shared" si="0"/>
        <v>565.95905717639812</v>
      </c>
      <c r="FT17" s="138">
        <f t="shared" si="0"/>
        <v>579.95476930318955</v>
      </c>
      <c r="FU17" s="138">
        <f t="shared" si="0"/>
        <v>628.28433341178868</v>
      </c>
      <c r="FV17" s="138">
        <f t="shared" si="0"/>
        <v>692.40347965869171</v>
      </c>
      <c r="FW17" s="112"/>
      <c r="FX17" s="112"/>
      <c r="FY17" s="100" t="s">
        <v>166</v>
      </c>
      <c r="FZ17" s="139">
        <f>SUM(L17:FW17)</f>
        <v>14537.77881252017</v>
      </c>
      <c r="GA17" s="115"/>
      <c r="GB17" s="136" t="s">
        <v>177</v>
      </c>
      <c r="GC17" s="14" t="s">
        <v>11</v>
      </c>
      <c r="GD17" s="117"/>
      <c r="GE17" s="140">
        <f>GE15+GE16</f>
        <v>1</v>
      </c>
      <c r="GI17" s="141"/>
      <c r="GK17" s="139">
        <v>14537.77881252017</v>
      </c>
      <c r="GL17" s="119">
        <f>FZ17-GK17</f>
        <v>0</v>
      </c>
      <c r="GM17" s="15">
        <f>GL17/GK17</f>
        <v>0</v>
      </c>
      <c r="GO17" s="142">
        <f>SUM(EV17:FU17)</f>
        <v>10835.575916682483</v>
      </c>
      <c r="GR17" s="143" t="str">
        <f>GB14</f>
        <v>Abu Dhabi, United Arab Emirates</v>
      </c>
      <c r="GS17" s="144">
        <f>GO17</f>
        <v>10835.575916682483</v>
      </c>
      <c r="GU17" s="142">
        <f>SUM(DU17:FU17)</f>
        <v>13839.652853000654</v>
      </c>
      <c r="GW17" s="145">
        <f>SUM(DU17:FV17)</f>
        <v>14532.056332659346</v>
      </c>
      <c r="GY17" s="306">
        <f>+GW17</f>
        <v>14532.056332659346</v>
      </c>
      <c r="GZ17" s="143" t="str">
        <f>GR17</f>
        <v>Abu Dhabi, United Arab Emirates</v>
      </c>
      <c r="HA17" s="144">
        <f>GW17</f>
        <v>14532.056332659346</v>
      </c>
      <c r="HC17" s="76" t="s">
        <v>13</v>
      </c>
      <c r="HD17" s="146">
        <f>FU17</f>
        <v>628.28433341178868</v>
      </c>
      <c r="HE17" s="147"/>
      <c r="HF17" s="148">
        <f>FV17</f>
        <v>692.40347965869171</v>
      </c>
      <c r="HL17" s="122" t="s">
        <v>178</v>
      </c>
      <c r="HM17" s="123">
        <f>FZ62</f>
        <v>40587.94396763554</v>
      </c>
      <c r="HN17" s="124" t="e">
        <f>HM17/$HM$41</f>
        <v>#DIV/0!</v>
      </c>
    </row>
    <row r="18" spans="2:222" ht="11.1" customHeight="1">
      <c r="C18" s="149"/>
      <c r="F18" s="10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150"/>
      <c r="FX18" s="150"/>
      <c r="FY18" s="23"/>
      <c r="FZ18" s="151">
        <f>FZ15+(FZ16*$FP$7)</f>
        <v>14537.77881252017</v>
      </c>
      <c r="GA18" s="152" t="s">
        <v>179</v>
      </c>
      <c r="GB18" s="149"/>
      <c r="GK18" s="153">
        <v>0</v>
      </c>
      <c r="GZ18" s="1"/>
      <c r="HA18" s="1"/>
      <c r="HN18" s="135"/>
    </row>
    <row r="19" spans="2:222" ht="14.1" customHeight="1">
      <c r="B19" s="14">
        <v>2</v>
      </c>
      <c r="C19" s="108" t="s">
        <v>16</v>
      </c>
      <c r="D19" s="154" t="s">
        <v>180</v>
      </c>
      <c r="F19" s="10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150"/>
      <c r="FX19" s="150"/>
      <c r="FY19" s="23"/>
      <c r="FZ19" s="153"/>
      <c r="GB19" s="108" t="s">
        <v>16</v>
      </c>
      <c r="GF19" s="14">
        <v>2</v>
      </c>
      <c r="GK19" s="153"/>
      <c r="GZ19" s="1"/>
      <c r="HA19" s="1"/>
      <c r="HN19" s="135"/>
    </row>
    <row r="20" spans="2:222" ht="14.1" customHeight="1">
      <c r="C20" s="109" t="s">
        <v>172</v>
      </c>
      <c r="D20" s="110" t="s">
        <v>173</v>
      </c>
      <c r="F20" s="14" t="s">
        <v>181</v>
      </c>
      <c r="G20" s="23" t="s">
        <v>182</v>
      </c>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111"/>
      <c r="EZ20" s="155">
        <f>[1]Alliance!EW29</f>
        <v>19.910932541673901</v>
      </c>
      <c r="FA20" s="155">
        <f>[1]Alliance!EX29</f>
        <v>24.114351633805061</v>
      </c>
      <c r="FB20" s="155">
        <f>[1]Alliance!EY29</f>
        <v>29.645166228714476</v>
      </c>
      <c r="FC20" s="155">
        <f>[1]Alliance!EZ29</f>
        <v>31.193794315289114</v>
      </c>
      <c r="FD20" s="155">
        <f>[1]Alliance!FA29</f>
        <v>30.308863980103606</v>
      </c>
      <c r="FE20" s="155">
        <f>[1]Alliance!FB29</f>
        <v>34.733515656031138</v>
      </c>
      <c r="FF20" s="155">
        <f>[1]Alliance!FC29</f>
        <v>39.821865083347802</v>
      </c>
      <c r="FG20" s="155">
        <f>[1]Alliance!FD29</f>
        <v>42.476656088904328</v>
      </c>
      <c r="FH20" s="155">
        <f>[1]Alliance!FE29</f>
        <v>45.080563600187674</v>
      </c>
      <c r="FI20" s="155">
        <f>[1]Alliance!FF29</f>
        <v>50.662261689370261</v>
      </c>
      <c r="FJ20" s="155">
        <f>[1]Alliance!FG29</f>
        <v>52.432122359741278</v>
      </c>
      <c r="FK20" s="155">
        <f>[1]Alliance!FH29</f>
        <v>53.759517862519537</v>
      </c>
      <c r="FL20" s="155">
        <f>[1]Alliance!FI29</f>
        <v>58.469559571544394</v>
      </c>
      <c r="FM20" s="155">
        <f>[1]Alliance!FJ29</f>
        <v>57.162075001307805</v>
      </c>
      <c r="FN20" s="155">
        <f>[1]Alliance!FK29</f>
        <v>63.847723683634314</v>
      </c>
      <c r="FO20" s="155">
        <f>[1]Alliance!FL29</f>
        <v>68.035656494899726</v>
      </c>
      <c r="FP20" s="155">
        <f>[1]Alliance!FM29</f>
        <v>76.988939161139086</v>
      </c>
      <c r="FQ20" s="155">
        <f>[1]Alliance!FN29</f>
        <v>85.798420647910802</v>
      </c>
      <c r="FR20" s="155">
        <f>[1]Alliance!FO29</f>
        <v>90.15006557118555</v>
      </c>
      <c r="FS20" s="155">
        <f>[1]Alliance!FP29</f>
        <v>91.099153355671987</v>
      </c>
      <c r="FT20" s="155">
        <f>[1]Alliance!FQ29</f>
        <v>81.14811173651097</v>
      </c>
      <c r="FU20" s="155">
        <f>[1]Alliance!FR29</f>
        <v>83.679012495141521</v>
      </c>
      <c r="FV20" s="155">
        <f>[1]Alliance!FS29</f>
        <v>89.424422696333423</v>
      </c>
      <c r="FW20" s="150"/>
      <c r="FX20" s="150"/>
      <c r="FY20" s="113" t="s">
        <v>166</v>
      </c>
      <c r="FZ20" s="114">
        <f>SUM(L20:FW20)</f>
        <v>1299.9427514549679</v>
      </c>
      <c r="GB20" s="109" t="s">
        <v>172</v>
      </c>
      <c r="GC20" s="116" t="s">
        <v>173</v>
      </c>
      <c r="GD20" s="117"/>
      <c r="GE20" s="118">
        <f>FZ20/FZ22</f>
        <v>0.89849736753571086</v>
      </c>
      <c r="GI20" s="118">
        <f>FZ20/$GI$576</f>
        <v>8.064663249367839E-4</v>
      </c>
      <c r="GK20" s="114"/>
      <c r="GO20" s="120">
        <f>SUM(EV20:FU20)</f>
        <v>1210.5183287586344</v>
      </c>
      <c r="GU20" s="120">
        <f>SUM(DU20:FU20)</f>
        <v>1210.5183287586344</v>
      </c>
      <c r="GW20" s="121">
        <v>1201</v>
      </c>
      <c r="GZ20" s="1"/>
      <c r="HA20" s="1"/>
      <c r="HN20" s="135"/>
    </row>
    <row r="21" spans="2:222" ht="14.1" customHeight="1">
      <c r="C21" s="125" t="s">
        <v>175</v>
      </c>
      <c r="D21" s="126" t="s">
        <v>176</v>
      </c>
      <c r="F21" s="10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111"/>
      <c r="EZ21" s="127">
        <f>[1]Alliance!EW36</f>
        <v>8.0333014908378311E-2</v>
      </c>
      <c r="FA21" s="127">
        <f>[1]Alliance!EX36</f>
        <v>9.7292206944591522E-2</v>
      </c>
      <c r="FB21" s="127">
        <f>[1]Alliance!EY36</f>
        <v>0.11960693330802995</v>
      </c>
      <c r="FC21" s="127">
        <f>[1]Alliance!EZ36</f>
        <v>0.12585505668979272</v>
      </c>
      <c r="FD21" s="127">
        <f>[1]Alliance!FA36</f>
        <v>0.12228470047164255</v>
      </c>
      <c r="FE21" s="127">
        <f>[1]Alliance!FB36</f>
        <v>0.14013648156239328</v>
      </c>
      <c r="FF21" s="127">
        <f>[1]Alliance!FC36</f>
        <v>0.16066602981675662</v>
      </c>
      <c r="FG21" s="127">
        <f>[1]Alliance!FD36</f>
        <v>0.17137709847120708</v>
      </c>
      <c r="FH21" s="127">
        <f>[1]Alliance!FE36</f>
        <v>0.18188287164311387</v>
      </c>
      <c r="FI21" s="127">
        <f>[1]Alliance!FF36</f>
        <v>0.20440289348909596</v>
      </c>
      <c r="FJ21" s="127">
        <f>[1]Alliance!FG36</f>
        <v>0.21154360592539626</v>
      </c>
      <c r="FK21" s="127">
        <f>[1]Alliance!FH36</f>
        <v>0.21689914025262147</v>
      </c>
      <c r="FL21" s="127">
        <f>[1]Alliance!FI36</f>
        <v>0.23590236122372563</v>
      </c>
      <c r="FM21" s="127">
        <f>[1]Alliance!FJ36</f>
        <v>0.23062715991140878</v>
      </c>
      <c r="FN21" s="127">
        <f>[1]Alliance!FK36</f>
        <v>0.25760120113953316</v>
      </c>
      <c r="FO21" s="127">
        <f>[1]Alliance!FL36</f>
        <v>0.27449791194192874</v>
      </c>
      <c r="FP21" s="127">
        <f>[1]Alliance!FM36</f>
        <v>0.31062099097906282</v>
      </c>
      <c r="FQ21" s="127">
        <f>[1]Alliance!FN36</f>
        <v>0.34616388713074753</v>
      </c>
      <c r="FR21" s="127">
        <f>[1]Alliance!FO36</f>
        <v>0.36372111383350098</v>
      </c>
      <c r="FS21" s="127">
        <f>[1]Alliance!FP36</f>
        <v>0.36755032087746692</v>
      </c>
      <c r="FT21" s="127">
        <f>[1]Alliance!FQ36</f>
        <v>0.32740166520436853</v>
      </c>
      <c r="FU21" s="127">
        <f>[1]Alliance!FR36</f>
        <v>0.33761288398827799</v>
      </c>
      <c r="FV21" s="127">
        <f>[1]Alliance!FS36</f>
        <v>0.36079342173461781</v>
      </c>
      <c r="FW21" s="150"/>
      <c r="FX21" s="150"/>
      <c r="FY21" s="113" t="s">
        <v>166</v>
      </c>
      <c r="FZ21" s="129">
        <f>SUM(L21:FW21)</f>
        <v>5.2447729514476595</v>
      </c>
      <c r="GB21" s="125" t="s">
        <v>175</v>
      </c>
      <c r="GC21" s="130" t="s">
        <v>176</v>
      </c>
      <c r="GD21" s="117"/>
      <c r="GE21" s="131">
        <f>(FZ21*$FP$7)/FZ22</f>
        <v>0.10150263246428903</v>
      </c>
      <c r="GI21" s="132"/>
      <c r="GK21" s="129"/>
      <c r="GO21" s="133">
        <f>SUM(EV21:FU21)</f>
        <v>4.8839795297130415</v>
      </c>
      <c r="GU21" s="133">
        <f>SUM(DU21:FU21)</f>
        <v>4.8839795297130415</v>
      </c>
      <c r="GW21" s="134">
        <v>5</v>
      </c>
      <c r="GZ21" s="1"/>
      <c r="HA21" s="1"/>
      <c r="HN21" s="135"/>
    </row>
    <row r="22" spans="2:222" ht="14.1" customHeight="1">
      <c r="C22" s="136" t="s">
        <v>177</v>
      </c>
      <c r="D22" s="14" t="s">
        <v>11</v>
      </c>
      <c r="F22" s="10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137"/>
      <c r="EZ22" s="138">
        <f t="shared" ref="EZ22:FV22" si="1">EZ20+(EZ21*$FP$7)</f>
        <v>22.160256959108494</v>
      </c>
      <c r="FA22" s="138">
        <f t="shared" si="1"/>
        <v>26.838533428253623</v>
      </c>
      <c r="FB22" s="138">
        <f t="shared" si="1"/>
        <v>32.994160361339311</v>
      </c>
      <c r="FC22" s="138">
        <f t="shared" si="1"/>
        <v>34.717735902603309</v>
      </c>
      <c r="FD22" s="138">
        <f t="shared" si="1"/>
        <v>33.732835593309595</v>
      </c>
      <c r="FE22" s="138">
        <f t="shared" si="1"/>
        <v>38.65733713977815</v>
      </c>
      <c r="FF22" s="138">
        <f t="shared" si="1"/>
        <v>44.320513918216989</v>
      </c>
      <c r="FG22" s="138">
        <f t="shared" si="1"/>
        <v>47.275214846098123</v>
      </c>
      <c r="FH22" s="138">
        <f t="shared" si="1"/>
        <v>50.173284006194862</v>
      </c>
      <c r="FI22" s="138">
        <f t="shared" si="1"/>
        <v>56.38554270706495</v>
      </c>
      <c r="FJ22" s="138">
        <f t="shared" si="1"/>
        <v>58.35534332565237</v>
      </c>
      <c r="FK22" s="138">
        <f t="shared" si="1"/>
        <v>59.832693789592938</v>
      </c>
      <c r="FL22" s="138">
        <f t="shared" si="1"/>
        <v>65.074825685808719</v>
      </c>
      <c r="FM22" s="138">
        <f t="shared" si="1"/>
        <v>63.619635478827249</v>
      </c>
      <c r="FN22" s="138">
        <f t="shared" si="1"/>
        <v>71.060557315541246</v>
      </c>
      <c r="FO22" s="138">
        <f t="shared" si="1"/>
        <v>75.721598029273736</v>
      </c>
      <c r="FP22" s="138">
        <f t="shared" si="1"/>
        <v>85.686326908552843</v>
      </c>
      <c r="FQ22" s="138">
        <f t="shared" si="1"/>
        <v>95.491009487571731</v>
      </c>
      <c r="FR22" s="138">
        <f t="shared" si="1"/>
        <v>100.33425675852358</v>
      </c>
      <c r="FS22" s="138">
        <f t="shared" si="1"/>
        <v>101.39056234024106</v>
      </c>
      <c r="FT22" s="138">
        <f t="shared" si="1"/>
        <v>90.315358362233283</v>
      </c>
      <c r="FU22" s="138">
        <f t="shared" si="1"/>
        <v>93.132173246813309</v>
      </c>
      <c r="FV22" s="138">
        <f t="shared" si="1"/>
        <v>99.526638504902721</v>
      </c>
      <c r="FW22" s="150"/>
      <c r="FX22" s="150"/>
      <c r="FY22" s="100" t="s">
        <v>166</v>
      </c>
      <c r="FZ22" s="139">
        <f>SUM(L22:FW22)</f>
        <v>1446.7963940955026</v>
      </c>
      <c r="GB22" s="136" t="s">
        <v>177</v>
      </c>
      <c r="GC22" s="14" t="s">
        <v>11</v>
      </c>
      <c r="GD22" s="117"/>
      <c r="GE22" s="140">
        <f>GE20+GE21</f>
        <v>0.99999999999999989</v>
      </c>
      <c r="GI22" s="141"/>
      <c r="GK22" s="139"/>
      <c r="GO22" s="142">
        <f>SUM(EV22:FU22)</f>
        <v>1347.2697555906</v>
      </c>
      <c r="GR22" s="143" t="str">
        <f>GB19</f>
        <v>Alliance, USA</v>
      </c>
      <c r="GS22" s="144">
        <f>GO22</f>
        <v>1347.2697555906</v>
      </c>
      <c r="GU22" s="142">
        <f>SUM(DU22:FU22)</f>
        <v>1347.2697555906</v>
      </c>
      <c r="GW22" s="134">
        <v>1337</v>
      </c>
      <c r="GY22" s="306">
        <f>+GW22</f>
        <v>1337</v>
      </c>
      <c r="GZ22" s="143" t="str">
        <f>GR22</f>
        <v>Alliance, USA</v>
      </c>
      <c r="HA22" s="144">
        <f>GW22</f>
        <v>1337</v>
      </c>
      <c r="HC22" s="123" t="str">
        <f>GZ22</f>
        <v>Alliance, USA</v>
      </c>
      <c r="HD22" s="146">
        <f>FU22</f>
        <v>93.132173246813309</v>
      </c>
      <c r="HE22" s="147"/>
      <c r="HF22" s="148">
        <f>FV22</f>
        <v>99.526638504902721</v>
      </c>
      <c r="HN22" s="135"/>
    </row>
    <row r="23" spans="2:222" ht="11.1" customHeight="1">
      <c r="C23" s="149"/>
      <c r="F23" s="10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150"/>
      <c r="FX23" s="150"/>
      <c r="FY23" s="23"/>
      <c r="FZ23" s="151">
        <f>FZ20+(FZ21*$FP$7)</f>
        <v>1446.7963940955024</v>
      </c>
      <c r="GA23" s="152" t="s">
        <v>179</v>
      </c>
      <c r="GB23" s="149"/>
      <c r="GK23" s="153"/>
      <c r="GZ23" s="1"/>
      <c r="HA23" s="1"/>
      <c r="HN23" s="135"/>
    </row>
    <row r="24" spans="2:222" ht="15" customHeight="1">
      <c r="B24" s="14">
        <v>3</v>
      </c>
      <c r="C24" s="103" t="str">
        <f>GB24</f>
        <v>Anadarko, USA</v>
      </c>
      <c r="D24" s="154" t="s">
        <v>180</v>
      </c>
      <c r="F24" s="105" t="s">
        <v>183</v>
      </c>
      <c r="G24" s="106" t="s">
        <v>171</v>
      </c>
      <c r="H24" s="106"/>
      <c r="I24" s="106"/>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150"/>
      <c r="FX24" s="150"/>
      <c r="FY24" s="53"/>
      <c r="FZ24" s="153"/>
      <c r="GB24" s="108" t="s">
        <v>19</v>
      </c>
      <c r="GF24" s="14">
        <v>3</v>
      </c>
      <c r="GK24" s="153"/>
      <c r="GZ24" s="1"/>
      <c r="HA24" s="1"/>
      <c r="HL24" s="122" t="s">
        <v>184</v>
      </c>
      <c r="HM24" s="123">
        <f>FZ118</f>
        <v>9928.6893258579057</v>
      </c>
      <c r="HN24" s="124" t="e">
        <f>HM24/$HM$41</f>
        <v>#DIV/0!</v>
      </c>
    </row>
    <row r="25" spans="2:222" ht="14.1" customHeight="1">
      <c r="C25" s="109" t="s">
        <v>172</v>
      </c>
      <c r="D25" s="110" t="s">
        <v>173</v>
      </c>
      <c r="F25" s="14" t="s">
        <v>185</v>
      </c>
      <c r="G25" s="23" t="s">
        <v>182</v>
      </c>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111"/>
      <c r="DA25" s="155">
        <f>[1]Anadarko!CX29</f>
        <v>10.269483835583245</v>
      </c>
      <c r="DB25" s="155">
        <f>[1]Anadarko!CY29</f>
        <v>10.95392968426137</v>
      </c>
      <c r="DC25" s="155">
        <f>[1]Anadarko!CZ29</f>
        <v>12.529670684442667</v>
      </c>
      <c r="DD25" s="155">
        <f>[1]Anadarko!DA29</f>
        <v>14.250407666185385</v>
      </c>
      <c r="DE25" s="155">
        <f>[1]Anadarko!DB29</f>
        <v>12.176584159547801</v>
      </c>
      <c r="DF25" s="155">
        <f>[1]Anadarko!DC29</f>
        <v>13.1044487487575</v>
      </c>
      <c r="DG25" s="155">
        <f>[1]Anadarko!DD29</f>
        <v>15.438090748838501</v>
      </c>
      <c r="DH25" s="155">
        <f>[1]Anadarko!DE29</f>
        <v>15.987181535900353</v>
      </c>
      <c r="DI25" s="155">
        <f>[1]Anadarko!DF29</f>
        <v>16.277629920998368</v>
      </c>
      <c r="DJ25" s="155">
        <f>[1]Anadarko!DG29</f>
        <v>15.321273616109019</v>
      </c>
      <c r="DK25" s="155">
        <f>[1]Anadarko!DH29</f>
        <v>17.474286116914808</v>
      </c>
      <c r="DL25" s="155">
        <f>[1]Anadarko!DI29</f>
        <v>19.627298617720591</v>
      </c>
      <c r="DM25" s="155">
        <f>[1]Anadarko!DJ29</f>
        <v>21.780311118526381</v>
      </c>
      <c r="DN25" s="155">
        <f>[1]Anadarko!DK29</f>
        <v>23.933323619332167</v>
      </c>
      <c r="DO25" s="155">
        <f>[1]Anadarko!DL29</f>
        <v>26.086336120137954</v>
      </c>
      <c r="DP25" s="155">
        <f>[1]Anadarko!DM29</f>
        <v>28.239348620943744</v>
      </c>
      <c r="DQ25" s="155">
        <f>[1]Anadarko!DN29</f>
        <v>30.392361121749527</v>
      </c>
      <c r="DR25" s="155">
        <f>[1]Anadarko!DO29</f>
        <v>32.54537362255531</v>
      </c>
      <c r="DS25" s="155">
        <f>[1]Anadarko!DP29</f>
        <v>34.698386123361104</v>
      </c>
      <c r="DT25" s="155">
        <f>[1]Anadarko!DQ29</f>
        <v>36.851398624166883</v>
      </c>
      <c r="DU25" s="155">
        <f>[1]Anadarko!DR29</f>
        <v>39.00441112497267</v>
      </c>
      <c r="DV25" s="155">
        <f>[1]Anadarko!DS29</f>
        <v>41.157423625778463</v>
      </c>
      <c r="DW25" s="155">
        <f>[1]Anadarko!DT29</f>
        <v>76.632156813233706</v>
      </c>
      <c r="DX25" s="155">
        <f>[1]Anadarko!DU29</f>
        <v>78.972964751202653</v>
      </c>
      <c r="DY25" s="155">
        <f>[1]Anadarko!DV29</f>
        <v>79.963938859697421</v>
      </c>
      <c r="DZ25" s="155">
        <f>[1]Anadarko!DW29</f>
        <v>78.047688905729288</v>
      </c>
      <c r="EA25" s="155">
        <f>[1]Anadarko!DX29</f>
        <v>76.131438951761169</v>
      </c>
      <c r="EB25" s="155">
        <f>[1]Anadarko!DY29</f>
        <v>74.215188997793049</v>
      </c>
      <c r="EC25" s="155">
        <f>[1]Anadarko!DZ29</f>
        <v>72.298939043824959</v>
      </c>
      <c r="ED25" s="155">
        <f>[1]Anadarko!EA29</f>
        <v>70.382689089856825</v>
      </c>
      <c r="EE25" s="155">
        <f>[1]Anadarko!EB29</f>
        <v>68.466439135888706</v>
      </c>
      <c r="EF25" s="155">
        <f>[1]Anadarko!EC29</f>
        <v>66.550189181920601</v>
      </c>
      <c r="EG25" s="155">
        <f>[1]Anadarko!ED29</f>
        <v>64.633939227952482</v>
      </c>
      <c r="EH25" s="155">
        <f>[1]Anadarko!EE29</f>
        <v>62.717689273984355</v>
      </c>
      <c r="EI25" s="155">
        <f>[1]Anadarko!EF29</f>
        <v>70.587425194681884</v>
      </c>
      <c r="EJ25" s="155">
        <f>[1]Anadarko!EG29</f>
        <v>79.504261603968601</v>
      </c>
      <c r="EK25" s="155">
        <f>[1]Anadarko!EH29</f>
        <v>80.917655761856523</v>
      </c>
      <c r="EL25" s="155">
        <f>[1]Anadarko!EI29</f>
        <v>80.546484282067539</v>
      </c>
      <c r="EM25" s="155">
        <f>[1]Anadarko!EJ29</f>
        <v>81.913526085730069</v>
      </c>
      <c r="EN25" s="155">
        <f>[1]Anadarko!EK29</f>
        <v>83.859972317209767</v>
      </c>
      <c r="EO25" s="155">
        <f>[1]Anadarko!EL29</f>
        <v>112.66416280880337</v>
      </c>
      <c r="EP25" s="155">
        <f>[1]Anadarko!EM29</f>
        <v>110.55477804556288</v>
      </c>
      <c r="EQ25" s="155">
        <f>[1]Anadarko!EN29</f>
        <v>107.11996040242681</v>
      </c>
      <c r="ER25" s="155">
        <f>[1]Anadarko!EO29</f>
        <v>114.70801383817201</v>
      </c>
      <c r="ES25" s="155">
        <f>[1]Anadarko!EP29</f>
        <v>114.86851570948771</v>
      </c>
      <c r="ET25" s="155">
        <f>[1]Anadarko!EQ29</f>
        <v>121.24877738222747</v>
      </c>
      <c r="EU25" s="155">
        <f>[1]Anadarko!ER29</f>
        <v>125.20053793243478</v>
      </c>
      <c r="EV25" s="155">
        <f>[1]Anadarko!ES29</f>
        <v>125.90528917171659</v>
      </c>
      <c r="EW25" s="155">
        <f>[1]Anadarko!ET29</f>
        <v>131.00221698228657</v>
      </c>
      <c r="EX25" s="155">
        <f>[1]Anadarko!EU29</f>
        <v>144.14070841754832</v>
      </c>
      <c r="EY25" s="155">
        <f>[1]Anadarko!EV29</f>
        <v>138.20617266411105</v>
      </c>
      <c r="EZ25" s="155">
        <f>[1]Anadarko!EW29</f>
        <v>153.89498800850166</v>
      </c>
      <c r="FA25" s="155">
        <f>[1]Anadarko!EX29</f>
        <v>95.872501645092711</v>
      </c>
      <c r="FB25" s="155">
        <f>[1]Anadarko!EY29</f>
        <v>132.1467533238623</v>
      </c>
      <c r="FC25" s="155">
        <f>[1]Anadarko!EZ29</f>
        <v>114.81547008654567</v>
      </c>
      <c r="FD25" s="155">
        <f>[1]Anadarko!FA29</f>
        <v>91.213248416933368</v>
      </c>
      <c r="FE25" s="155">
        <f>[1]Anadarko!FB29</f>
        <v>120.09618210055794</v>
      </c>
      <c r="FF25" s="155">
        <f>[1]Anadarko!FC29</f>
        <v>123.99057242079809</v>
      </c>
      <c r="FG25" s="155">
        <f>[1]Anadarko!FD29</f>
        <v>117.49283773920691</v>
      </c>
      <c r="FH25" s="155">
        <f>[1]Anadarko!FE29</f>
        <v>113.99117026436809</v>
      </c>
      <c r="FI25" s="155">
        <f>[1]Anadarko!FF29</f>
        <v>105.00248880956396</v>
      </c>
      <c r="FJ25" s="155">
        <f>[1]Anadarko!FG29</f>
        <v>69.998000231468282</v>
      </c>
      <c r="FK25" s="155">
        <f>[1]Anadarko!FH29</f>
        <v>76.923728617927537</v>
      </c>
      <c r="FL25" s="155">
        <f>[1]Anadarko!FI29</f>
        <v>73.885125990995633</v>
      </c>
      <c r="FM25" s="155">
        <f>[1]Anadarko!FJ29</f>
        <v>79.207542274723039</v>
      </c>
      <c r="FN25" s="155">
        <f>[1]Anadarko!FK29</f>
        <v>84.915043411777233</v>
      </c>
      <c r="FO25" s="155">
        <f>[1]Anadarko!FL29</f>
        <v>89.660557287192333</v>
      </c>
      <c r="FP25" s="155">
        <f>[1]Anadarko!FM29</f>
        <v>96.993062693447982</v>
      </c>
      <c r="FQ25" s="155">
        <f>[1]Anadarko!FN29</f>
        <v>103.21935523598643</v>
      </c>
      <c r="FR25" s="155">
        <f>[1]Anadarko!FO29</f>
        <v>111.73091117867619</v>
      </c>
      <c r="FS25" s="155">
        <f>[1]Anadarko!FP29</f>
        <v>111.25064241953457</v>
      </c>
      <c r="FT25" s="155">
        <f>[1]Anadarko!FQ29</f>
        <v>105.87432275294736</v>
      </c>
      <c r="FU25" s="155">
        <f>[1]Anadarko!FR29</f>
        <v>90.274674208590653</v>
      </c>
      <c r="FV25" s="155">
        <f>[1]Anadarko!FS29</f>
        <v>90.084960463589297</v>
      </c>
      <c r="FW25" s="112"/>
      <c r="FX25" s="112"/>
      <c r="FY25" s="113" t="s">
        <v>166</v>
      </c>
      <c r="FZ25" s="114">
        <f>SUM(L25:FW25)</f>
        <v>5532.5948194722096</v>
      </c>
      <c r="GA25" s="115"/>
      <c r="GB25" s="109" t="s">
        <v>172</v>
      </c>
      <c r="GC25" s="116" t="s">
        <v>173</v>
      </c>
      <c r="GD25" s="117"/>
      <c r="GE25" s="118">
        <f>FZ25/FZ27</f>
        <v>0.88401536529108071</v>
      </c>
      <c r="GI25" s="118">
        <f>FZ25/$GI$576</f>
        <v>3.4323445447348284E-3</v>
      </c>
      <c r="GK25" s="114">
        <v>5532.5948194722096</v>
      </c>
      <c r="GL25" s="119">
        <f>FZ25-GK25</f>
        <v>0</v>
      </c>
      <c r="GM25" s="15">
        <f>GL25/GK25</f>
        <v>0</v>
      </c>
      <c r="GO25" s="120">
        <f>SUM(EV25:FU25)</f>
        <v>2801.7035663543597</v>
      </c>
      <c r="GU25" s="120">
        <f>SUM(DU25:FU25)</f>
        <v>5034.5727347025868</v>
      </c>
      <c r="GW25" s="121">
        <f>SUM(DU25:FV25)</f>
        <v>5124.6576951661764</v>
      </c>
      <c r="GZ25" s="1"/>
      <c r="HA25" s="1"/>
      <c r="HN25" s="135"/>
    </row>
    <row r="26" spans="2:222" ht="14.1" customHeight="1">
      <c r="C26" s="125" t="s">
        <v>175</v>
      </c>
      <c r="D26" s="126" t="s">
        <v>176</v>
      </c>
      <c r="F26" s="10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111"/>
      <c r="DA26" s="127">
        <f>[1]Anadarko!CX36</f>
        <v>1.9370382864661865E-2</v>
      </c>
      <c r="DB26" s="127">
        <f>[1]Anadarko!CY36</f>
        <v>2.0661390119874196E-2</v>
      </c>
      <c r="DC26" s="127">
        <f>[1]Anadarko!CZ36</f>
        <v>2.3633565446086531E-2</v>
      </c>
      <c r="DD26" s="127">
        <f>[1]Anadarko!DA36</f>
        <v>2.687923335689698E-2</v>
      </c>
      <c r="DE26" s="127">
        <f>[1]Anadarko!DB36</f>
        <v>2.2967570807887847E-2</v>
      </c>
      <c r="DF26" s="127">
        <f>[1]Anadarko!DC36</f>
        <v>2.4717716445906982E-2</v>
      </c>
      <c r="DG26" s="127">
        <f>[1]Anadarko!DD36</f>
        <v>2.9119450723339338E-2</v>
      </c>
      <c r="DH26" s="127">
        <f>[1]Anadarko!DE36</f>
        <v>3.0155150174561322E-2</v>
      </c>
      <c r="DI26" s="127">
        <f>[1]Anadarko!DF36</f>
        <v>3.0702996250551742E-2</v>
      </c>
      <c r="DJ26" s="127">
        <f>[1]Anadarko!DG36</f>
        <v>2.8899109309656834E-2</v>
      </c>
      <c r="DK26" s="127">
        <f>[1]Anadarko!DH36</f>
        <v>3.2960138775276766E-2</v>
      </c>
      <c r="DL26" s="127">
        <f>[1]Anadarko!DI36</f>
        <v>3.7021168240896699E-2</v>
      </c>
      <c r="DM26" s="127">
        <f>[1]Anadarko!DJ36</f>
        <v>4.1082197706516645E-2</v>
      </c>
      <c r="DN26" s="127">
        <f>[1]Anadarko!DK36</f>
        <v>4.5143227172136577E-2</v>
      </c>
      <c r="DO26" s="127">
        <f>[1]Anadarko!DL36</f>
        <v>4.9204256637756516E-2</v>
      </c>
      <c r="DP26" s="127">
        <f>[1]Anadarko!DM36</f>
        <v>5.3265286103376462E-2</v>
      </c>
      <c r="DQ26" s="127">
        <f>[1]Anadarko!DN36</f>
        <v>5.7326315568996387E-2</v>
      </c>
      <c r="DR26" s="127">
        <f>[1]Anadarko!DO36</f>
        <v>6.1387345034616327E-2</v>
      </c>
      <c r="DS26" s="127">
        <f>[1]Anadarko!DP36</f>
        <v>6.5448374500236273E-2</v>
      </c>
      <c r="DT26" s="127">
        <f>[1]Anadarko!DQ36</f>
        <v>6.9509403965856198E-2</v>
      </c>
      <c r="DU26" s="127">
        <f>[1]Anadarko!DR36</f>
        <v>7.3570433431476137E-2</v>
      </c>
      <c r="DV26" s="127">
        <f>[1]Anadarko!DS36</f>
        <v>7.7631462897096076E-2</v>
      </c>
      <c r="DW26" s="127">
        <f>[1]Anadarko!DT36</f>
        <v>0.38436116155629602</v>
      </c>
      <c r="DX26" s="127">
        <f>[1]Anadarko!DU36</f>
        <v>0.36633650464631051</v>
      </c>
      <c r="DY26" s="127">
        <f>[1]Anadarko!DV36</f>
        <v>0.34775026195707737</v>
      </c>
      <c r="DZ26" s="127">
        <f>[1]Anadarko!DW36</f>
        <v>0.33945096538119929</v>
      </c>
      <c r="EA26" s="127">
        <f>[1]Anadarko!DX36</f>
        <v>0.33115166880532132</v>
      </c>
      <c r="EB26" s="127">
        <f>[1]Anadarko!DY36</f>
        <v>0.3228523722294433</v>
      </c>
      <c r="EC26" s="127">
        <f>[1]Anadarko!DZ36</f>
        <v>0.31455307565356527</v>
      </c>
      <c r="ED26" s="127">
        <f>[1]Anadarko!EA36</f>
        <v>0.30625377907768725</v>
      </c>
      <c r="EE26" s="127">
        <f>[1]Anadarko!EB36</f>
        <v>0.29795448250180923</v>
      </c>
      <c r="EF26" s="127">
        <f>[1]Anadarko!EC36</f>
        <v>0.2896551859259312</v>
      </c>
      <c r="EG26" s="127">
        <f>[1]Anadarko!ED36</f>
        <v>0.28135588935005318</v>
      </c>
      <c r="EH26" s="127">
        <f>[1]Anadarko!EE36</f>
        <v>0.27305659277417516</v>
      </c>
      <c r="EI26" s="127">
        <f>[1]Anadarko!EF36</f>
        <v>0.3042400149266789</v>
      </c>
      <c r="EJ26" s="127">
        <f>[1]Anadarko!EG36</f>
        <v>0.33964808798311946</v>
      </c>
      <c r="EK26" s="127">
        <f>[1]Anadarko!EH36</f>
        <v>0.34478263482554866</v>
      </c>
      <c r="EL26" s="127">
        <f>[1]Anadarko!EI36</f>
        <v>0.34271714029992917</v>
      </c>
      <c r="EM26" s="127">
        <f>[1]Anadarko!EJ36</f>
        <v>0.34766467308085058</v>
      </c>
      <c r="EN26" s="127">
        <f>[1]Anadarko!EK36</f>
        <v>0.3549498816306188</v>
      </c>
      <c r="EO26" s="127">
        <f>[1]Anadarko!EL36</f>
        <v>0.51176708550806604</v>
      </c>
      <c r="EP26" s="127">
        <f>[1]Anadarko!EM36</f>
        <v>0.50268856367590575</v>
      </c>
      <c r="EQ26" s="127">
        <f>[1]Anadarko!EN36</f>
        <v>0.50532941442767676</v>
      </c>
      <c r="ER26" s="127">
        <f>[1]Anadarko!EO36</f>
        <v>0.55159257915016346</v>
      </c>
      <c r="ES26" s="127">
        <f>[1]Anadarko!EP36</f>
        <v>0.55523217220000254</v>
      </c>
      <c r="ET26" s="127">
        <f>[1]Anadarko!EQ36</f>
        <v>0.59580015328090397</v>
      </c>
      <c r="EU26" s="127">
        <f>[1]Anadarko!ER36</f>
        <v>0.60218696536657434</v>
      </c>
      <c r="EV26" s="127">
        <f>[1]Anadarko!ES36</f>
        <v>0.61513004473759525</v>
      </c>
      <c r="EW26" s="127">
        <f>[1]Anadarko!ET36</f>
        <v>0.63423823625541997</v>
      </c>
      <c r="EX26" s="127">
        <f>[1]Anadarko!EU36</f>
        <v>0.70594560527763406</v>
      </c>
      <c r="EY26" s="127">
        <f>[1]Anadarko!EV36</f>
        <v>0.63424760483961362</v>
      </c>
      <c r="EZ26" s="127">
        <f>[1]Anadarko!EW36</f>
        <v>0.77153000417757145</v>
      </c>
      <c r="FA26" s="127">
        <f>[1]Anadarko!EX36</f>
        <v>0.5499916087931559</v>
      </c>
      <c r="FB26" s="127">
        <f>[1]Anadarko!EY36</f>
        <v>0.6800623440789717</v>
      </c>
      <c r="FC26" s="127">
        <f>[1]Anadarko!EZ36</f>
        <v>0.62684123182228801</v>
      </c>
      <c r="FD26" s="127">
        <f>[1]Anadarko!FA36</f>
        <v>0.47556202071684006</v>
      </c>
      <c r="FE26" s="127">
        <f>[1]Anadarko!FB36</f>
        <v>0.64858944862325985</v>
      </c>
      <c r="FF26" s="127">
        <f>[1]Anadarko!FC36</f>
        <v>0.67181720532321731</v>
      </c>
      <c r="FG26" s="127">
        <f>[1]Anadarko!FD36</f>
        <v>0.66376011346578856</v>
      </c>
      <c r="FH26" s="127">
        <f>[1]Anadarko!FE36</f>
        <v>0.64531944878659497</v>
      </c>
      <c r="FI26" s="127">
        <f>[1]Anadarko!FF36</f>
        <v>0.59631209700459731</v>
      </c>
      <c r="FJ26" s="127">
        <f>[1]Anadarko!FG36</f>
        <v>0.40136823331465032</v>
      </c>
      <c r="FK26" s="127">
        <f>[1]Anadarko!FH36</f>
        <v>0.43701579335709551</v>
      </c>
      <c r="FL26" s="127">
        <f>[1]Anadarko!FI36</f>
        <v>0.45303210055102922</v>
      </c>
      <c r="FM26" s="127">
        <f>[1]Anadarko!FJ36</f>
        <v>0.48774660965013533</v>
      </c>
      <c r="FN26" s="127">
        <f>[1]Anadarko!FK36</f>
        <v>0.50687666099203266</v>
      </c>
      <c r="FO26" s="127">
        <f>[1]Anadarko!FL36</f>
        <v>0.52544688176792664</v>
      </c>
      <c r="FP26" s="127">
        <f>[1]Anadarko!FM36</f>
        <v>0.56478928879615886</v>
      </c>
      <c r="FQ26" s="127">
        <f>[1]Anadarko!FN36</f>
        <v>0.59953579317758465</v>
      </c>
      <c r="FR26" s="127">
        <f>[1]Anadarko!FO36</f>
        <v>0.60597116393399975</v>
      </c>
      <c r="FS26" s="127">
        <f>[1]Anadarko!FP36</f>
        <v>0.5661702736919727</v>
      </c>
      <c r="FT26" s="127">
        <f>[1]Anadarko!FQ36</f>
        <v>0.52006199382280927</v>
      </c>
      <c r="FU26" s="127">
        <f>[1]Anadarko!FR36</f>
        <v>0.3701887685389128</v>
      </c>
      <c r="FV26" s="127">
        <f>[1]Anadarko!FS36</f>
        <v>0.33302705471530514</v>
      </c>
      <c r="FW26" s="128"/>
      <c r="FX26" s="128"/>
      <c r="FY26" s="113" t="s">
        <v>166</v>
      </c>
      <c r="FZ26" s="129">
        <f>SUM(L26:FW26)</f>
        <v>25.924565111960725</v>
      </c>
      <c r="GA26" s="115"/>
      <c r="GB26" s="125" t="s">
        <v>175</v>
      </c>
      <c r="GC26" s="130" t="s">
        <v>176</v>
      </c>
      <c r="GD26" s="117"/>
      <c r="GE26" s="131">
        <f>(FZ26*$FP$7)/FZ27</f>
        <v>0.11598463470891979</v>
      </c>
      <c r="GI26" s="132"/>
      <c r="GK26" s="129">
        <v>25.924565111960725</v>
      </c>
      <c r="GL26" s="119">
        <f>FZ26-GK26</f>
        <v>0</v>
      </c>
      <c r="GM26" s="15">
        <f>GL26/GK26</f>
        <v>0</v>
      </c>
      <c r="GO26" s="133">
        <f>SUM(EV26:FU26)</f>
        <v>14.957550575496859</v>
      </c>
      <c r="GU26" s="133">
        <f>SUM(DU26:FU26)</f>
        <v>24.822083778040334</v>
      </c>
      <c r="GW26" s="134">
        <f>SUM(DU26:FV26)</f>
        <v>25.155110832755639</v>
      </c>
      <c r="GZ26" s="1"/>
      <c r="HA26" s="1"/>
      <c r="HL26" s="122" t="s">
        <v>186</v>
      </c>
      <c r="HM26" s="123">
        <f>FZ191</f>
        <v>52816.977013390795</v>
      </c>
      <c r="HN26" s="124" t="e">
        <f>HM26/$HM$41</f>
        <v>#DIV/0!</v>
      </c>
    </row>
    <row r="27" spans="2:222" ht="15" customHeight="1">
      <c r="C27" s="136" t="s">
        <v>177</v>
      </c>
      <c r="D27" s="14" t="s">
        <v>11</v>
      </c>
      <c r="F27" s="10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37"/>
      <c r="DA27" s="138">
        <f t="shared" ref="DA27:FL27" si="2">DA25+(DA26*$FP$7)</f>
        <v>10.811854555793778</v>
      </c>
      <c r="DB27" s="138">
        <f t="shared" si="2"/>
        <v>11.532448607617848</v>
      </c>
      <c r="DC27" s="138">
        <f t="shared" si="2"/>
        <v>13.19141051693309</v>
      </c>
      <c r="DD27" s="138">
        <f t="shared" si="2"/>
        <v>15.0030262001785</v>
      </c>
      <c r="DE27" s="138">
        <f t="shared" si="2"/>
        <v>12.81967614216866</v>
      </c>
      <c r="DF27" s="138">
        <f t="shared" si="2"/>
        <v>13.796544809242896</v>
      </c>
      <c r="DG27" s="138">
        <f t="shared" si="2"/>
        <v>16.253435369092003</v>
      </c>
      <c r="DH27" s="138">
        <f t="shared" si="2"/>
        <v>16.83152574078807</v>
      </c>
      <c r="DI27" s="138">
        <f t="shared" si="2"/>
        <v>17.137313816013815</v>
      </c>
      <c r="DJ27" s="138">
        <f t="shared" si="2"/>
        <v>16.130448676779412</v>
      </c>
      <c r="DK27" s="138">
        <f t="shared" si="2"/>
        <v>18.397170002622559</v>
      </c>
      <c r="DL27" s="138">
        <f t="shared" si="2"/>
        <v>20.663891328465699</v>
      </c>
      <c r="DM27" s="138">
        <f t="shared" si="2"/>
        <v>22.930612654308845</v>
      </c>
      <c r="DN27" s="138">
        <f t="shared" si="2"/>
        <v>25.197333980151992</v>
      </c>
      <c r="DO27" s="138">
        <f t="shared" si="2"/>
        <v>27.464055305995135</v>
      </c>
      <c r="DP27" s="138">
        <f t="shared" si="2"/>
        <v>29.730776631838285</v>
      </c>
      <c r="DQ27" s="138">
        <f t="shared" si="2"/>
        <v>31.997497957681425</v>
      </c>
      <c r="DR27" s="138">
        <f t="shared" si="2"/>
        <v>34.264219283524568</v>
      </c>
      <c r="DS27" s="138">
        <f t="shared" si="2"/>
        <v>36.530940609367718</v>
      </c>
      <c r="DT27" s="138">
        <f t="shared" si="2"/>
        <v>38.797661935210854</v>
      </c>
      <c r="DU27" s="138">
        <f t="shared" si="2"/>
        <v>41.064383261054004</v>
      </c>
      <c r="DV27" s="138">
        <f t="shared" si="2"/>
        <v>43.331104586897155</v>
      </c>
      <c r="DW27" s="138">
        <f t="shared" si="2"/>
        <v>87.394269336809998</v>
      </c>
      <c r="DX27" s="138">
        <f t="shared" si="2"/>
        <v>89.230386881299353</v>
      </c>
      <c r="DY27" s="138">
        <f t="shared" si="2"/>
        <v>89.700946194495586</v>
      </c>
      <c r="DZ27" s="138">
        <f t="shared" si="2"/>
        <v>87.552315936402863</v>
      </c>
      <c r="EA27" s="138">
        <f t="shared" si="2"/>
        <v>85.403685678310168</v>
      </c>
      <c r="EB27" s="138">
        <f t="shared" si="2"/>
        <v>83.25505542021746</v>
      </c>
      <c r="EC27" s="138">
        <f t="shared" si="2"/>
        <v>81.106425162124793</v>
      </c>
      <c r="ED27" s="138">
        <f t="shared" si="2"/>
        <v>78.95779490403207</v>
      </c>
      <c r="EE27" s="138">
        <f t="shared" si="2"/>
        <v>76.809164645939362</v>
      </c>
      <c r="EF27" s="138">
        <f t="shared" si="2"/>
        <v>74.660534387846667</v>
      </c>
      <c r="EG27" s="138">
        <f t="shared" si="2"/>
        <v>72.511904129753972</v>
      </c>
      <c r="EH27" s="138">
        <f t="shared" si="2"/>
        <v>70.363273871661264</v>
      </c>
      <c r="EI27" s="138">
        <f t="shared" si="2"/>
        <v>79.106145612628893</v>
      </c>
      <c r="EJ27" s="138">
        <f t="shared" si="2"/>
        <v>89.01440806749595</v>
      </c>
      <c r="EK27" s="138">
        <f t="shared" si="2"/>
        <v>90.571569536971879</v>
      </c>
      <c r="EL27" s="138">
        <f t="shared" si="2"/>
        <v>90.142564210465551</v>
      </c>
      <c r="EM27" s="138">
        <f t="shared" si="2"/>
        <v>91.648136931993889</v>
      </c>
      <c r="EN27" s="138">
        <f t="shared" si="2"/>
        <v>93.798569002867097</v>
      </c>
      <c r="EO27" s="138">
        <f t="shared" si="2"/>
        <v>126.99364120302921</v>
      </c>
      <c r="EP27" s="138">
        <f t="shared" si="2"/>
        <v>124.63005782848825</v>
      </c>
      <c r="EQ27" s="138">
        <f t="shared" si="2"/>
        <v>121.26918400640176</v>
      </c>
      <c r="ER27" s="138">
        <f t="shared" si="2"/>
        <v>130.15260605437658</v>
      </c>
      <c r="ES27" s="138">
        <f t="shared" si="2"/>
        <v>130.41501653108779</v>
      </c>
      <c r="ET27" s="138">
        <f t="shared" si="2"/>
        <v>137.93118167409278</v>
      </c>
      <c r="EU27" s="138">
        <f t="shared" si="2"/>
        <v>142.06177296269885</v>
      </c>
      <c r="EV27" s="138">
        <f t="shared" si="2"/>
        <v>143.12893042436926</v>
      </c>
      <c r="EW27" s="138">
        <f t="shared" si="2"/>
        <v>148.76088759743834</v>
      </c>
      <c r="EX27" s="138">
        <f t="shared" si="2"/>
        <v>163.90718536532208</v>
      </c>
      <c r="EY27" s="138">
        <f t="shared" si="2"/>
        <v>155.96510559962024</v>
      </c>
      <c r="EZ27" s="138">
        <f t="shared" si="2"/>
        <v>175.49782812547366</v>
      </c>
      <c r="FA27" s="138">
        <f t="shared" si="2"/>
        <v>111.27226669130107</v>
      </c>
      <c r="FB27" s="138">
        <f t="shared" si="2"/>
        <v>151.1884989580735</v>
      </c>
      <c r="FC27" s="138">
        <f t="shared" si="2"/>
        <v>132.36702457756974</v>
      </c>
      <c r="FD27" s="138">
        <f t="shared" si="2"/>
        <v>104.5289849970049</v>
      </c>
      <c r="FE27" s="138">
        <f t="shared" si="2"/>
        <v>138.2566866620092</v>
      </c>
      <c r="FF27" s="138">
        <f t="shared" si="2"/>
        <v>142.80145416984817</v>
      </c>
      <c r="FG27" s="138">
        <f t="shared" si="2"/>
        <v>136.07812091624899</v>
      </c>
      <c r="FH27" s="138">
        <f t="shared" si="2"/>
        <v>132.06011483039276</v>
      </c>
      <c r="FI27" s="138">
        <f t="shared" si="2"/>
        <v>121.69922752569268</v>
      </c>
      <c r="FJ27" s="138">
        <f t="shared" si="2"/>
        <v>81.236310764278485</v>
      </c>
      <c r="FK27" s="138">
        <f t="shared" si="2"/>
        <v>89.160170831926209</v>
      </c>
      <c r="FL27" s="138">
        <f t="shared" si="2"/>
        <v>86.570024806424456</v>
      </c>
      <c r="FM27" s="138">
        <f t="shared" ref="FM27:FV27" si="3">FM25+(FM26*$FP$7)</f>
        <v>92.86444734492683</v>
      </c>
      <c r="FN27" s="138">
        <f t="shared" si="3"/>
        <v>99.107589919554144</v>
      </c>
      <c r="FO27" s="138">
        <f t="shared" si="3"/>
        <v>104.37306997669428</v>
      </c>
      <c r="FP27" s="138">
        <f t="shared" si="3"/>
        <v>112.80716277974042</v>
      </c>
      <c r="FQ27" s="138">
        <f t="shared" si="3"/>
        <v>120.00635744495879</v>
      </c>
      <c r="FR27" s="138">
        <f t="shared" si="3"/>
        <v>128.69810376882819</v>
      </c>
      <c r="FS27" s="138">
        <f t="shared" si="3"/>
        <v>127.1034100829098</v>
      </c>
      <c r="FT27" s="138">
        <f t="shared" si="3"/>
        <v>120.43605857998602</v>
      </c>
      <c r="FU27" s="138">
        <f t="shared" si="3"/>
        <v>100.63995972768021</v>
      </c>
      <c r="FV27" s="138">
        <f t="shared" si="3"/>
        <v>99.409717995617839</v>
      </c>
      <c r="FW27" s="112"/>
      <c r="FX27" s="112"/>
      <c r="FY27" s="100" t="s">
        <v>166</v>
      </c>
      <c r="FZ27" s="139">
        <f>SUM(L27:FW27)</f>
        <v>6258.4826426071068</v>
      </c>
      <c r="GA27" s="115"/>
      <c r="GB27" s="136" t="s">
        <v>177</v>
      </c>
      <c r="GC27" s="14" t="s">
        <v>11</v>
      </c>
      <c r="GD27" s="117"/>
      <c r="GE27" s="140">
        <f>GE25+GE26</f>
        <v>1.0000000000000004</v>
      </c>
      <c r="GI27" s="141"/>
      <c r="GK27" s="139">
        <v>6258.4826426071068</v>
      </c>
      <c r="GL27" s="119">
        <f>FZ27-GK27</f>
        <v>0</v>
      </c>
      <c r="GM27" s="15">
        <f>GL27/GK27</f>
        <v>0</v>
      </c>
      <c r="GO27" s="142">
        <f>SUM(EV27:FU27)</f>
        <v>3220.5149824682721</v>
      </c>
      <c r="GR27" s="143" t="str">
        <f>GB24</f>
        <v>Anadarko, USA</v>
      </c>
      <c r="GS27" s="144">
        <f>GO27</f>
        <v>3220.5149824682721</v>
      </c>
      <c r="GU27" s="142">
        <f>SUM(DU27:FU27)</f>
        <v>5729.591080487714</v>
      </c>
      <c r="GW27" s="145">
        <f>SUM(DU27:FV27)</f>
        <v>5829.0007984833319</v>
      </c>
      <c r="GY27" s="306">
        <f>+GW27</f>
        <v>5829.0007984833319</v>
      </c>
      <c r="GZ27" s="143" t="str">
        <f>GR27</f>
        <v>Anadarko, USA</v>
      </c>
      <c r="HA27" s="144">
        <f>GW27</f>
        <v>5829.0007984833319</v>
      </c>
      <c r="HC27" s="22" t="s">
        <v>19</v>
      </c>
      <c r="HD27" s="146">
        <f>FU27</f>
        <v>100.63995972768021</v>
      </c>
      <c r="HE27" s="147"/>
      <c r="HF27" s="148">
        <f>FV27</f>
        <v>99.409717995617839</v>
      </c>
      <c r="HN27" s="135"/>
    </row>
    <row r="28" spans="2:222" ht="11.1" customHeight="1">
      <c r="C28" s="149"/>
      <c r="F28" s="10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150"/>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150"/>
      <c r="FX28" s="150"/>
      <c r="FY28" s="23"/>
      <c r="FZ28" s="151">
        <f>FZ25+(FZ26*$FP$7)</f>
        <v>6258.4826426071095</v>
      </c>
      <c r="GA28" s="152" t="s">
        <v>179</v>
      </c>
      <c r="GB28" s="149"/>
      <c r="GK28" s="153">
        <v>0</v>
      </c>
      <c r="GZ28" s="1"/>
      <c r="HA28" s="1"/>
      <c r="HN28" s="135"/>
    </row>
    <row r="29" spans="2:222" ht="15" customHeight="1">
      <c r="B29" s="14">
        <v>4</v>
      </c>
      <c r="C29" s="103" t="str">
        <f>GB29</f>
        <v>Anglo American, UK</v>
      </c>
      <c r="D29" s="154" t="s">
        <v>180</v>
      </c>
      <c r="F29" s="105" t="s">
        <v>187</v>
      </c>
      <c r="G29" s="23" t="s">
        <v>182</v>
      </c>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150"/>
      <c r="FX29" s="150"/>
      <c r="FY29" s="53"/>
      <c r="FZ29" s="153"/>
      <c r="GB29" s="156" t="s">
        <v>22</v>
      </c>
      <c r="GF29" s="14">
        <v>4</v>
      </c>
      <c r="GK29" s="153"/>
      <c r="GZ29" s="1"/>
      <c r="HA29" s="1"/>
      <c r="HL29" s="122" t="s">
        <v>188</v>
      </c>
      <c r="HM29" s="123">
        <f>FZ335</f>
        <v>16546.853227064159</v>
      </c>
      <c r="HN29" s="124" t="e">
        <f>HM29/$HM$41</f>
        <v>#DIV/0!</v>
      </c>
    </row>
    <row r="30" spans="2:222" ht="14.1" customHeight="1">
      <c r="C30" s="109" t="s">
        <v>172</v>
      </c>
      <c r="D30" s="110" t="s">
        <v>173</v>
      </c>
      <c r="F30" s="10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11"/>
      <c r="BQ30" s="127">
        <f>[1]Anglo!BN29</f>
        <v>0.67600854951824851</v>
      </c>
      <c r="BR30" s="127">
        <f>[1]Anglo!BO29</f>
        <v>0.79525992962382519</v>
      </c>
      <c r="BS30" s="127">
        <f>[1]Anglo!BP29</f>
        <v>0.85810061147314109</v>
      </c>
      <c r="BT30" s="127">
        <f>[1]Anglo!BQ29</f>
        <v>0.92094129332245722</v>
      </c>
      <c r="BU30" s="127">
        <f>[1]Anglo!BR29</f>
        <v>0.98378197517177324</v>
      </c>
      <c r="BV30" s="127">
        <f>[1]Anglo!BS29</f>
        <v>1.0466226570210893</v>
      </c>
      <c r="BW30" s="127">
        <f>[1]Anglo!BT29</f>
        <v>1.1094633388704052</v>
      </c>
      <c r="BX30" s="127">
        <f>[1]Anglo!BU29</f>
        <v>1.1723040207197211</v>
      </c>
      <c r="BY30" s="127">
        <f>[1]Anglo!BV29</f>
        <v>1.2351447025690372</v>
      </c>
      <c r="BZ30" s="127">
        <f>[1]Anglo!BW29</f>
        <v>1.2979853844183533</v>
      </c>
      <c r="CA30" s="127">
        <f>[1]Anglo!BX29</f>
        <v>1.360826066267669</v>
      </c>
      <c r="CB30" s="127">
        <f>[1]Anglo!BY29</f>
        <v>1.4236667481169851</v>
      </c>
      <c r="CC30" s="155">
        <f>[1]Anglo!BZ29</f>
        <v>2.0655136661067099</v>
      </c>
      <c r="CD30" s="155">
        <f>[1]Anglo!CA29</f>
        <v>2.7073605840964343</v>
      </c>
      <c r="CE30" s="155">
        <f>[1]Anglo!CB29</f>
        <v>3.3492075020861591</v>
      </c>
      <c r="CF30" s="155">
        <f>[1]Anglo!CC29</f>
        <v>3.9910544200758835</v>
      </c>
      <c r="CG30" s="155">
        <f>[1]Anglo!CD29</f>
        <v>4.6329013380656079</v>
      </c>
      <c r="CH30" s="155">
        <f>[1]Anglo!CE29</f>
        <v>5.2747482560553323</v>
      </c>
      <c r="CI30" s="155">
        <f>[1]Anglo!CF29</f>
        <v>5.9165951740450566</v>
      </c>
      <c r="CJ30" s="155">
        <f>[1]Anglo!CG29</f>
        <v>6.558442092034781</v>
      </c>
      <c r="CK30" s="155">
        <f>[1]Anglo!CH29</f>
        <v>6.5731549532923044</v>
      </c>
      <c r="CL30" s="155">
        <f>[1]Anglo!CI29</f>
        <v>6.6146421338817332</v>
      </c>
      <c r="CM30" s="155">
        <f>[1]Anglo!CJ29</f>
        <v>7.2065729679181239</v>
      </c>
      <c r="CN30" s="155">
        <f>[1]Anglo!CK29</f>
        <v>7.7985038019545154</v>
      </c>
      <c r="CO30" s="155">
        <f>[1]Anglo!CL29</f>
        <v>8.3904346359909052</v>
      </c>
      <c r="CP30" s="155">
        <f>[1]Anglo!CM29</f>
        <v>8.9823654700272968</v>
      </c>
      <c r="CQ30" s="155">
        <f>[1]Anglo!CN29</f>
        <v>9.5742963040636884</v>
      </c>
      <c r="CR30" s="155">
        <f>[1]Anglo!CO29</f>
        <v>10.166227138100078</v>
      </c>
      <c r="CS30" s="155">
        <f>[1]Anglo!CP29</f>
        <v>10.75815797213647</v>
      </c>
      <c r="CT30" s="155">
        <f>[1]Anglo!CQ29</f>
        <v>11.350088806172861</v>
      </c>
      <c r="CU30" s="155">
        <f>[1]Anglo!CR29</f>
        <v>11.942019640209253</v>
      </c>
      <c r="CV30" s="155">
        <f>[1]Anglo!CS29</f>
        <v>12.533950474245643</v>
      </c>
      <c r="CW30" s="155">
        <f>[1]Anglo!CT29</f>
        <v>13.890017470323942</v>
      </c>
      <c r="CX30" s="155">
        <f>[1]Anglo!CU29</f>
        <v>15.246084466402239</v>
      </c>
      <c r="CY30" s="155">
        <f>[1]Anglo!CV29</f>
        <v>16.602151462480538</v>
      </c>
      <c r="CZ30" s="155">
        <f>[1]Anglo!CW29</f>
        <v>17.958218458558836</v>
      </c>
      <c r="DA30" s="155">
        <f>[1]Anglo!CX29</f>
        <v>19.314285454637137</v>
      </c>
      <c r="DB30" s="155">
        <f>[1]Anglo!CY29</f>
        <v>20.670352450715431</v>
      </c>
      <c r="DC30" s="155">
        <f>[1]Anglo!CZ29</f>
        <v>22.026419446793728</v>
      </c>
      <c r="DD30" s="155">
        <f>[1]Anglo!DA29</f>
        <v>23.382486442872025</v>
      </c>
      <c r="DE30" s="155">
        <f>[1]Anglo!DB29</f>
        <v>24.738553438950326</v>
      </c>
      <c r="DF30" s="155">
        <f>[1]Anglo!DC29</f>
        <v>24.23296482165021</v>
      </c>
      <c r="DG30" s="155">
        <f>[1]Anglo!DD29</f>
        <v>23.796793557239788</v>
      </c>
      <c r="DH30" s="155">
        <f>[1]Anglo!DE29</f>
        <v>25.346438352689457</v>
      </c>
      <c r="DI30" s="155">
        <f>[1]Anglo!DF29</f>
        <v>26.896083148139127</v>
      </c>
      <c r="DJ30" s="155">
        <f>[1]Anglo!DG29</f>
        <v>26.369920789167512</v>
      </c>
      <c r="DK30" s="155">
        <f>[1]Anglo!DH29</f>
        <v>27.194005353646311</v>
      </c>
      <c r="DL30" s="155">
        <f>[1]Anglo!DI29</f>
        <v>28.01808991812511</v>
      </c>
      <c r="DM30" s="155">
        <f>[1]Anglo!DJ29</f>
        <v>28.186462843559589</v>
      </c>
      <c r="DN30" s="155">
        <f>[1]Anglo!DK29</f>
        <v>30.525924692298311</v>
      </c>
      <c r="DO30" s="155">
        <f>[1]Anglo!DL29</f>
        <v>30.218240602608944</v>
      </c>
      <c r="DP30" s="155">
        <f>[1]Anglo!DM29</f>
        <v>31.741970248061012</v>
      </c>
      <c r="DQ30" s="155">
        <f>[1]Anglo!DN29</f>
        <v>32.168021181519485</v>
      </c>
      <c r="DR30" s="155">
        <f>[1]Anglo!DO29</f>
        <v>32.322920920063268</v>
      </c>
      <c r="DS30" s="155">
        <f>[1]Anglo!DP29</f>
        <v>32.14508058825438</v>
      </c>
      <c r="DT30" s="155">
        <f>[1]Anglo!DQ29</f>
        <v>33.432414037588387</v>
      </c>
      <c r="DU30" s="155">
        <f>[1]Anglo!DR29</f>
        <v>41.370271796827538</v>
      </c>
      <c r="DV30" s="155">
        <f>[1]Anglo!DS29</f>
        <v>39.515171899139887</v>
      </c>
      <c r="DW30" s="155">
        <f>[1]Anglo!DT29</f>
        <v>37.660072001452228</v>
      </c>
      <c r="DX30" s="155">
        <f>[1]Anglo!DU29</f>
        <v>32.142968509595605</v>
      </c>
      <c r="DY30" s="155">
        <f>[1]Anglo!DV29</f>
        <v>26.625865017738974</v>
      </c>
      <c r="DZ30" s="155">
        <f>[1]Anglo!DW29</f>
        <v>28.934712203600156</v>
      </c>
      <c r="EA30" s="155">
        <f>[1]Anglo!DX29</f>
        <v>31.671368917917953</v>
      </c>
      <c r="EB30" s="155">
        <f>[1]Anglo!DY29</f>
        <v>34.408025632235741</v>
      </c>
      <c r="EC30" s="155">
        <f>[1]Anglo!DZ29</f>
        <v>37.144682346553545</v>
      </c>
      <c r="ED30" s="155">
        <f>[1]Anglo!EA29</f>
        <v>41.137910056967343</v>
      </c>
      <c r="EE30" s="155">
        <f>[1]Anglo!EB29</f>
        <v>44.889447036745359</v>
      </c>
      <c r="EF30" s="155">
        <f>[1]Anglo!EC29</f>
        <v>51.20163950668946</v>
      </c>
      <c r="EG30" s="155">
        <f>[1]Anglo!ED29</f>
        <v>59.152760899323127</v>
      </c>
      <c r="EH30" s="155">
        <f>[1]Anglo!EE29</f>
        <v>72.9925561170067</v>
      </c>
      <c r="EI30" s="155">
        <f>[1]Anglo!EF29</f>
        <v>74.519429064901345</v>
      </c>
      <c r="EJ30" s="155">
        <f>[1]Anglo!EG29</f>
        <v>79.301660430165128</v>
      </c>
      <c r="EK30" s="155">
        <f>[1]Anglo!EH29</f>
        <v>78.968580662566026</v>
      </c>
      <c r="EL30" s="155">
        <f>[1]Anglo!EI29</f>
        <v>74.998093366682824</v>
      </c>
      <c r="EM30" s="155">
        <f>[1]Anglo!EJ29</f>
        <v>75.439258621780965</v>
      </c>
      <c r="EN30" s="155">
        <f>[1]Anglo!EK29</f>
        <v>80.733241682958564</v>
      </c>
      <c r="EO30" s="155">
        <f>[1]Anglo!EL29</f>
        <v>80.5126590554095</v>
      </c>
      <c r="EP30" s="155">
        <f>[1]Anglo!EM29</f>
        <v>90.218294667568443</v>
      </c>
      <c r="EQ30" s="155">
        <f>[1]Anglo!EN29</f>
        <v>93.747616708353533</v>
      </c>
      <c r="ER30" s="155">
        <f>[1]Anglo!EO29</f>
        <v>100.36509553482554</v>
      </c>
      <c r="ES30" s="155">
        <f>[1]Anglo!EP29</f>
        <v>95.137287261912661</v>
      </c>
      <c r="ET30" s="155">
        <f>[1]Anglo!EQ29</f>
        <v>95.86520993282457</v>
      </c>
      <c r="EU30" s="155">
        <f>[1]Anglo!ER29</f>
        <v>93.41674276702993</v>
      </c>
      <c r="EV30" s="155">
        <f>[1]Anglo!ES29</f>
        <v>91.762373060411932</v>
      </c>
      <c r="EW30" s="155">
        <f>[1]Anglo!ET29</f>
        <v>100.29892074656084</v>
      </c>
      <c r="EX30" s="155">
        <f>[1]Anglo!EU29</f>
        <v>100.80626078992368</v>
      </c>
      <c r="EY30" s="155">
        <f>[1]Anglo!EV29</f>
        <v>101.90917392766902</v>
      </c>
      <c r="EZ30" s="155">
        <f>[1]Anglo!EW29</f>
        <v>106.58552563170923</v>
      </c>
      <c r="FA30" s="155">
        <f>[1]Anglo!EX29</f>
        <v>115.96028730254459</v>
      </c>
      <c r="FB30" s="155">
        <f>[1]Anglo!EY29</f>
        <v>141.8478644717031</v>
      </c>
      <c r="FC30" s="155">
        <f>[1]Anglo!EZ29</f>
        <v>146.10422685288989</v>
      </c>
      <c r="FD30" s="155">
        <f>[1]Anglo!FA29</f>
        <v>161.1439915644404</v>
      </c>
      <c r="FE30" s="155">
        <f>[1]Anglo!FB29</f>
        <v>171.04638688037312</v>
      </c>
      <c r="FF30" s="155">
        <f>[1]Anglo!FC29</f>
        <v>176.85432746374005</v>
      </c>
      <c r="FG30" s="155">
        <f>[1]Anglo!FD29</f>
        <v>190.80617865621855</v>
      </c>
      <c r="FH30" s="155">
        <f>[1]Anglo!FE29</f>
        <v>197.71482655105532</v>
      </c>
      <c r="FI30" s="155">
        <f>[1]Anglo!FF29</f>
        <v>200.73019106965108</v>
      </c>
      <c r="FJ30" s="155">
        <f>[1]Anglo!FG29</f>
        <v>202.93601734514175</v>
      </c>
      <c r="FK30" s="155">
        <f>[1]Anglo!FH29</f>
        <v>205.14184362063241</v>
      </c>
      <c r="FL30" s="155">
        <f>[1]Anglo!FI29</f>
        <v>218.37680127357646</v>
      </c>
      <c r="FM30" s="155">
        <f>[1]Anglo!FJ29</f>
        <v>215.04843000648859</v>
      </c>
      <c r="FN30" s="155">
        <f>[1]Anglo!FK29</f>
        <v>218.47253413393275</v>
      </c>
      <c r="FO30" s="155">
        <f>[1]Anglo!FL29</f>
        <v>209.66864030319437</v>
      </c>
      <c r="FP30" s="155">
        <f>[1]Anglo!FM29</f>
        <v>219.07119538510094</v>
      </c>
      <c r="FQ30" s="155">
        <f>[1]Anglo!FN29</f>
        <v>217.82755053097929</v>
      </c>
      <c r="FR30" s="155">
        <f>[1]Anglo!FO29</f>
        <v>221.06283592924143</v>
      </c>
      <c r="FS30" s="155">
        <f>[1]Anglo!FP29</f>
        <v>209.296076245264</v>
      </c>
      <c r="FT30" s="155">
        <f>[1]Anglo!FQ29</f>
        <v>157.93716132513205</v>
      </c>
      <c r="FU30" s="155">
        <f>[1]Anglo!FR29</f>
        <v>107.86490487149383</v>
      </c>
      <c r="FV30" s="155">
        <f>[1]Anglo!FS29</f>
        <v>111.17364428472983</v>
      </c>
      <c r="FW30" s="112"/>
      <c r="FX30" s="112"/>
      <c r="FY30" s="113" t="s">
        <v>166</v>
      </c>
      <c r="FZ30" s="114">
        <f>SUM(L30:FW30)</f>
        <v>6975.2090346765663</v>
      </c>
      <c r="GA30" s="115"/>
      <c r="GB30" s="109" t="s">
        <v>172</v>
      </c>
      <c r="GC30" s="116" t="s">
        <v>173</v>
      </c>
      <c r="GD30" s="117"/>
      <c r="GE30" s="118">
        <f>FZ30/FZ32</f>
        <v>0.89849736753571086</v>
      </c>
      <c r="GI30" s="118">
        <f>FZ30/$GI$576</f>
        <v>4.3273222528956348E-3</v>
      </c>
      <c r="GK30" s="114">
        <v>6975.2090346765663</v>
      </c>
      <c r="GL30" s="119">
        <f>FZ30-GK30</f>
        <v>0</v>
      </c>
      <c r="GM30" s="15">
        <f>GL30/GK30</f>
        <v>0</v>
      </c>
      <c r="GO30" s="120">
        <f>SUM(EV30:FU30)</f>
        <v>4406.2745259390686</v>
      </c>
      <c r="GU30" s="120">
        <f>SUM(DU30:FU30)</f>
        <v>6098.3451476378414</v>
      </c>
      <c r="GW30" s="121">
        <f>SUM(DU30:FV30)</f>
        <v>6209.5187919225709</v>
      </c>
      <c r="GZ30" s="1"/>
      <c r="HA30" s="1"/>
      <c r="HN30" s="135"/>
    </row>
    <row r="31" spans="2:222" ht="14.1" customHeight="1">
      <c r="C31" s="125" t="s">
        <v>175</v>
      </c>
      <c r="D31" s="126" t="s">
        <v>176</v>
      </c>
      <c r="F31" s="10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11"/>
      <c r="BQ31" s="127">
        <f>[1]Anglo!BN36</f>
        <v>2.7274365363338829E-3</v>
      </c>
      <c r="BR31" s="127">
        <f>[1]Anglo!BO36</f>
        <v>3.2085703494194959E-3</v>
      </c>
      <c r="BS31" s="127">
        <f>[1]Anglo!BP36</f>
        <v>3.4621085210389227E-3</v>
      </c>
      <c r="BT31" s="127">
        <f>[1]Anglo!BQ36</f>
        <v>3.7156466926583512E-3</v>
      </c>
      <c r="BU31" s="127">
        <f>[1]Anglo!BR36</f>
        <v>3.9691848642777784E-3</v>
      </c>
      <c r="BV31" s="127">
        <f>[1]Anglo!BS36</f>
        <v>4.2227230358972065E-3</v>
      </c>
      <c r="BW31" s="127">
        <f>[1]Anglo!BT36</f>
        <v>4.4762612075166328E-3</v>
      </c>
      <c r="BX31" s="127">
        <f>[1]Anglo!BU36</f>
        <v>4.72979937913606E-3</v>
      </c>
      <c r="BY31" s="127">
        <f>[1]Anglo!BV36</f>
        <v>4.9833375507554881E-3</v>
      </c>
      <c r="BZ31" s="127">
        <f>[1]Anglo!BW36</f>
        <v>5.2368757223749162E-3</v>
      </c>
      <c r="CA31" s="127">
        <f>[1]Anglo!BX36</f>
        <v>5.4904138939943425E-3</v>
      </c>
      <c r="CB31" s="127">
        <f>[1]Anglo!BY36</f>
        <v>5.7439520656137706E-3</v>
      </c>
      <c r="CC31" s="127">
        <f>[1]Anglo!BZ36</f>
        <v>8.3335594546120606E-3</v>
      </c>
      <c r="CD31" s="127">
        <f>[1]Anglo!CA36</f>
        <v>1.092316684361035E-2</v>
      </c>
      <c r="CE31" s="127">
        <f>[1]Anglo!CB36</f>
        <v>1.3512774232608639E-2</v>
      </c>
      <c r="CF31" s="127">
        <f>[1]Anglo!CC36</f>
        <v>1.6102381621606928E-2</v>
      </c>
      <c r="CG31" s="127">
        <f>[1]Anglo!CD36</f>
        <v>1.8691989010605217E-2</v>
      </c>
      <c r="CH31" s="127">
        <f>[1]Anglo!CE36</f>
        <v>2.1281596399603503E-2</v>
      </c>
      <c r="CI31" s="127">
        <f>[1]Anglo!CF36</f>
        <v>2.3871203788601792E-2</v>
      </c>
      <c r="CJ31" s="127">
        <f>[1]Anglo!CG36</f>
        <v>2.6460811177600081E-2</v>
      </c>
      <c r="CK31" s="127">
        <f>[1]Anglo!CH36</f>
        <v>2.6520171958431E-2</v>
      </c>
      <c r="CL31" s="127">
        <f>[1]Anglo!CI36</f>
        <v>2.668755690083998E-2</v>
      </c>
      <c r="CM31" s="127">
        <f>[1]Anglo!CJ36</f>
        <v>2.9075771938776949E-2</v>
      </c>
      <c r="CN31" s="127">
        <f>[1]Anglo!CK36</f>
        <v>3.1463986976713924E-2</v>
      </c>
      <c r="CO31" s="127">
        <f>[1]Anglo!CL36</f>
        <v>3.385220201465089E-2</v>
      </c>
      <c r="CP31" s="127">
        <f>[1]Anglo!CM36</f>
        <v>3.6240417052587869E-2</v>
      </c>
      <c r="CQ31" s="127">
        <f>[1]Anglo!CN36</f>
        <v>3.8628632090524841E-2</v>
      </c>
      <c r="CR31" s="127">
        <f>[1]Anglo!CO36</f>
        <v>4.1016847128461806E-2</v>
      </c>
      <c r="CS31" s="127">
        <f>[1]Anglo!CP36</f>
        <v>4.3405062166398778E-2</v>
      </c>
      <c r="CT31" s="127">
        <f>[1]Anglo!CQ36</f>
        <v>4.579327720433575E-2</v>
      </c>
      <c r="CU31" s="127">
        <f>[1]Anglo!CR36</f>
        <v>4.8181492242272722E-2</v>
      </c>
      <c r="CV31" s="127">
        <f>[1]Anglo!CS36</f>
        <v>5.0569707280209694E-2</v>
      </c>
      <c r="CW31" s="127">
        <f>[1]Anglo!CT36</f>
        <v>5.604092014202372E-2</v>
      </c>
      <c r="CX31" s="127">
        <f>[1]Anglo!CU36</f>
        <v>6.1512133003837746E-2</v>
      </c>
      <c r="CY31" s="127">
        <f>[1]Anglo!CV36</f>
        <v>6.6983345865651786E-2</v>
      </c>
      <c r="CZ31" s="127">
        <f>[1]Anglo!CW36</f>
        <v>7.2454558727465812E-2</v>
      </c>
      <c r="DA31" s="127">
        <f>[1]Anglo!CX36</f>
        <v>7.7925771589279852E-2</v>
      </c>
      <c r="DB31" s="127">
        <f>[1]Anglo!CY36</f>
        <v>8.3396984451093864E-2</v>
      </c>
      <c r="DC31" s="127">
        <f>[1]Anglo!CZ36</f>
        <v>8.8868197312907876E-2</v>
      </c>
      <c r="DD31" s="127">
        <f>[1]Anglo!DA36</f>
        <v>9.4339410174721902E-2</v>
      </c>
      <c r="DE31" s="127">
        <f>[1]Anglo!DB36</f>
        <v>9.9810623036535942E-2</v>
      </c>
      <c r="DF31" s="127">
        <f>[1]Anglo!DC36</f>
        <v>9.7770765895436804E-2</v>
      </c>
      <c r="DG31" s="127">
        <f>[1]Anglo!DD36</f>
        <v>9.6010981283985206E-2</v>
      </c>
      <c r="DH31" s="127">
        <f>[1]Anglo!DE36</f>
        <v>0.10226320669808847</v>
      </c>
      <c r="DI31" s="127">
        <f>[1]Anglo!DF36</f>
        <v>0.10851543211219174</v>
      </c>
      <c r="DJ31" s="127">
        <f>[1]Anglo!DG36</f>
        <v>0.10639256777426952</v>
      </c>
      <c r="DK31" s="127">
        <f>[1]Anglo!DH36</f>
        <v>0.10971743452601405</v>
      </c>
      <c r="DL31" s="127">
        <f>[1]Anglo!DI36</f>
        <v>0.11304230127775858</v>
      </c>
      <c r="DM31" s="127">
        <f>[1]Anglo!DJ36</f>
        <v>0.1137216217817473</v>
      </c>
      <c r="DN31" s="127">
        <f>[1]Anglo!DK36</f>
        <v>0.12316045761622954</v>
      </c>
      <c r="DO31" s="127">
        <f>[1]Anglo!DL36</f>
        <v>0.12191906972481092</v>
      </c>
      <c r="DP31" s="127">
        <f>[1]Anglo!DM36</f>
        <v>0.12806673739774599</v>
      </c>
      <c r="DQ31" s="127">
        <f>[1]Anglo!DN36</f>
        <v>0.1297856903356665</v>
      </c>
      <c r="DR31" s="127">
        <f>[1]Anglo!DO36</f>
        <v>0.13041065167184185</v>
      </c>
      <c r="DS31" s="127">
        <f>[1]Anglo!DP36</f>
        <v>0.12969313379584019</v>
      </c>
      <c r="DT31" s="127">
        <f>[1]Anglo!DQ36</f>
        <v>0.1348870330248669</v>
      </c>
      <c r="DU31" s="127">
        <f>[1]Anglo!DR36</f>
        <v>0.16691326004255619</v>
      </c>
      <c r="DV31" s="127">
        <f>[1]Anglo!DS36</f>
        <v>0.15942863985083183</v>
      </c>
      <c r="DW31" s="127">
        <f>[1]Anglo!DT36</f>
        <v>0.1519440196591075</v>
      </c>
      <c r="DX31" s="127">
        <f>[1]Anglo!DU36</f>
        <v>0.12968461236440906</v>
      </c>
      <c r="DY31" s="127">
        <f>[1]Anglo!DV36</f>
        <v>0.10742520506971064</v>
      </c>
      <c r="DZ31" s="127">
        <f>[1]Anglo!DW36</f>
        <v>0.11674052242186117</v>
      </c>
      <c r="EA31" s="127">
        <f>[1]Anglo!DX36</f>
        <v>0.12778188797168002</v>
      </c>
      <c r="EB31" s="127">
        <f>[1]Anglo!DY36</f>
        <v>0.13882325352149882</v>
      </c>
      <c r="EC31" s="127">
        <f>[1]Anglo!DZ36</f>
        <v>0.14986461907131768</v>
      </c>
      <c r="ED31" s="127">
        <f>[1]Anglo!EA36</f>
        <v>0.16597576909012304</v>
      </c>
      <c r="EE31" s="127">
        <f>[1]Anglo!EB36</f>
        <v>0.18111178923860494</v>
      </c>
      <c r="EF31" s="127">
        <f>[1]Anglo!EC36</f>
        <v>0.20657907715850779</v>
      </c>
      <c r="EG31" s="127">
        <f>[1]Anglo!ED36</f>
        <v>0.23865881787561777</v>
      </c>
      <c r="EH31" s="127">
        <f>[1]Anglo!EE36</f>
        <v>0.29449711039276016</v>
      </c>
      <c r="EI31" s="127">
        <f>[1]Anglo!EF36</f>
        <v>0.30065746009158495</v>
      </c>
      <c r="EJ31" s="127">
        <f>[1]Anglo!EG36</f>
        <v>0.31995193877845574</v>
      </c>
      <c r="EK31" s="127">
        <f>[1]Anglo!EH36</f>
        <v>0.31860808901751592</v>
      </c>
      <c r="EL31" s="127">
        <f>[1]Anglo!EI36</f>
        <v>0.30258868789373017</v>
      </c>
      <c r="EM31" s="127">
        <f>[1]Anglo!EJ36</f>
        <v>0.30436862135192866</v>
      </c>
      <c r="EN31" s="127">
        <f>[1]Anglo!EK36</f>
        <v>0.32572782285030955</v>
      </c>
      <c r="EO31" s="127">
        <f>[1]Anglo!EL36</f>
        <v>0.32483785612121036</v>
      </c>
      <c r="EP31" s="127">
        <f>[1]Anglo!EM36</f>
        <v>0.36399639220157542</v>
      </c>
      <c r="EQ31" s="127">
        <f>[1]Anglo!EN36</f>
        <v>0.37823585986716279</v>
      </c>
      <c r="ER31" s="127">
        <f>[1]Anglo!EO36</f>
        <v>0.40493486174013893</v>
      </c>
      <c r="ES31" s="127">
        <f>[1]Anglo!EP36</f>
        <v>0.38384265026048781</v>
      </c>
      <c r="ET31" s="127">
        <f>[1]Anglo!EQ36</f>
        <v>0.38677954046651514</v>
      </c>
      <c r="EU31" s="127">
        <f>[1]Anglo!ER36</f>
        <v>0.37690090977351393</v>
      </c>
      <c r="EV31" s="127">
        <f>[1]Anglo!ES36</f>
        <v>0.37022615930526992</v>
      </c>
      <c r="EW31" s="127">
        <f>[1]Anglo!ET36</f>
        <v>0.40466787172140928</v>
      </c>
      <c r="EX31" s="127">
        <f>[1]Anglo!EU36</f>
        <v>0.40671479519833736</v>
      </c>
      <c r="EY31" s="127">
        <f>[1]Anglo!EV36</f>
        <v>0.41116462884383337</v>
      </c>
      <c r="EZ31" s="127">
        <f>[1]Anglo!EW36</f>
        <v>0.43003192350073655</v>
      </c>
      <c r="FA31" s="127">
        <f>[1]Anglo!EX36</f>
        <v>0.4678555094874528</v>
      </c>
      <c r="FB31" s="127">
        <f>[1]Anglo!EY36</f>
        <v>0.57230200481453575</v>
      </c>
      <c r="FC31" s="127">
        <f>[1]Anglo!EZ36</f>
        <v>0.58947480281923392</v>
      </c>
      <c r="FD31" s="127">
        <f>[1]Anglo!FA36</f>
        <v>0.65015451434267602</v>
      </c>
      <c r="FE31" s="127">
        <f>[1]Anglo!FB36</f>
        <v>0.6901069007453976</v>
      </c>
      <c r="FF31" s="127">
        <f>[1]Anglo!FC36</f>
        <v>0.71353972472257976</v>
      </c>
      <c r="FG31" s="127">
        <f>[1]Anglo!FD36</f>
        <v>0.7698301203381045</v>
      </c>
      <c r="FH31" s="127">
        <f>[1]Anglo!FE36</f>
        <v>0.79770387829349165</v>
      </c>
      <c r="FI31" s="127">
        <f>[1]Anglo!FF36</f>
        <v>0.80986972348027786</v>
      </c>
      <c r="FJ31" s="127">
        <f>[1]Anglo!FG36</f>
        <v>0.81876939077126998</v>
      </c>
      <c r="FK31" s="127">
        <f>[1]Anglo!FH36</f>
        <v>0.82766905806226188</v>
      </c>
      <c r="FL31" s="127">
        <f>[1]Anglo!FI36</f>
        <v>0.88106706180821448</v>
      </c>
      <c r="FM31" s="127">
        <f>[1]Anglo!FJ36</f>
        <v>0.8676383538328365</v>
      </c>
      <c r="FN31" s="127">
        <f>[1]Anglo!FK36</f>
        <v>0.88145330736864347</v>
      </c>
      <c r="FO31" s="127">
        <f>[1]Anglo!FL36</f>
        <v>0.84593295527683587</v>
      </c>
      <c r="FP31" s="127">
        <f>[1]Anglo!FM36</f>
        <v>0.88386867707141881</v>
      </c>
      <c r="FQ31" s="127">
        <f>[1]Anglo!FN36</f>
        <v>0.87885104465275743</v>
      </c>
      <c r="FR31" s="127">
        <f>[1]Anglo!FO36</f>
        <v>0.89190418666845539</v>
      </c>
      <c r="FS31" s="127">
        <f>[1]Anglo!FP36</f>
        <v>0.84442980147138735</v>
      </c>
      <c r="FT31" s="127">
        <f>[1]Anglo!FQ36</f>
        <v>0.63721617803503183</v>
      </c>
      <c r="FU31" s="127">
        <f>[1]Anglo!FR36</f>
        <v>0.43519373052951199</v>
      </c>
      <c r="FV31" s="127">
        <f>[1]Anglo!FS36</f>
        <v>0.44854323146600006</v>
      </c>
      <c r="FW31" s="128"/>
      <c r="FX31" s="128"/>
      <c r="FY31" s="113" t="s">
        <v>166</v>
      </c>
      <c r="FZ31" s="129">
        <f>SUM(L31:FW31)</f>
        <v>28.142306755292768</v>
      </c>
      <c r="GA31" s="115"/>
      <c r="GB31" s="125" t="s">
        <v>175</v>
      </c>
      <c r="GC31" s="130" t="s">
        <v>176</v>
      </c>
      <c r="GD31" s="117"/>
      <c r="GE31" s="131">
        <f>(FZ31*$FP$7)/FZ32</f>
        <v>0.10150263246428907</v>
      </c>
      <c r="GI31" s="132"/>
      <c r="GK31" s="129">
        <v>28.142306755292768</v>
      </c>
      <c r="GL31" s="119">
        <f>FZ31-GK31</f>
        <v>0</v>
      </c>
      <c r="GM31" s="15">
        <f>GL31/GK31</f>
        <v>0</v>
      </c>
      <c r="GO31" s="133">
        <f>SUM(EV31:FU31)</f>
        <v>17.777636303161962</v>
      </c>
      <c r="GU31" s="133">
        <f>SUM(DU31:FU31)</f>
        <v>24.604495577304682</v>
      </c>
      <c r="GW31" s="134">
        <f>SUM(DU31:FV31)</f>
        <v>25.053038808770683</v>
      </c>
      <c r="GZ31" s="1"/>
      <c r="HA31" s="1"/>
      <c r="HL31" s="122" t="s">
        <v>189</v>
      </c>
      <c r="HM31" s="123">
        <f>FZ427</f>
        <v>38704.011093634937</v>
      </c>
      <c r="HN31" s="124" t="e">
        <f>HM31/$HM$41</f>
        <v>#DIV/0!</v>
      </c>
    </row>
    <row r="32" spans="2:222" ht="15" customHeight="1">
      <c r="C32" s="136" t="s">
        <v>177</v>
      </c>
      <c r="D32" s="14" t="s">
        <v>11</v>
      </c>
      <c r="F32" s="10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38">
        <f t="shared" ref="BP32:EA32" si="4">BP30+(BP31*$FP$7)</f>
        <v>0</v>
      </c>
      <c r="BQ32" s="138">
        <f t="shared" si="4"/>
        <v>0.7523767725355972</v>
      </c>
      <c r="BR32" s="138">
        <f t="shared" si="4"/>
        <v>0.88509989940757106</v>
      </c>
      <c r="BS32" s="138">
        <f t="shared" si="4"/>
        <v>0.9550396500622309</v>
      </c>
      <c r="BT32" s="138">
        <f t="shared" si="4"/>
        <v>1.0249794007168911</v>
      </c>
      <c r="BU32" s="138">
        <f t="shared" si="4"/>
        <v>1.094919151371551</v>
      </c>
      <c r="BV32" s="138">
        <f t="shared" si="4"/>
        <v>1.164858902026211</v>
      </c>
      <c r="BW32" s="138">
        <f t="shared" si="4"/>
        <v>1.234798652680871</v>
      </c>
      <c r="BX32" s="138">
        <f t="shared" si="4"/>
        <v>1.3047384033355307</v>
      </c>
      <c r="BY32" s="138">
        <f t="shared" si="4"/>
        <v>1.3746781539901909</v>
      </c>
      <c r="BZ32" s="138">
        <f t="shared" si="4"/>
        <v>1.4446179046448511</v>
      </c>
      <c r="CA32" s="138">
        <f t="shared" si="4"/>
        <v>1.5145576552995106</v>
      </c>
      <c r="CB32" s="138">
        <f t="shared" si="4"/>
        <v>1.5844974059541708</v>
      </c>
      <c r="CC32" s="138">
        <f t="shared" si="4"/>
        <v>2.2988533308358479</v>
      </c>
      <c r="CD32" s="138">
        <f t="shared" si="4"/>
        <v>3.0132092557175243</v>
      </c>
      <c r="CE32" s="138">
        <f t="shared" si="4"/>
        <v>3.7275651805992012</v>
      </c>
      <c r="CF32" s="138">
        <f t="shared" si="4"/>
        <v>4.4419211054808772</v>
      </c>
      <c r="CG32" s="138">
        <f t="shared" si="4"/>
        <v>5.1562770303625545</v>
      </c>
      <c r="CH32" s="138">
        <f t="shared" si="4"/>
        <v>5.87063295524423</v>
      </c>
      <c r="CI32" s="138">
        <f t="shared" si="4"/>
        <v>6.5849888801259064</v>
      </c>
      <c r="CJ32" s="138">
        <f t="shared" si="4"/>
        <v>7.2993448050075838</v>
      </c>
      <c r="CK32" s="138">
        <f t="shared" si="4"/>
        <v>7.3157197681283721</v>
      </c>
      <c r="CL32" s="138">
        <f t="shared" si="4"/>
        <v>7.3618937271052527</v>
      </c>
      <c r="CM32" s="138">
        <f t="shared" si="4"/>
        <v>8.0206945822038787</v>
      </c>
      <c r="CN32" s="138">
        <f t="shared" si="4"/>
        <v>8.6794954373025046</v>
      </c>
      <c r="CO32" s="138">
        <f t="shared" si="4"/>
        <v>9.3382962924011306</v>
      </c>
      <c r="CP32" s="138">
        <f t="shared" si="4"/>
        <v>9.9970971474997565</v>
      </c>
      <c r="CQ32" s="138">
        <f t="shared" si="4"/>
        <v>10.655898002598384</v>
      </c>
      <c r="CR32" s="138">
        <f t="shared" si="4"/>
        <v>11.314698857697008</v>
      </c>
      <c r="CS32" s="138">
        <f t="shared" si="4"/>
        <v>11.973499712795636</v>
      </c>
      <c r="CT32" s="138">
        <f t="shared" si="4"/>
        <v>12.632300567894262</v>
      </c>
      <c r="CU32" s="138">
        <f t="shared" si="4"/>
        <v>13.291101422992888</v>
      </c>
      <c r="CV32" s="138">
        <f t="shared" si="4"/>
        <v>13.949902278091514</v>
      </c>
      <c r="CW32" s="138">
        <f t="shared" si="4"/>
        <v>15.459163234300606</v>
      </c>
      <c r="CX32" s="138">
        <f t="shared" si="4"/>
        <v>16.968424190509698</v>
      </c>
      <c r="CY32" s="138">
        <f t="shared" si="4"/>
        <v>18.477685146718787</v>
      </c>
      <c r="CZ32" s="138">
        <f t="shared" si="4"/>
        <v>19.986946102927877</v>
      </c>
      <c r="DA32" s="138">
        <f t="shared" si="4"/>
        <v>21.496207059136971</v>
      </c>
      <c r="DB32" s="138">
        <f t="shared" si="4"/>
        <v>23.005468015346057</v>
      </c>
      <c r="DC32" s="138">
        <f t="shared" si="4"/>
        <v>24.514728971555147</v>
      </c>
      <c r="DD32" s="138">
        <f t="shared" si="4"/>
        <v>26.023989927764237</v>
      </c>
      <c r="DE32" s="138">
        <f t="shared" si="4"/>
        <v>27.533250883973331</v>
      </c>
      <c r="DF32" s="138">
        <f t="shared" si="4"/>
        <v>26.97054626672244</v>
      </c>
      <c r="DG32" s="138">
        <f t="shared" si="4"/>
        <v>26.485101033191373</v>
      </c>
      <c r="DH32" s="138">
        <f t="shared" si="4"/>
        <v>28.209808140235936</v>
      </c>
      <c r="DI32" s="138">
        <f t="shared" si="4"/>
        <v>29.934515247280494</v>
      </c>
      <c r="DJ32" s="138">
        <f t="shared" si="4"/>
        <v>29.348912686847058</v>
      </c>
      <c r="DK32" s="138">
        <f t="shared" si="4"/>
        <v>30.266093520374703</v>
      </c>
      <c r="DL32" s="138">
        <f t="shared" si="4"/>
        <v>31.183274353902348</v>
      </c>
      <c r="DM32" s="138">
        <f t="shared" si="4"/>
        <v>31.370668253448514</v>
      </c>
      <c r="DN32" s="138">
        <f t="shared" si="4"/>
        <v>33.974417505552736</v>
      </c>
      <c r="DO32" s="138">
        <f t="shared" si="4"/>
        <v>33.63197455490365</v>
      </c>
      <c r="DP32" s="138">
        <f t="shared" si="4"/>
        <v>35.3278388951979</v>
      </c>
      <c r="DQ32" s="138">
        <f t="shared" si="4"/>
        <v>35.802020510918148</v>
      </c>
      <c r="DR32" s="138">
        <f t="shared" si="4"/>
        <v>35.974419166874839</v>
      </c>
      <c r="DS32" s="138">
        <f t="shared" si="4"/>
        <v>35.776488334537902</v>
      </c>
      <c r="DT32" s="138">
        <f t="shared" si="4"/>
        <v>37.209250962284663</v>
      </c>
      <c r="DU32" s="138">
        <f t="shared" si="4"/>
        <v>46.043843078019108</v>
      </c>
      <c r="DV32" s="138">
        <f t="shared" si="4"/>
        <v>43.979173814963175</v>
      </c>
      <c r="DW32" s="138">
        <f t="shared" si="4"/>
        <v>41.914504551907235</v>
      </c>
      <c r="DX32" s="138">
        <f t="shared" si="4"/>
        <v>35.774137655799059</v>
      </c>
      <c r="DY32" s="138">
        <f t="shared" si="4"/>
        <v>29.633770759690872</v>
      </c>
      <c r="DZ32" s="138">
        <f t="shared" si="4"/>
        <v>32.203446831412272</v>
      </c>
      <c r="EA32" s="138">
        <f t="shared" si="4"/>
        <v>35.249261781124993</v>
      </c>
      <c r="EB32" s="138">
        <f t="shared" ref="EB32:FV32" si="5">EB30+(EB31*$FP$7)</f>
        <v>38.295076730837707</v>
      </c>
      <c r="EC32" s="138">
        <f t="shared" si="5"/>
        <v>41.340891680550442</v>
      </c>
      <c r="ED32" s="138">
        <f t="shared" si="5"/>
        <v>45.785231591490785</v>
      </c>
      <c r="EE32" s="138">
        <f t="shared" si="5"/>
        <v>49.960577135426298</v>
      </c>
      <c r="EF32" s="138">
        <f t="shared" si="5"/>
        <v>56.985853667127678</v>
      </c>
      <c r="EG32" s="138">
        <f t="shared" si="5"/>
        <v>65.835207799840418</v>
      </c>
      <c r="EH32" s="138">
        <f t="shared" si="5"/>
        <v>81.23847520800399</v>
      </c>
      <c r="EI32" s="138">
        <f t="shared" si="5"/>
        <v>82.937837947465724</v>
      </c>
      <c r="EJ32" s="138">
        <f t="shared" si="5"/>
        <v>88.260314715961897</v>
      </c>
      <c r="EK32" s="138">
        <f t="shared" si="5"/>
        <v>87.889607155056467</v>
      </c>
      <c r="EL32" s="138">
        <f t="shared" si="5"/>
        <v>83.470576627707274</v>
      </c>
      <c r="EM32" s="138">
        <f t="shared" si="5"/>
        <v>83.961580019634965</v>
      </c>
      <c r="EN32" s="138">
        <f t="shared" si="5"/>
        <v>89.853620722767232</v>
      </c>
      <c r="EO32" s="138">
        <f t="shared" si="5"/>
        <v>89.608119026803394</v>
      </c>
      <c r="EP32" s="138">
        <f t="shared" si="5"/>
        <v>100.41019364921256</v>
      </c>
      <c r="EQ32" s="138">
        <f t="shared" si="5"/>
        <v>104.33822078463409</v>
      </c>
      <c r="ER32" s="138">
        <f t="shared" si="5"/>
        <v>111.70327166354943</v>
      </c>
      <c r="ES32" s="138">
        <f t="shared" si="5"/>
        <v>105.88488146920632</v>
      </c>
      <c r="ET32" s="138">
        <f t="shared" si="5"/>
        <v>106.69503706588699</v>
      </c>
      <c r="EU32" s="138">
        <f t="shared" si="5"/>
        <v>103.96996824068832</v>
      </c>
      <c r="EV32" s="138">
        <f t="shared" si="5"/>
        <v>102.12870552095949</v>
      </c>
      <c r="EW32" s="138">
        <f t="shared" si="5"/>
        <v>111.6296211547603</v>
      </c>
      <c r="EX32" s="138">
        <f t="shared" si="5"/>
        <v>112.19427505547714</v>
      </c>
      <c r="EY32" s="138">
        <f t="shared" si="5"/>
        <v>113.42178353529636</v>
      </c>
      <c r="EZ32" s="138">
        <f t="shared" si="5"/>
        <v>118.62641948972986</v>
      </c>
      <c r="FA32" s="138">
        <f t="shared" si="5"/>
        <v>129.06024156819328</v>
      </c>
      <c r="FB32" s="138">
        <f t="shared" si="5"/>
        <v>157.8723206065101</v>
      </c>
      <c r="FC32" s="138">
        <f t="shared" si="5"/>
        <v>162.60952133182843</v>
      </c>
      <c r="FD32" s="138">
        <f t="shared" si="5"/>
        <v>179.34831796603532</v>
      </c>
      <c r="FE32" s="138">
        <f t="shared" si="5"/>
        <v>190.36938010124425</v>
      </c>
      <c r="FF32" s="138">
        <f t="shared" si="5"/>
        <v>196.83343975597228</v>
      </c>
      <c r="FG32" s="138">
        <f t="shared" si="5"/>
        <v>212.36142202568547</v>
      </c>
      <c r="FH32" s="138">
        <f t="shared" si="5"/>
        <v>220.05053514327309</v>
      </c>
      <c r="FI32" s="138">
        <f t="shared" si="5"/>
        <v>223.40654332709886</v>
      </c>
      <c r="FJ32" s="138">
        <f t="shared" si="5"/>
        <v>225.8615602867373</v>
      </c>
      <c r="FK32" s="138">
        <f t="shared" si="5"/>
        <v>228.31657724637574</v>
      </c>
      <c r="FL32" s="138">
        <f t="shared" si="5"/>
        <v>243.04667900420645</v>
      </c>
      <c r="FM32" s="138">
        <f t="shared" si="5"/>
        <v>239.342303913808</v>
      </c>
      <c r="FN32" s="138">
        <f t="shared" si="5"/>
        <v>243.15322674025478</v>
      </c>
      <c r="FO32" s="138">
        <f t="shared" si="5"/>
        <v>233.35476305094576</v>
      </c>
      <c r="FP32" s="138">
        <f t="shared" si="5"/>
        <v>243.81951834310067</v>
      </c>
      <c r="FQ32" s="138">
        <f t="shared" si="5"/>
        <v>242.4353797812565</v>
      </c>
      <c r="FR32" s="138">
        <f t="shared" si="5"/>
        <v>246.03615315595817</v>
      </c>
      <c r="FS32" s="138">
        <f t="shared" si="5"/>
        <v>232.94011068646284</v>
      </c>
      <c r="FT32" s="138">
        <f t="shared" si="5"/>
        <v>175.77921431011293</v>
      </c>
      <c r="FU32" s="138">
        <f t="shared" si="5"/>
        <v>120.05032932632017</v>
      </c>
      <c r="FV32" s="138">
        <f t="shared" si="5"/>
        <v>123.73285476577783</v>
      </c>
      <c r="FW32" s="112"/>
      <c r="FX32" s="112"/>
      <c r="FY32" s="100" t="s">
        <v>166</v>
      </c>
      <c r="FZ32" s="139">
        <f>SUM(L32:FW32)</f>
        <v>7763.1936238247645</v>
      </c>
      <c r="GA32" s="115"/>
      <c r="GB32" s="136" t="s">
        <v>177</v>
      </c>
      <c r="GC32" s="14" t="s">
        <v>11</v>
      </c>
      <c r="GD32" s="117"/>
      <c r="GE32" s="140">
        <f>GE30+GE31</f>
        <v>0.99999999999999989</v>
      </c>
      <c r="GI32" s="141"/>
      <c r="GK32" s="139">
        <v>7763.1936238247645</v>
      </c>
      <c r="GL32" s="119">
        <f>FZ32-GK32</f>
        <v>0</v>
      </c>
      <c r="GM32" s="15">
        <f>GL32/GK32</f>
        <v>0</v>
      </c>
      <c r="GO32" s="142">
        <f>SUM(EV32:FU32)</f>
        <v>4904.0483424276035</v>
      </c>
      <c r="GR32" s="143" t="str">
        <f>GB29</f>
        <v>Anglo American, UK</v>
      </c>
      <c r="GS32" s="144">
        <f>GO32</f>
        <v>4904.0483424276035</v>
      </c>
      <c r="GU32" s="142">
        <f>SUM(DU32:FU32)</f>
        <v>6787.2710238023719</v>
      </c>
      <c r="GW32" s="145">
        <f>SUM(DU32:FV32)</f>
        <v>6911.00387856815</v>
      </c>
      <c r="GY32" s="306">
        <f>+GW32</f>
        <v>6911.00387856815</v>
      </c>
      <c r="GZ32" s="143" t="str">
        <f>GR32</f>
        <v>Anglo American, UK</v>
      </c>
      <c r="HA32" s="144">
        <f>GW32</f>
        <v>6911.00387856815</v>
      </c>
      <c r="HC32" s="22" t="s">
        <v>22</v>
      </c>
      <c r="HD32" s="146">
        <f>FU32</f>
        <v>120.05032932632017</v>
      </c>
      <c r="HE32" s="147"/>
      <c r="HF32" s="148">
        <f>FV32</f>
        <v>123.73285476577783</v>
      </c>
      <c r="HN32" s="135"/>
    </row>
    <row r="33" spans="2:222" ht="11.1" customHeight="1">
      <c r="C33" s="157"/>
      <c r="F33" s="10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150"/>
      <c r="FX33" s="150"/>
      <c r="FY33" s="23"/>
      <c r="FZ33" s="151">
        <f>FZ30+(FZ31*$FP$7)</f>
        <v>7763.1936238247636</v>
      </c>
      <c r="GA33" s="152" t="s">
        <v>179</v>
      </c>
      <c r="GB33" s="157"/>
      <c r="GK33" s="153">
        <v>0</v>
      </c>
      <c r="GZ33" s="1"/>
      <c r="HA33" s="1"/>
      <c r="HN33" s="135"/>
    </row>
    <row r="34" spans="2:222" ht="14.1" customHeight="1">
      <c r="B34" s="14">
        <v>5</v>
      </c>
      <c r="C34" s="103" t="str">
        <f>GB34</f>
        <v>Antero, USA</v>
      </c>
      <c r="D34" s="154" t="s">
        <v>180</v>
      </c>
      <c r="F34" s="105" t="s">
        <v>190</v>
      </c>
      <c r="G34" s="106" t="s">
        <v>171</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150"/>
      <c r="FX34" s="150"/>
      <c r="FY34" s="53"/>
      <c r="FZ34" s="153"/>
      <c r="GB34" s="103" t="s">
        <v>25</v>
      </c>
      <c r="GF34" s="14">
        <v>5</v>
      </c>
      <c r="GK34" s="153"/>
      <c r="GT34" s="22"/>
      <c r="GU34" s="22"/>
      <c r="GV34" s="22"/>
      <c r="GW34" s="22"/>
      <c r="GY34" s="22"/>
      <c r="HN34" s="135"/>
    </row>
    <row r="35" spans="2:222" ht="14.1" customHeight="1">
      <c r="C35" s="109" t="s">
        <v>172</v>
      </c>
      <c r="D35" s="110" t="s">
        <v>173</v>
      </c>
      <c r="F35" s="10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111"/>
      <c r="FP35" s="155">
        <f>[1]Antero!FM29</f>
        <v>5.0897468541445265</v>
      </c>
      <c r="FQ35" s="155">
        <f>[1]Antero!FN29</f>
        <v>11.17538627207235</v>
      </c>
      <c r="FR35" s="155">
        <f>[1]Antero!FO29</f>
        <v>21.607808707342635</v>
      </c>
      <c r="FS35" s="155">
        <f>[1]Antero!FP29</f>
        <v>32.191535882994472</v>
      </c>
      <c r="FT35" s="155">
        <f>[1]Antero!FQ29</f>
        <v>40.159280118661123</v>
      </c>
      <c r="FU35" s="155">
        <f>[1]Antero!FR29</f>
        <v>48.925243151026038</v>
      </c>
      <c r="FV35" s="155">
        <f>[1]Antero!FS29</f>
        <v>58.833520079069359</v>
      </c>
      <c r="FW35" s="112"/>
      <c r="FX35" s="112"/>
      <c r="FY35" s="113" t="s">
        <v>166</v>
      </c>
      <c r="FZ35" s="114">
        <f>SUM(L35:FW35)</f>
        <v>217.98252106531052</v>
      </c>
      <c r="GA35" s="115"/>
      <c r="GB35" s="109" t="s">
        <v>172</v>
      </c>
      <c r="GC35" s="116" t="s">
        <v>173</v>
      </c>
      <c r="GD35" s="117"/>
      <c r="GE35" s="118">
        <f>FZ35/FZ37</f>
        <v>0.83013009120677617</v>
      </c>
      <c r="GI35" s="118">
        <f>FZ35/$GI$576</f>
        <v>1.352333112110021E-4</v>
      </c>
      <c r="GK35" s="114">
        <v>217.98252106531052</v>
      </c>
      <c r="GL35" s="119">
        <f>FZ35-GK35</f>
        <v>0</v>
      </c>
      <c r="GM35" s="15">
        <f>GL35/GK35</f>
        <v>0</v>
      </c>
      <c r="GO35" s="120">
        <f>SUM(EV35:FU35)</f>
        <v>159.14900098624116</v>
      </c>
      <c r="GT35" s="22"/>
      <c r="GU35" s="120">
        <f>SUM(DU35:FU35)</f>
        <v>159.14900098624116</v>
      </c>
      <c r="GV35" s="22"/>
      <c r="GW35" s="121">
        <f>SUM(DU35:FV35)</f>
        <v>217.98252106531052</v>
      </c>
      <c r="GY35" s="22"/>
      <c r="HN35" s="135"/>
    </row>
    <row r="36" spans="2:222" ht="14.1" customHeight="1">
      <c r="C36" s="125" t="s">
        <v>175</v>
      </c>
      <c r="D36" s="126" t="s">
        <v>176</v>
      </c>
      <c r="F36" s="10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111"/>
      <c r="FP36" s="155">
        <f>[1]Antero!FM36</f>
        <v>4.5985969773007396E-2</v>
      </c>
      <c r="FQ36" s="155">
        <f>[1]Antero!FN36</f>
        <v>9.5105077626597173E-2</v>
      </c>
      <c r="FR36" s="155">
        <f>[1]Antero!FO36</f>
        <v>0.17333441468667807</v>
      </c>
      <c r="FS36" s="155">
        <f>[1]Antero!FP36</f>
        <v>0.24432107877855316</v>
      </c>
      <c r="FT36" s="155">
        <f>[1]Antero!FQ36</f>
        <v>0.28695280760504477</v>
      </c>
      <c r="FU36" s="155">
        <f>[1]Antero!FR36</f>
        <v>0.33945466000628355</v>
      </c>
      <c r="FV36" s="155">
        <f>[1]Antero!FS36</f>
        <v>0.40791260688718584</v>
      </c>
      <c r="FW36" s="112"/>
      <c r="FX36" s="112"/>
      <c r="FY36" s="113" t="s">
        <v>166</v>
      </c>
      <c r="FZ36" s="129">
        <f>SUM(L36:FW36)</f>
        <v>1.5930666153633499</v>
      </c>
      <c r="GA36" s="115"/>
      <c r="GB36" s="125" t="s">
        <v>175</v>
      </c>
      <c r="GC36" s="130" t="s">
        <v>176</v>
      </c>
      <c r="GD36" s="117"/>
      <c r="GE36" s="131">
        <f>(FZ36*$FP$7)/FZ37</f>
        <v>0.16986990879322406</v>
      </c>
      <c r="GI36" s="132"/>
      <c r="GK36" s="129">
        <v>1.5930666153633499</v>
      </c>
      <c r="GL36" s="119">
        <f>FZ36-GK36</f>
        <v>0</v>
      </c>
      <c r="GM36" s="15">
        <f>GL36/GK36</f>
        <v>0</v>
      </c>
      <c r="GO36" s="133">
        <f>SUM(EV36:FU36)</f>
        <v>1.185154008476164</v>
      </c>
      <c r="GT36" s="22"/>
      <c r="GU36" s="133">
        <f>SUM(DU36:FU36)</f>
        <v>1.185154008476164</v>
      </c>
      <c r="GV36" s="22"/>
      <c r="GW36" s="134">
        <f>SUM(DU36:FV36)</f>
        <v>1.5930666153633499</v>
      </c>
      <c r="GY36" s="22"/>
      <c r="HN36" s="135"/>
    </row>
    <row r="37" spans="2:222" ht="15" customHeight="1">
      <c r="C37" s="136" t="s">
        <v>177</v>
      </c>
      <c r="D37" s="14" t="s">
        <v>11</v>
      </c>
      <c r="F37" s="10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137"/>
      <c r="FP37" s="138">
        <f t="shared" ref="FP37:FV37" si="6">FP35+(FP36*$FP$7)</f>
        <v>6.3773540077887336</v>
      </c>
      <c r="FQ37" s="138">
        <f t="shared" si="6"/>
        <v>13.838328445617071</v>
      </c>
      <c r="FR37" s="138">
        <f t="shared" si="6"/>
        <v>26.46117231856962</v>
      </c>
      <c r="FS37" s="138">
        <f t="shared" si="6"/>
        <v>39.032526088793958</v>
      </c>
      <c r="FT37" s="138">
        <f t="shared" si="6"/>
        <v>48.193958731602379</v>
      </c>
      <c r="FU37" s="138">
        <f t="shared" si="6"/>
        <v>58.429973631201975</v>
      </c>
      <c r="FV37" s="138">
        <f t="shared" si="6"/>
        <v>70.255073071910559</v>
      </c>
      <c r="FW37" s="112"/>
      <c r="FX37" s="112"/>
      <c r="FY37" s="100" t="s">
        <v>166</v>
      </c>
      <c r="FZ37" s="139">
        <f>SUM(L37:FW37)</f>
        <v>262.58838629548427</v>
      </c>
      <c r="GA37" s="115"/>
      <c r="GB37" s="136" t="s">
        <v>177</v>
      </c>
      <c r="GC37" s="14" t="s">
        <v>11</v>
      </c>
      <c r="GD37" s="117"/>
      <c r="GE37" s="140">
        <f>GE35+GE36</f>
        <v>1.0000000000000002</v>
      </c>
      <c r="GI37" s="141"/>
      <c r="GK37" s="139">
        <v>262.58838629548427</v>
      </c>
      <c r="GL37" s="119">
        <f>FZ37-GK37</f>
        <v>0</v>
      </c>
      <c r="GM37" s="15">
        <f>GL37/GK37</f>
        <v>0</v>
      </c>
      <c r="GO37" s="142">
        <f>SUM(EV37:FU37)</f>
        <v>192.33331322357373</v>
      </c>
      <c r="GR37" s="143" t="str">
        <f>GB34</f>
        <v>Antero, USA</v>
      </c>
      <c r="GS37" s="144">
        <f>GO37</f>
        <v>192.33331322357373</v>
      </c>
      <c r="GT37" s="22"/>
      <c r="GU37" s="142">
        <f>SUM(DU37:FU37)</f>
        <v>192.33331322357373</v>
      </c>
      <c r="GV37" s="22"/>
      <c r="GW37" s="145">
        <f>SUM(DU37:FV37)</f>
        <v>262.58838629548427</v>
      </c>
      <c r="GY37" s="306">
        <f>+GW37</f>
        <v>262.58838629548427</v>
      </c>
      <c r="GZ37" s="143" t="str">
        <f>GR37</f>
        <v>Antero, USA</v>
      </c>
      <c r="HA37" s="144">
        <f>GW37</f>
        <v>262.58838629548427</v>
      </c>
      <c r="HC37" s="22" t="s">
        <v>25</v>
      </c>
      <c r="HD37" s="146">
        <f>FU37</f>
        <v>58.429973631201975</v>
      </c>
      <c r="HE37" s="147"/>
      <c r="HF37" s="148">
        <f>FV37</f>
        <v>70.255073071910559</v>
      </c>
      <c r="HN37" s="135"/>
    </row>
    <row r="38" spans="2:222" ht="11.1" customHeight="1">
      <c r="C38" s="157"/>
      <c r="F38" s="10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150"/>
      <c r="FX38" s="150"/>
      <c r="FY38" s="23"/>
      <c r="FZ38" s="151">
        <f>FZ35+(FZ36*$FP$7)</f>
        <v>262.58838629548433</v>
      </c>
      <c r="GA38" s="152" t="s">
        <v>179</v>
      </c>
      <c r="GB38" s="157"/>
      <c r="GK38" s="153"/>
      <c r="GO38" s="22"/>
      <c r="GP38" s="22"/>
      <c r="GQ38" s="22"/>
      <c r="GR38" s="22"/>
      <c r="GS38" s="22"/>
      <c r="GT38" s="22"/>
      <c r="GU38" s="22"/>
      <c r="GV38" s="22"/>
      <c r="GW38" s="22"/>
      <c r="HN38" s="135"/>
    </row>
    <row r="39" spans="2:222" ht="15" customHeight="1">
      <c r="B39" s="14">
        <v>6</v>
      </c>
      <c r="C39" s="103" t="str">
        <f>GB39</f>
        <v>Apache, USA</v>
      </c>
      <c r="D39" s="154" t="s">
        <v>180</v>
      </c>
      <c r="F39" s="105" t="s">
        <v>191</v>
      </c>
      <c r="G39" s="23" t="s">
        <v>182</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150"/>
      <c r="FX39" s="150"/>
      <c r="FY39" s="23"/>
      <c r="FZ39" s="153"/>
      <c r="GB39" s="103" t="s">
        <v>28</v>
      </c>
      <c r="GF39" s="14">
        <v>6</v>
      </c>
      <c r="GK39" s="153"/>
      <c r="GZ39" s="1"/>
      <c r="HA39" s="1"/>
      <c r="HL39" s="22" t="s">
        <v>192</v>
      </c>
      <c r="HM39" s="123">
        <f>SUM(HM15:HM32)</f>
        <v>165938.91263934996</v>
      </c>
      <c r="HN39" s="124" t="e">
        <f>HM39/$HM$41</f>
        <v>#DIV/0!</v>
      </c>
    </row>
    <row r="40" spans="2:222" ht="14.1" customHeight="1">
      <c r="C40" s="109" t="s">
        <v>172</v>
      </c>
      <c r="D40" s="110" t="s">
        <v>173</v>
      </c>
      <c r="F40" s="10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111"/>
      <c r="EO40" s="155">
        <f>[1]Apache!EL29</f>
        <v>2.9993705983960766</v>
      </c>
      <c r="EP40" s="155">
        <f>[1]Apache!EM29</f>
        <v>2.9993705983960766</v>
      </c>
      <c r="EQ40" s="155">
        <f>[1]Apache!EN29</f>
        <v>3.136735939775035</v>
      </c>
      <c r="ER40" s="155">
        <f>[1]Apache!EO29</f>
        <v>3.9322997892978662</v>
      </c>
      <c r="ES40" s="155">
        <f>[1]Apache!EP29</f>
        <v>6.1008791936962972</v>
      </c>
      <c r="ET40" s="155">
        <f>[1]Apache!EQ29</f>
        <v>6.7719980744345838</v>
      </c>
      <c r="EU40" s="155">
        <f>[1]Apache!ER29</f>
        <v>9.2578350116195303</v>
      </c>
      <c r="EV40" s="155">
        <f>[1]Apache!ES29</f>
        <v>10.346251451720779</v>
      </c>
      <c r="EW40" s="155">
        <f>[1]Apache!ET29</f>
        <v>12.86690574627168</v>
      </c>
      <c r="EX40" s="155">
        <f>[1]Apache!EU29</f>
        <v>15.773297411668109</v>
      </c>
      <c r="EY40" s="155">
        <f>[1]Apache!EV29</f>
        <v>19.468961847806263</v>
      </c>
      <c r="EZ40" s="155">
        <f>[1]Apache!EW29</f>
        <v>19.573836564295689</v>
      </c>
      <c r="FA40" s="155">
        <f>[1]Apache!EX29</f>
        <v>22.430840957793237</v>
      </c>
      <c r="FB40" s="155">
        <f>[1]Apache!EY29</f>
        <v>10.900347214110589</v>
      </c>
      <c r="FC40" s="155">
        <f>[1]Apache!EZ29</f>
        <v>27.045872031476861</v>
      </c>
      <c r="FD40" s="155">
        <f>[1]Apache!FA29</f>
        <v>34.507870302589779</v>
      </c>
      <c r="FE40" s="155">
        <f>[1]Apache!FB29</f>
        <v>45.505699903378229</v>
      </c>
      <c r="FF40" s="155">
        <f>[1]Apache!FC29</f>
        <v>45.232822960436529</v>
      </c>
      <c r="FG40" s="155">
        <f>[1]Apache!FD29</f>
        <v>55.537442410544401</v>
      </c>
      <c r="FH40" s="155">
        <f>[1]Apache!FE29</f>
        <v>59.652043786479673</v>
      </c>
      <c r="FI40" s="155">
        <f>[1]Apache!FF29</f>
        <v>60.543653350477982</v>
      </c>
      <c r="FJ40" s="155">
        <f>[1]Apache!FG29</f>
        <v>66.331052664702739</v>
      </c>
      <c r="FK40" s="155">
        <f>[1]Apache!FH29</f>
        <v>74.316189271199761</v>
      </c>
      <c r="FL40" s="155">
        <f>[1]Apache!FI29</f>
        <v>70.955474316055998</v>
      </c>
      <c r="FM40" s="155">
        <f>[1]Apache!FJ29</f>
        <v>77.402464564893506</v>
      </c>
      <c r="FN40" s="155">
        <f>[1]Apache!FK29</f>
        <v>87.487203524262981</v>
      </c>
      <c r="FO40" s="155">
        <f>[1]Apache!FL29</f>
        <v>99.269790391175221</v>
      </c>
      <c r="FP40" s="155">
        <f>[1]Apache!FM29</f>
        <v>101.85337924603363</v>
      </c>
      <c r="FQ40" s="155">
        <f>[1]Apache!FN29</f>
        <v>99.741494589936437</v>
      </c>
      <c r="FR40" s="155">
        <f>[1]Apache!FO29</f>
        <v>86.524933969499585</v>
      </c>
      <c r="FS40" s="155">
        <f>[1]Apache!FP29</f>
        <v>73.006262147362648</v>
      </c>
      <c r="FT40" s="155">
        <f>[1]Apache!FQ29</f>
        <v>70.109082675436923</v>
      </c>
      <c r="FU40" s="155">
        <f>[1]Apache!FR29</f>
        <v>61.472060619095103</v>
      </c>
      <c r="FV40" s="155">
        <f>[1]Apache!FS29</f>
        <v>62.642491047895952</v>
      </c>
      <c r="FW40" s="112"/>
      <c r="FX40" s="112"/>
      <c r="FY40" s="113" t="s">
        <v>166</v>
      </c>
      <c r="FZ40" s="114">
        <f>SUM(L40:FW40)</f>
        <v>1505.6962141722156</v>
      </c>
      <c r="GA40" s="115"/>
      <c r="GB40" s="109" t="s">
        <v>172</v>
      </c>
      <c r="GC40" s="116" t="s">
        <v>173</v>
      </c>
      <c r="GD40" s="117"/>
      <c r="GE40" s="118">
        <f>FZ40/FZ42</f>
        <v>0.87283028850396849</v>
      </c>
      <c r="GI40" s="118">
        <f>FZ40/$GI$576</f>
        <v>9.3411289916851413E-4</v>
      </c>
      <c r="GK40" s="114">
        <v>1443.2192312091925</v>
      </c>
      <c r="GL40" s="119">
        <f>FZ40-GK40</f>
        <v>62.476982963023147</v>
      </c>
      <c r="GM40" s="15">
        <f>GL40/GK40</f>
        <v>4.3290015551329088E-2</v>
      </c>
      <c r="GO40" s="120">
        <f>SUM(EV40:FU40)</f>
        <v>1407.8552339187042</v>
      </c>
      <c r="GU40" s="120">
        <f>SUM(DU40:FU40)</f>
        <v>1443.0537231243197</v>
      </c>
      <c r="GW40" s="121">
        <f>SUM(DU40:FV40)</f>
        <v>1505.6962141722156</v>
      </c>
      <c r="GZ40" s="1"/>
      <c r="HA40" s="1"/>
    </row>
    <row r="41" spans="2:222" ht="14.1" customHeight="1">
      <c r="C41" s="125" t="s">
        <v>175</v>
      </c>
      <c r="D41" s="126" t="s">
        <v>176</v>
      </c>
      <c r="F41" s="10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111"/>
      <c r="EO41" s="127">
        <f>[1]Apache!EL36</f>
        <v>2.1821865758888656E-2</v>
      </c>
      <c r="EP41" s="127">
        <f>[1]Apache!EM36</f>
        <v>2.1821865758888656E-2</v>
      </c>
      <c r="EQ41" s="127">
        <f>[1]Apache!EN36</f>
        <v>2.3017791258315184E-2</v>
      </c>
      <c r="ER41" s="127">
        <f>[1]Apache!EO36</f>
        <v>2.957892288614369E-2</v>
      </c>
      <c r="ES41" s="127">
        <f>[1]Apache!EP36</f>
        <v>4.7035812730952913E-2</v>
      </c>
      <c r="ET41" s="127">
        <f>[1]Apache!EQ36</f>
        <v>5.2316650650551112E-2</v>
      </c>
      <c r="EU41" s="127">
        <f>[1]Apache!ER36</f>
        <v>6.1208625968251711E-2</v>
      </c>
      <c r="EV41" s="127">
        <f>[1]Apache!ES36</f>
        <v>5.965649902488452E-2</v>
      </c>
      <c r="EW41" s="127">
        <f>[1]Apache!ET36</f>
        <v>7.9308181941802086E-2</v>
      </c>
      <c r="EX41" s="127">
        <f>[1]Apache!EU36</f>
        <v>0.10352675902872033</v>
      </c>
      <c r="EY41" s="127">
        <f>[1]Apache!EV36</f>
        <v>0.12480087481101441</v>
      </c>
      <c r="EZ41" s="127">
        <f>[1]Apache!EW36</f>
        <v>0.1227820933723533</v>
      </c>
      <c r="FA41" s="127">
        <f>[1]Apache!EX36</f>
        <v>0.13523901475475134</v>
      </c>
      <c r="FB41" s="127">
        <f>[1]Apache!EY36</f>
        <v>4.7351869973852462E-2</v>
      </c>
      <c r="FC41" s="127">
        <f>[1]Apache!EZ36</f>
        <v>0.15117923051399368</v>
      </c>
      <c r="FD41" s="127">
        <f>[1]Apache!FA36</f>
        <v>0.19194319377328437</v>
      </c>
      <c r="FE41" s="127">
        <f>[1]Apache!FB36</f>
        <v>0.25787250840799048</v>
      </c>
      <c r="FF41" s="127">
        <f>[1]Apache!FC36</f>
        <v>0.25024169299885429</v>
      </c>
      <c r="FG41" s="127">
        <f>[1]Apache!FD36</f>
        <v>0.29053318063158717</v>
      </c>
      <c r="FH41" s="127">
        <f>[1]Apache!FE36</f>
        <v>0.30104191857541601</v>
      </c>
      <c r="FI41" s="127">
        <f>[1]Apache!FF36</f>
        <v>0.30715060024802637</v>
      </c>
      <c r="FJ41" s="127">
        <f>[1]Apache!FG36</f>
        <v>0.36767887999575727</v>
      </c>
      <c r="FK41" s="127">
        <f>[1]Apache!FH36</f>
        <v>0.41433956238710873</v>
      </c>
      <c r="FL41" s="127">
        <f>[1]Apache!FI36</f>
        <v>0.38082842179839349</v>
      </c>
      <c r="FM41" s="127">
        <f>[1]Apache!FJ36</f>
        <v>0.41451277960839239</v>
      </c>
      <c r="FN41" s="127">
        <f>[1]Apache!FK36</f>
        <v>0.45337951148183486</v>
      </c>
      <c r="FO41" s="127">
        <f>[1]Apache!FL36</f>
        <v>0.53254327890640807</v>
      </c>
      <c r="FP41" s="127">
        <f>[1]Apache!FM36</f>
        <v>0.54214869036819935</v>
      </c>
      <c r="FQ41" s="127">
        <f>[1]Apache!FN36</f>
        <v>0.50824535972415519</v>
      </c>
      <c r="FR41" s="127">
        <f>[1]Apache!FO36</f>
        <v>0.40046354622438163</v>
      </c>
      <c r="FS41" s="127">
        <f>[1]Apache!FP36</f>
        <v>0.31310891662696694</v>
      </c>
      <c r="FT41" s="127">
        <f>[1]Apache!FQ36</f>
        <v>0.30054694924453745</v>
      </c>
      <c r="FU41" s="127">
        <f>[1]Apache!FR36</f>
        <v>0.26212295795297058</v>
      </c>
      <c r="FV41" s="127">
        <f>[1]Apache!FS36</f>
        <v>0.26554742576787849</v>
      </c>
      <c r="FW41" s="128"/>
      <c r="FX41" s="128"/>
      <c r="FY41" s="113" t="s">
        <v>166</v>
      </c>
      <c r="FZ41" s="129">
        <f>SUM(L41:FW41)</f>
        <v>7.8348954331555065</v>
      </c>
      <c r="GA41" s="115"/>
      <c r="GB41" s="125" t="s">
        <v>175</v>
      </c>
      <c r="GC41" s="130" t="s">
        <v>176</v>
      </c>
      <c r="GD41" s="117"/>
      <c r="GE41" s="131">
        <f>(FZ41*$FP$7)/FZ42</f>
        <v>0.12716971149603135</v>
      </c>
      <c r="GI41" s="132"/>
      <c r="GK41" s="129">
        <v>7.5701037520313621</v>
      </c>
      <c r="GL41" s="119">
        <f>FZ41-GK41</f>
        <v>0.26479168112414442</v>
      </c>
      <c r="GM41" s="15">
        <f>GL41/GK41</f>
        <v>3.4978606608012497E-2</v>
      </c>
      <c r="GO41" s="133">
        <f>SUM(EV41:FU41)</f>
        <v>7.3125464723756366</v>
      </c>
      <c r="GU41" s="133">
        <f>SUM(DU41:FU41)</f>
        <v>7.569348007387628</v>
      </c>
      <c r="GW41" s="134">
        <f>SUM(DU41:FV41)</f>
        <v>7.8348954331555065</v>
      </c>
      <c r="GZ41" s="1"/>
      <c r="HA41" s="1"/>
      <c r="HL41" s="22" t="s">
        <v>193</v>
      </c>
      <c r="HM41" s="123">
        <f>FZ583-FT583</f>
        <v>0</v>
      </c>
      <c r="HN41" s="158" t="e">
        <f>HM41/$HM$41</f>
        <v>#DIV/0!</v>
      </c>
    </row>
    <row r="42" spans="2:222" ht="15" customHeight="1">
      <c r="C42" s="136" t="s">
        <v>177</v>
      </c>
      <c r="D42" s="14" t="s">
        <v>11</v>
      </c>
      <c r="F42" s="10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37"/>
      <c r="EO42" s="138">
        <f t="shared" ref="EO42:FV42" si="7">EO40+(EO41*$FP$7)</f>
        <v>3.6103828396449589</v>
      </c>
      <c r="EP42" s="138">
        <f t="shared" si="7"/>
        <v>3.6103828396449589</v>
      </c>
      <c r="EQ42" s="138">
        <f t="shared" si="7"/>
        <v>3.7812340950078602</v>
      </c>
      <c r="ER42" s="138">
        <f t="shared" si="7"/>
        <v>4.7605096301098895</v>
      </c>
      <c r="ES42" s="138">
        <f t="shared" si="7"/>
        <v>7.4178819501629789</v>
      </c>
      <c r="ET42" s="138">
        <f t="shared" si="7"/>
        <v>8.2368642926500151</v>
      </c>
      <c r="EU42" s="138">
        <f t="shared" si="7"/>
        <v>10.971676538730579</v>
      </c>
      <c r="EV42" s="138">
        <f t="shared" si="7"/>
        <v>12.016633424417545</v>
      </c>
      <c r="EW42" s="138">
        <f t="shared" si="7"/>
        <v>15.087534840642139</v>
      </c>
      <c r="EX42" s="138">
        <f t="shared" si="7"/>
        <v>18.672046664472276</v>
      </c>
      <c r="EY42" s="138">
        <f t="shared" si="7"/>
        <v>22.963386342514667</v>
      </c>
      <c r="EZ42" s="138">
        <f t="shared" si="7"/>
        <v>23.01173517872158</v>
      </c>
      <c r="FA42" s="138">
        <f t="shared" si="7"/>
        <v>26.217533370926276</v>
      </c>
      <c r="FB42" s="138">
        <f t="shared" si="7"/>
        <v>12.226199573378459</v>
      </c>
      <c r="FC42" s="138">
        <f t="shared" si="7"/>
        <v>31.278890485868686</v>
      </c>
      <c r="FD42" s="138">
        <f t="shared" si="7"/>
        <v>39.882279728241741</v>
      </c>
      <c r="FE42" s="138">
        <f t="shared" si="7"/>
        <v>52.726130138801963</v>
      </c>
      <c r="FF42" s="138">
        <f t="shared" si="7"/>
        <v>52.239590364404449</v>
      </c>
      <c r="FG42" s="138">
        <f t="shared" si="7"/>
        <v>63.672371468228846</v>
      </c>
      <c r="FH42" s="138">
        <f t="shared" si="7"/>
        <v>68.081217506591315</v>
      </c>
      <c r="FI42" s="138">
        <f t="shared" si="7"/>
        <v>69.143870157422725</v>
      </c>
      <c r="FJ42" s="138">
        <f t="shared" si="7"/>
        <v>76.626061304583942</v>
      </c>
      <c r="FK42" s="138">
        <f t="shared" si="7"/>
        <v>85.917697018038808</v>
      </c>
      <c r="FL42" s="138">
        <f t="shared" si="7"/>
        <v>81.618670126411018</v>
      </c>
      <c r="FM42" s="138">
        <f t="shared" si="7"/>
        <v>89.008822393928497</v>
      </c>
      <c r="FN42" s="138">
        <f t="shared" si="7"/>
        <v>100.18182984575435</v>
      </c>
      <c r="FO42" s="138">
        <f t="shared" si="7"/>
        <v>114.18100220055464</v>
      </c>
      <c r="FP42" s="138">
        <f t="shared" si="7"/>
        <v>117.03354257634321</v>
      </c>
      <c r="FQ42" s="138">
        <f t="shared" si="7"/>
        <v>113.97236466221278</v>
      </c>
      <c r="FR42" s="138">
        <f t="shared" si="7"/>
        <v>97.737913263782275</v>
      </c>
      <c r="FS42" s="138">
        <f t="shared" si="7"/>
        <v>81.773311812917726</v>
      </c>
      <c r="FT42" s="138">
        <f t="shared" si="7"/>
        <v>78.524397254283969</v>
      </c>
      <c r="FU42" s="138">
        <f t="shared" si="7"/>
        <v>68.811503441778285</v>
      </c>
      <c r="FV42" s="138">
        <f t="shared" si="7"/>
        <v>70.077818969396546</v>
      </c>
      <c r="FW42" s="112"/>
      <c r="FX42" s="112"/>
      <c r="FY42" s="100" t="s">
        <v>166</v>
      </c>
      <c r="FZ42" s="139">
        <f>SUM(L42:FW42)</f>
        <v>1725.0732863005701</v>
      </c>
      <c r="GA42" s="115"/>
      <c r="GB42" s="136" t="s">
        <v>177</v>
      </c>
      <c r="GC42" s="14" t="s">
        <v>11</v>
      </c>
      <c r="GD42" s="117"/>
      <c r="GE42" s="140">
        <f>GE40+GE41</f>
        <v>0.99999999999999978</v>
      </c>
      <c r="GI42" s="141"/>
      <c r="GK42" s="139">
        <v>1655.182136266071</v>
      </c>
      <c r="GL42" s="119">
        <f>FZ42-GK42</f>
        <v>69.891150034499105</v>
      </c>
      <c r="GM42" s="15">
        <f>GL42/GK42</f>
        <v>4.2225655112594865E-2</v>
      </c>
      <c r="GO42" s="142">
        <f>SUM(EV42:FU42)</f>
        <v>1612.6065351452223</v>
      </c>
      <c r="GR42" s="143" t="str">
        <f>GB39</f>
        <v>Apache, USA</v>
      </c>
      <c r="GS42" s="144">
        <f>GO42</f>
        <v>1612.6065351452223</v>
      </c>
      <c r="GU42" s="142">
        <f>SUM(DU42:FU42)</f>
        <v>1654.9954673311736</v>
      </c>
      <c r="GW42" s="145">
        <f>SUM(DU42:FV42)</f>
        <v>1725.0732863005701</v>
      </c>
      <c r="GY42" s="306">
        <f>+GW42</f>
        <v>1725.0732863005701</v>
      </c>
      <c r="GZ42" s="143" t="str">
        <f>GR42</f>
        <v>Apache, USA</v>
      </c>
      <c r="HA42" s="144">
        <f>GW42</f>
        <v>1725.0732863005701</v>
      </c>
      <c r="HC42" s="22" t="s">
        <v>72</v>
      </c>
      <c r="HD42" s="146">
        <f>FU42</f>
        <v>68.811503441778285</v>
      </c>
      <c r="HE42" s="147"/>
      <c r="HF42" s="148">
        <f>FV42</f>
        <v>70.077818969396546</v>
      </c>
    </row>
    <row r="43" spans="2:222" ht="11.1" customHeight="1">
      <c r="C43" s="159"/>
      <c r="F43" s="10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150"/>
      <c r="FX43" s="150"/>
      <c r="FY43" s="23"/>
      <c r="FZ43" s="151">
        <f>FZ40+(FZ41*$FP$7)</f>
        <v>1725.0732863005699</v>
      </c>
      <c r="GA43" s="152" t="s">
        <v>179</v>
      </c>
      <c r="GB43" s="159"/>
      <c r="GK43" s="153">
        <v>0</v>
      </c>
      <c r="GZ43" s="1"/>
      <c r="HA43" s="1"/>
    </row>
    <row r="44" spans="2:222" ht="15" customHeight="1">
      <c r="B44" s="14">
        <v>7</v>
      </c>
      <c r="C44" s="103" t="str">
        <f>GB44</f>
        <v>Arch Coal, USA</v>
      </c>
      <c r="D44" s="154" t="s">
        <v>180</v>
      </c>
      <c r="F44" s="105" t="s">
        <v>194</v>
      </c>
      <c r="G44" s="23" t="s">
        <v>182</v>
      </c>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150"/>
      <c r="FX44" s="150"/>
      <c r="FY44" s="23"/>
      <c r="FZ44" s="153"/>
      <c r="GB44" s="156" t="s">
        <v>31</v>
      </c>
      <c r="GF44" s="14">
        <v>7</v>
      </c>
      <c r="GK44" s="153"/>
      <c r="GZ44" s="1"/>
      <c r="HA44" s="1"/>
      <c r="HL44" s="122" t="s">
        <v>195</v>
      </c>
      <c r="HM44" s="123">
        <f>FZ87</f>
        <v>55238.582554632405</v>
      </c>
      <c r="HN44" s="124" t="e">
        <f>HM44/$HM$41</f>
        <v>#DIV/0!</v>
      </c>
    </row>
    <row r="45" spans="2:222" ht="14.1" customHeight="1">
      <c r="C45" s="109" t="s">
        <v>172</v>
      </c>
      <c r="D45" s="110" t="s">
        <v>173</v>
      </c>
      <c r="F45" s="10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111"/>
      <c r="EC45" s="155">
        <f>[1]ArchCoal!DZ29</f>
        <v>21.946551245720055</v>
      </c>
      <c r="ED45" s="155">
        <f>[1]ArchCoal!EA29</f>
        <v>24.291812031092096</v>
      </c>
      <c r="EE45" s="155">
        <f>[1]ArchCoal!EB29</f>
        <v>23.572831725482427</v>
      </c>
      <c r="EF45" s="155">
        <f>[1]ArchCoal!EC29</f>
        <v>23.804281100687366</v>
      </c>
      <c r="EG45" s="155">
        <f>[1]ArchCoal!ED29</f>
        <v>22.053966313872117</v>
      </c>
      <c r="EH45" s="155">
        <f>[1]ArchCoal!EE29</f>
        <v>22.606208132260196</v>
      </c>
      <c r="EI45" s="155">
        <f>[1]ArchCoal!EF29</f>
        <v>22.053966313872117</v>
      </c>
      <c r="EJ45" s="155">
        <f>[1]ArchCoal!EG29</f>
        <v>47.099220598411492</v>
      </c>
      <c r="EK45" s="155">
        <f>[1]ArchCoal!EH29</f>
        <v>49.953984015707164</v>
      </c>
      <c r="EL45" s="155">
        <f>[1]ArchCoal!EI29</f>
        <v>56.050330418184679</v>
      </c>
      <c r="EM45" s="155">
        <f>[1]ArchCoal!EJ29</f>
        <v>55.420217094931175</v>
      </c>
      <c r="EN45" s="155">
        <f>[1]ArchCoal!EK29</f>
        <v>68.755865455676542</v>
      </c>
      <c r="EO45" s="155">
        <f>[1]ArchCoal!EL29</f>
        <v>74.897720042611255</v>
      </c>
      <c r="EP45" s="155">
        <f>[1]ArchCoal!EM29</f>
        <v>70.450170169313708</v>
      </c>
      <c r="EQ45" s="155">
        <f>[1]ArchCoal!EN29</f>
        <v>78.533123854826528</v>
      </c>
      <c r="ER45" s="155">
        <f>[1]ArchCoal!EO29</f>
        <v>89.173287443876418</v>
      </c>
      <c r="ES45" s="155">
        <f>[1]ArchCoal!EP29</f>
        <v>102.12561686630926</v>
      </c>
      <c r="ET45" s="155">
        <f>[1]ArchCoal!EQ29</f>
        <v>107.91740849588089</v>
      </c>
      <c r="EU45" s="155">
        <f>[1]ArchCoal!ER29</f>
        <v>105.29718726001848</v>
      </c>
      <c r="EV45" s="155">
        <f>[1]ArchCoal!ES29</f>
        <v>104.8298532119388</v>
      </c>
      <c r="EW45" s="155">
        <f>[1]ArchCoal!ET29</f>
        <v>109.8235012987227</v>
      </c>
      <c r="EX45" s="155">
        <f>[1]ArchCoal!EU29</f>
        <v>107.39406437462314</v>
      </c>
      <c r="EY45" s="155">
        <f>[1]ArchCoal!EV29</f>
        <v>122.51153318834642</v>
      </c>
      <c r="EZ45" s="155">
        <f>[1]ArchCoal!EW29</f>
        <v>124.55765117413345</v>
      </c>
      <c r="FA45" s="155">
        <f>[1]ArchCoal!EX29</f>
        <v>126.82080819348556</v>
      </c>
      <c r="FB45" s="155">
        <f>[1]ArchCoal!EY29</f>
        <v>185.81341776830666</v>
      </c>
      <c r="FC45" s="155">
        <f>[1]ArchCoal!EZ29</f>
        <v>231.91670925302029</v>
      </c>
      <c r="FD45" s="155">
        <f>[1]ArchCoal!FA29</f>
        <v>248.15963047466576</v>
      </c>
      <c r="FE45" s="155">
        <f>[1]ArchCoal!FB29</f>
        <v>279.17520849703197</v>
      </c>
      <c r="FF45" s="155">
        <f>[1]ArchCoal!FC29</f>
        <v>267.72814979126031</v>
      </c>
      <c r="FG45" s="155">
        <f>[1]ArchCoal!FD29</f>
        <v>261.16446934070308</v>
      </c>
      <c r="FH45" s="155">
        <f>[1]ArchCoal!FE29</f>
        <v>215.46375025695696</v>
      </c>
      <c r="FI45" s="155">
        <f>[1]ArchCoal!FF29</f>
        <v>245.39413311149767</v>
      </c>
      <c r="FJ45" s="155">
        <f>[1]ArchCoal!FG29</f>
        <v>236.29249622005838</v>
      </c>
      <c r="FK45" s="155">
        <f>[1]ArchCoal!FH29</f>
        <v>236.29249622005838</v>
      </c>
      <c r="FL45" s="155">
        <f>[1]ArchCoal!FI29</f>
        <v>244.34394423940853</v>
      </c>
      <c r="FM45" s="155">
        <f>[1]ArchCoal!FJ29</f>
        <v>220.74269965399174</v>
      </c>
      <c r="FN45" s="155">
        <f>[1]ArchCoal!FK29</f>
        <v>284.88648564641016</v>
      </c>
      <c r="FO45" s="155">
        <f>[1]ArchCoal!FL29</f>
        <v>254.97185562495073</v>
      </c>
      <c r="FP45" s="155">
        <f>[1]ArchCoal!FM29</f>
        <v>230.92078013932243</v>
      </c>
      <c r="FQ45" s="155">
        <f>[1]ArchCoal!FN29</f>
        <v>235.06727586928776</v>
      </c>
      <c r="FR45" s="155">
        <f>[1]ArchCoal!FO29</f>
        <v>235.17229475649668</v>
      </c>
      <c r="FS45" s="155">
        <f>[1]ArchCoal!FP29</f>
        <v>223.39617687080366</v>
      </c>
      <c r="FT45" s="155">
        <f>[1]ArchCoal!FQ29</f>
        <v>168.87562157629554</v>
      </c>
      <c r="FU45" s="155">
        <f>[1]ArchCoal!FR29</f>
        <v>171.53259942268105</v>
      </c>
      <c r="FV45" s="155">
        <f>[1]ArchCoal!FS29</f>
        <v>168.69183852367993</v>
      </c>
      <c r="FW45" s="112"/>
      <c r="FX45" s="112"/>
      <c r="FY45" s="113" t="s">
        <v>166</v>
      </c>
      <c r="FZ45" s="114">
        <f>SUM(L45:FW45)</f>
        <v>6607.9431932768712</v>
      </c>
      <c r="GA45" s="115"/>
      <c r="GB45" s="109" t="s">
        <v>172</v>
      </c>
      <c r="GC45" s="116" t="s">
        <v>173</v>
      </c>
      <c r="GD45" s="117"/>
      <c r="GE45" s="118">
        <f>FZ45/FZ47</f>
        <v>0.89849736753571063</v>
      </c>
      <c r="GI45" s="118">
        <f>FZ45/$GI$576</f>
        <v>4.0994756549920597E-3</v>
      </c>
      <c r="GK45" s="114">
        <v>6607.9431932768712</v>
      </c>
      <c r="GL45" s="119">
        <f>FZ45-GK45</f>
        <v>0</v>
      </c>
      <c r="GM45" s="15">
        <f>GL45/GK45</f>
        <v>0</v>
      </c>
      <c r="GO45" s="120">
        <f>SUM(EV45:FU45)</f>
        <v>5373.2476061744574</v>
      </c>
      <c r="GU45" s="120">
        <f>SUM(DU45:FU45)</f>
        <v>6439.2513547531917</v>
      </c>
      <c r="GW45" s="121">
        <f>SUM(DU45:FV45)</f>
        <v>6607.9431932768712</v>
      </c>
      <c r="GZ45" s="1"/>
      <c r="HA45" s="1"/>
      <c r="HN45" s="135"/>
    </row>
    <row r="46" spans="2:222" ht="14.1" customHeight="1">
      <c r="C46" s="125" t="s">
        <v>175</v>
      </c>
      <c r="D46" s="126" t="s">
        <v>176</v>
      </c>
      <c r="F46" s="10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111"/>
      <c r="EC46" s="127">
        <f>[1]ArchCoal!DZ36</f>
        <v>8.8545959598821528E-2</v>
      </c>
      <c r="ED46" s="127">
        <f>[1]ArchCoal!EA36</f>
        <v>9.8008191929778346E-2</v>
      </c>
      <c r="EE46" s="127">
        <f>[1]ArchCoal!EB36</f>
        <v>9.5107380755390422E-2</v>
      </c>
      <c r="EF46" s="127">
        <f>[1]ArchCoal!EC36</f>
        <v>9.6041190664592685E-2</v>
      </c>
      <c r="EG46" s="127">
        <f>[1]ArchCoal!ED36</f>
        <v>8.897933840984322E-2</v>
      </c>
      <c r="EH46" s="127">
        <f>[1]ArchCoal!EE36</f>
        <v>9.1207423414739239E-2</v>
      </c>
      <c r="EI46" s="127">
        <f>[1]ArchCoal!EF36</f>
        <v>8.897933840984322E-2</v>
      </c>
      <c r="EJ46" s="127">
        <f>[1]ArchCoal!EG36</f>
        <v>0.19002738232305327</v>
      </c>
      <c r="EK46" s="127">
        <f>[1]ArchCoal!EH36</f>
        <v>0.20154526335054967</v>
      </c>
      <c r="EL46" s="127">
        <f>[1]ArchCoal!EI36</f>
        <v>0.22614169475384208</v>
      </c>
      <c r="EM46" s="127">
        <f>[1]ArchCoal!EJ36</f>
        <v>0.22359942794213222</v>
      </c>
      <c r="EN46" s="127">
        <f>[1]ArchCoal!EK36</f>
        <v>0.27740368027106838</v>
      </c>
      <c r="EO46" s="127">
        <f>[1]ArchCoal!EL36</f>
        <v>0.30218371983298425</v>
      </c>
      <c r="EP46" s="127">
        <f>[1]ArchCoal!EM36</f>
        <v>0.28423955325366584</v>
      </c>
      <c r="EQ46" s="127">
        <f>[1]ArchCoal!EN36</f>
        <v>0.31685118696609893</v>
      </c>
      <c r="ER46" s="127">
        <f>[1]ArchCoal!EO36</f>
        <v>0.35978018682272089</v>
      </c>
      <c r="ES46" s="127">
        <f>[1]ArchCoal!EP36</f>
        <v>0.41203789350786696</v>
      </c>
      <c r="ET46" s="127">
        <f>[1]ArchCoal!EQ36</f>
        <v>0.43540556261883284</v>
      </c>
      <c r="EU46" s="127">
        <f>[1]ArchCoal!ER36</f>
        <v>0.42483396979347293</v>
      </c>
      <c r="EV46" s="127">
        <f>[1]ArchCoal!ES36</f>
        <v>0.42294845524145486</v>
      </c>
      <c r="EW46" s="127">
        <f>[1]ArchCoal!ET36</f>
        <v>0.44309591972425505</v>
      </c>
      <c r="EX46" s="127">
        <f>[1]ArchCoal!EU36</f>
        <v>0.43329406879466281</v>
      </c>
      <c r="EY46" s="127">
        <f>[1]ArchCoal!EV36</f>
        <v>0.49428728671893385</v>
      </c>
      <c r="EZ46" s="127">
        <f>[1]ArchCoal!EW36</f>
        <v>0.50254259200473606</v>
      </c>
      <c r="FA46" s="127">
        <f>[1]ArchCoal!EX36</f>
        <v>0.511673566970127</v>
      </c>
      <c r="FB46" s="127">
        <f>[1]ArchCoal!EY36</f>
        <v>0.74968623536420298</v>
      </c>
      <c r="FC46" s="127">
        <f>[1]ArchCoal!EZ36</f>
        <v>0.93569542375430381</v>
      </c>
      <c r="FD46" s="127">
        <f>[1]ArchCoal!FA36</f>
        <v>1.0012294126783787</v>
      </c>
      <c r="FE46" s="127">
        <f>[1]ArchCoal!FB36</f>
        <v>1.1263654346325394</v>
      </c>
      <c r="FF46" s="127">
        <f>[1]ArchCoal!FC36</f>
        <v>1.0801809208864781</v>
      </c>
      <c r="FG46" s="127">
        <f>[1]ArchCoal!FD36</f>
        <v>1.0536989749311674</v>
      </c>
      <c r="FH46" s="127">
        <f>[1]ArchCoal!FE36</f>
        <v>0.8693140125596589</v>
      </c>
      <c r="FI46" s="127">
        <f>[1]ArchCoal!FF36</f>
        <v>0.99007168611587459</v>
      </c>
      <c r="FJ46" s="127">
        <f>[1]ArchCoal!FG36</f>
        <v>0.95335005439117737</v>
      </c>
      <c r="FK46" s="127">
        <f>[1]ArchCoal!FH36</f>
        <v>0.95335005439117737</v>
      </c>
      <c r="FL46" s="127">
        <f>[1]ArchCoal!FI36</f>
        <v>0.98583457476302494</v>
      </c>
      <c r="FM46" s="127">
        <f>[1]ArchCoal!FJ36</f>
        <v>0.89061255895998315</v>
      </c>
      <c r="FN46" s="127">
        <f>[1]ArchCoal!FK36</f>
        <v>1.1494082585397871</v>
      </c>
      <c r="FO46" s="127">
        <f>[1]ArchCoal!FL36</f>
        <v>1.0287141416538639</v>
      </c>
      <c r="FP46" s="127">
        <f>[1]ArchCoal!FM36</f>
        <v>0.93167722982135148</v>
      </c>
      <c r="FQ46" s="127">
        <f>[1]ArchCoal!FN36</f>
        <v>0.94840675781285289</v>
      </c>
      <c r="FR46" s="127">
        <f>[1]ArchCoal!FO36</f>
        <v>0.94883046894813794</v>
      </c>
      <c r="FS46" s="127">
        <f>[1]ArchCoal!FP36</f>
        <v>0.90131832697818348</v>
      </c>
      <c r="FT46" s="127">
        <f>[1]ArchCoal!FQ36</f>
        <v>0.68134869109499252</v>
      </c>
      <c r="FU46" s="127">
        <f>[1]ArchCoal!FR36</f>
        <v>0.692068582817702</v>
      </c>
      <c r="FV46" s="127">
        <f>[1]ArchCoal!FS36</f>
        <v>0.68060719660824376</v>
      </c>
      <c r="FW46" s="128"/>
      <c r="FX46" s="128"/>
      <c r="FY46" s="113" t="s">
        <v>166</v>
      </c>
      <c r="FZ46" s="160">
        <f>SUM(L46:FW46)</f>
        <v>26.66052923177655</v>
      </c>
      <c r="GA46" s="115"/>
      <c r="GB46" s="125" t="s">
        <v>175</v>
      </c>
      <c r="GC46" s="130" t="s">
        <v>176</v>
      </c>
      <c r="GD46" s="117"/>
      <c r="GE46" s="131">
        <f>(FZ46*$FP$7)/FZ47</f>
        <v>0.10150263246428903</v>
      </c>
      <c r="GI46" s="132"/>
      <c r="GK46" s="160">
        <v>26.66052923177655</v>
      </c>
      <c r="GL46" s="119">
        <f>FZ46-GK46</f>
        <v>0</v>
      </c>
      <c r="GM46" s="15">
        <f>GL46/GK46</f>
        <v>0</v>
      </c>
      <c r="GO46" s="133">
        <f>SUM(EV46:FU46)</f>
        <v>21.67900369054901</v>
      </c>
      <c r="GU46" s="133">
        <f>SUM(DU46:FU46)</f>
        <v>25.979922035168308</v>
      </c>
      <c r="GW46" s="134">
        <f>SUM(DU46:FV46)</f>
        <v>26.66052923177655</v>
      </c>
      <c r="GZ46" s="1"/>
      <c r="HA46" s="1"/>
      <c r="HL46" s="122" t="s">
        <v>196</v>
      </c>
      <c r="HM46" s="123">
        <f>FZ112</f>
        <v>19039.187554539458</v>
      </c>
      <c r="HN46" s="124" t="e">
        <f>HM46/$HM$41</f>
        <v>#DIV/0!</v>
      </c>
    </row>
    <row r="47" spans="2:222" ht="15" customHeight="1">
      <c r="C47" s="136" t="s">
        <v>177</v>
      </c>
      <c r="D47" s="14" t="s">
        <v>11</v>
      </c>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37"/>
      <c r="EC47" s="138">
        <f t="shared" ref="EC47:FV47" si="8">EC45+(EC46*$FP$7)</f>
        <v>24.425838114487057</v>
      </c>
      <c r="ED47" s="138">
        <f t="shared" si="8"/>
        <v>27.036041405125889</v>
      </c>
      <c r="EE47" s="138">
        <f t="shared" si="8"/>
        <v>26.235838386633358</v>
      </c>
      <c r="EF47" s="138">
        <f t="shared" si="8"/>
        <v>26.49343443929596</v>
      </c>
      <c r="EG47" s="138">
        <f t="shared" si="8"/>
        <v>24.545387789347728</v>
      </c>
      <c r="EH47" s="138">
        <f t="shared" si="8"/>
        <v>25.160015987872896</v>
      </c>
      <c r="EI47" s="138">
        <f t="shared" si="8"/>
        <v>24.545387789347728</v>
      </c>
      <c r="EJ47" s="138">
        <f t="shared" si="8"/>
        <v>52.419987303456985</v>
      </c>
      <c r="EK47" s="138">
        <f t="shared" si="8"/>
        <v>55.597251389522555</v>
      </c>
      <c r="EL47" s="138">
        <f t="shared" si="8"/>
        <v>62.382297871292259</v>
      </c>
      <c r="EM47" s="138">
        <f t="shared" si="8"/>
        <v>61.681001077310874</v>
      </c>
      <c r="EN47" s="138">
        <f t="shared" si="8"/>
        <v>76.523168503266461</v>
      </c>
      <c r="EO47" s="138">
        <f t="shared" si="8"/>
        <v>83.358864197934821</v>
      </c>
      <c r="EP47" s="138">
        <f t="shared" si="8"/>
        <v>78.408877660416351</v>
      </c>
      <c r="EQ47" s="138">
        <f t="shared" si="8"/>
        <v>87.4049570898773</v>
      </c>
      <c r="ER47" s="138">
        <f t="shared" si="8"/>
        <v>99.247132674912606</v>
      </c>
      <c r="ES47" s="138">
        <f t="shared" si="8"/>
        <v>113.66267788452953</v>
      </c>
      <c r="ET47" s="138">
        <f t="shared" si="8"/>
        <v>120.10876424920821</v>
      </c>
      <c r="EU47" s="138">
        <f t="shared" si="8"/>
        <v>117.19253841423571</v>
      </c>
      <c r="EV47" s="138">
        <f t="shared" si="8"/>
        <v>116.67240995869953</v>
      </c>
      <c r="EW47" s="138">
        <f t="shared" si="8"/>
        <v>122.23018705100185</v>
      </c>
      <c r="EX47" s="138">
        <f t="shared" si="8"/>
        <v>119.52629830087371</v>
      </c>
      <c r="EY47" s="138">
        <f t="shared" si="8"/>
        <v>136.35157721647656</v>
      </c>
      <c r="EZ47" s="138">
        <f t="shared" si="8"/>
        <v>138.62884375026607</v>
      </c>
      <c r="FA47" s="138">
        <f t="shared" si="8"/>
        <v>141.14766806864912</v>
      </c>
      <c r="FB47" s="138">
        <f t="shared" si="8"/>
        <v>206.80463235850434</v>
      </c>
      <c r="FC47" s="138">
        <f t="shared" si="8"/>
        <v>258.11618111814079</v>
      </c>
      <c r="FD47" s="138">
        <f t="shared" si="8"/>
        <v>276.19405402966038</v>
      </c>
      <c r="FE47" s="138">
        <f t="shared" si="8"/>
        <v>310.71344066674305</v>
      </c>
      <c r="FF47" s="138">
        <f t="shared" si="8"/>
        <v>297.97321557608171</v>
      </c>
      <c r="FG47" s="138">
        <f t="shared" si="8"/>
        <v>290.66804063877578</v>
      </c>
      <c r="FH47" s="138">
        <f t="shared" si="8"/>
        <v>239.8045426086274</v>
      </c>
      <c r="FI47" s="138">
        <f t="shared" si="8"/>
        <v>273.11614032274213</v>
      </c>
      <c r="FJ47" s="138">
        <f t="shared" si="8"/>
        <v>262.98629774301133</v>
      </c>
      <c r="FK47" s="138">
        <f t="shared" si="8"/>
        <v>262.98629774301133</v>
      </c>
      <c r="FL47" s="138">
        <f t="shared" si="8"/>
        <v>271.94731233277321</v>
      </c>
      <c r="FM47" s="138">
        <f t="shared" si="8"/>
        <v>245.67985130487125</v>
      </c>
      <c r="FN47" s="138">
        <f t="shared" si="8"/>
        <v>317.06991688552421</v>
      </c>
      <c r="FO47" s="138">
        <f t="shared" si="8"/>
        <v>283.77585159125891</v>
      </c>
      <c r="FP47" s="138">
        <f t="shared" si="8"/>
        <v>257.00774257432028</v>
      </c>
      <c r="FQ47" s="138">
        <f t="shared" si="8"/>
        <v>261.62266508804765</v>
      </c>
      <c r="FR47" s="138">
        <f t="shared" si="8"/>
        <v>261.73954788704452</v>
      </c>
      <c r="FS47" s="138">
        <f t="shared" si="8"/>
        <v>248.6330900261928</v>
      </c>
      <c r="FT47" s="138">
        <f t="shared" si="8"/>
        <v>187.95338492695532</v>
      </c>
      <c r="FU47" s="138">
        <f t="shared" si="8"/>
        <v>190.91051974157671</v>
      </c>
      <c r="FV47" s="138">
        <f t="shared" si="8"/>
        <v>187.74884002871076</v>
      </c>
      <c r="FW47" s="112"/>
      <c r="FX47" s="112"/>
      <c r="FY47" s="100" t="s">
        <v>166</v>
      </c>
      <c r="FZ47" s="139">
        <f>SUM(L47:FW47)</f>
        <v>7354.4380117666169</v>
      </c>
      <c r="GA47" s="115"/>
      <c r="GB47" s="136" t="s">
        <v>177</v>
      </c>
      <c r="GC47" s="14" t="s">
        <v>11</v>
      </c>
      <c r="GD47" s="117"/>
      <c r="GE47" s="140">
        <f>GE45+GE46</f>
        <v>0.99999999999999967</v>
      </c>
      <c r="GI47" s="141"/>
      <c r="GK47" s="139">
        <v>7354.4380117666169</v>
      </c>
      <c r="GL47" s="119">
        <f>FZ47-GK47</f>
        <v>0</v>
      </c>
      <c r="GM47" s="15">
        <f>GL47/GK47</f>
        <v>0</v>
      </c>
      <c r="GO47" s="142">
        <f>SUM(EV47:FU47)</f>
        <v>5980.2597095098308</v>
      </c>
      <c r="GR47" s="143" t="str">
        <f>GB44</f>
        <v>Arch Coal, USA</v>
      </c>
      <c r="GS47" s="144">
        <f>GO47</f>
        <v>5980.2597095098308</v>
      </c>
      <c r="GU47" s="142">
        <f>SUM(DU47:FU47)</f>
        <v>7166.6891717379058</v>
      </c>
      <c r="GW47" s="145">
        <f>SUM(DU47:FV47)</f>
        <v>7354.4380117666169</v>
      </c>
      <c r="GY47" s="306">
        <f>+GW47</f>
        <v>7354.4380117666169</v>
      </c>
      <c r="GZ47" s="143" t="str">
        <f>GR47</f>
        <v>Arch Coal, USA</v>
      </c>
      <c r="HA47" s="144">
        <f>GW47</f>
        <v>7354.4380117666169</v>
      </c>
      <c r="HC47" s="22" t="s">
        <v>197</v>
      </c>
      <c r="HD47" s="146">
        <f>FU47</f>
        <v>190.91051974157671</v>
      </c>
      <c r="HE47" s="147"/>
      <c r="HF47" s="148">
        <f>FV47</f>
        <v>187.74884002871076</v>
      </c>
    </row>
    <row r="48" spans="2:222" ht="11.1" customHeight="1">
      <c r="C48" s="157"/>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150"/>
      <c r="FX48" s="150"/>
      <c r="FY48" s="23"/>
      <c r="FZ48" s="151">
        <f>FZ45+(FZ46*$FP$7)</f>
        <v>7354.4380117666151</v>
      </c>
      <c r="GA48" s="152" t="s">
        <v>179</v>
      </c>
      <c r="GB48" s="157"/>
      <c r="GK48" s="153">
        <v>0</v>
      </c>
      <c r="GZ48" s="1"/>
      <c r="HA48" s="1"/>
    </row>
    <row r="49" spans="2:214" ht="15" customHeight="1">
      <c r="B49" s="14">
        <v>8</v>
      </c>
      <c r="C49" s="103" t="str">
        <f>GB49</f>
        <v>Bahrain Petroleum Corp.</v>
      </c>
      <c r="D49" s="104" t="s">
        <v>169</v>
      </c>
      <c r="F49" s="14" t="s">
        <v>198</v>
      </c>
      <c r="G49" s="106" t="s">
        <v>171</v>
      </c>
      <c r="H49" s="106"/>
      <c r="I49" s="106"/>
      <c r="J49" s="10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150"/>
      <c r="FX49" s="150"/>
      <c r="FY49" s="53"/>
      <c r="FZ49" s="153"/>
      <c r="GB49" s="161" t="s">
        <v>34</v>
      </c>
      <c r="GF49" s="14">
        <v>8</v>
      </c>
      <c r="GK49" s="153"/>
      <c r="GZ49" s="1"/>
      <c r="HA49" s="1"/>
    </row>
    <row r="50" spans="2:214" ht="14.1" customHeight="1">
      <c r="C50" s="109" t="s">
        <v>172</v>
      </c>
      <c r="D50" s="110" t="s">
        <v>173</v>
      </c>
      <c r="G50" s="106"/>
      <c r="H50" s="106"/>
      <c r="I50" s="106"/>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111"/>
      <c r="DX50" s="155">
        <f>[1]Bahrain!DU29</f>
        <v>1.0581233144509103</v>
      </c>
      <c r="DY50" s="155">
        <f>[1]Bahrain!DV29</f>
        <v>1.1153811657644055</v>
      </c>
      <c r="DZ50" s="155">
        <f>[1]Bahrain!DW29</f>
        <v>1.1310484861852013</v>
      </c>
      <c r="EA50" s="155">
        <f>[1]Bahrain!DX29</f>
        <v>1.1398241208224877</v>
      </c>
      <c r="EB50" s="155">
        <f>[1]Bahrain!DY29</f>
        <v>1.0707750534339833</v>
      </c>
      <c r="EC50" s="155">
        <f>[1]Bahrain!DZ29</f>
        <v>1.2737269351342395</v>
      </c>
      <c r="ED50" s="162">
        <f>[1]Bahrain!EA29</f>
        <v>1.3283056392769661</v>
      </c>
      <c r="EE50" s="155">
        <f>[1]Bahrain!EB29</f>
        <v>7.2854498122337921</v>
      </c>
      <c r="EF50" s="155">
        <f>[1]Bahrain!EC29</f>
        <v>7.5203197172159388</v>
      </c>
      <c r="EG50" s="155">
        <f>[1]Bahrain!ED29</f>
        <v>9.2706631821380725</v>
      </c>
      <c r="EH50" s="155">
        <f>[1]Bahrain!EE29</f>
        <v>8.8910879327411401</v>
      </c>
      <c r="EI50" s="155">
        <f>[1]Bahrain!EF29</f>
        <v>8.5115126833442112</v>
      </c>
      <c r="EJ50" s="155">
        <f>[1]Bahrain!EG29</f>
        <v>13.553229056578799</v>
      </c>
      <c r="EK50" s="155">
        <f>[1]Bahrain!EH29</f>
        <v>14.438944514076578</v>
      </c>
      <c r="EL50" s="155">
        <f>[1]Bahrain!EI29</f>
        <v>14.743549943293804</v>
      </c>
      <c r="EM50" s="155">
        <f>[1]Bahrain!EJ29</f>
        <v>15.186407672042691</v>
      </c>
      <c r="EN50" s="155">
        <f>[1]Bahrain!EK29</f>
        <v>14.641378352714638</v>
      </c>
      <c r="EO50" s="155">
        <f>[1]Bahrain!EL29</f>
        <v>16.166314841321029</v>
      </c>
      <c r="EP50" s="155">
        <f>[1]Bahrain!EM29</f>
        <v>17.649100084696578</v>
      </c>
      <c r="EQ50" s="155">
        <f>[1]Bahrain!EN29</f>
        <v>16.192294121326636</v>
      </c>
      <c r="ER50" s="155">
        <f>[1]Bahrain!EO29</f>
        <v>17.361957812017806</v>
      </c>
      <c r="ES50" s="155">
        <f>[1]Bahrain!EP29</f>
        <v>17.853860501025864</v>
      </c>
      <c r="ET50" s="155">
        <f>[1]Bahrain!EQ29</f>
        <v>17.848955485217626</v>
      </c>
      <c r="EU50" s="155">
        <f>[1]Bahrain!ER29</f>
        <v>17.152974945078906</v>
      </c>
      <c r="EV50" s="155">
        <f>[1]Bahrain!ES29</f>
        <v>28.66253286364163</v>
      </c>
      <c r="EW50" s="155">
        <f>[1]Bahrain!ET29</f>
        <v>29.537058660122717</v>
      </c>
      <c r="EX50" s="155">
        <f>[1]Bahrain!EU29</f>
        <v>29.738777077423372</v>
      </c>
      <c r="EY50" s="155">
        <f>[1]Bahrain!EV29</f>
        <v>20.976957069929266</v>
      </c>
      <c r="EZ50" s="155">
        <f>[1]Bahrain!EW29</f>
        <v>21.242509241540979</v>
      </c>
      <c r="FA50" s="155">
        <f>[1]Bahrain!EX29</f>
        <v>31.513004369603571</v>
      </c>
      <c r="FB50" s="155">
        <f>[1]Bahrain!EY29</f>
        <v>32.166423107970878</v>
      </c>
      <c r="FC50" s="155">
        <f>[1]Bahrain!EZ29</f>
        <v>32.753854414974072</v>
      </c>
      <c r="FD50" s="155">
        <f>[1]Bahrain!FA29</f>
        <v>36.905171821820026</v>
      </c>
      <c r="FE50" s="155">
        <f>[1]Bahrain!FB29</f>
        <v>46.67752614488019</v>
      </c>
      <c r="FF50" s="155">
        <f>[1]Bahrain!FC29</f>
        <v>47.296513515498191</v>
      </c>
      <c r="FG50" s="155">
        <f>[1]Bahrain!FD29</f>
        <v>48.226289560747084</v>
      </c>
      <c r="FH50" s="155">
        <f>[1]Bahrain!FE29</f>
        <v>28.985910556182731</v>
      </c>
      <c r="FI50" s="155">
        <f>[1]Bahrain!FF29</f>
        <v>32.387154755204357</v>
      </c>
      <c r="FJ50" s="155">
        <f>[1]Bahrain!FG29</f>
        <v>27.149457322910088</v>
      </c>
      <c r="FK50" s="155">
        <f>[1]Bahrain!FH29</f>
        <v>28.192116796519453</v>
      </c>
      <c r="FL50" s="155">
        <f>[1]Bahrain!FI29</f>
        <v>29.826043925340432</v>
      </c>
      <c r="FM50" s="155">
        <f>[1]Bahrain!FJ29</f>
        <v>30.051710877437355</v>
      </c>
      <c r="FN50" s="155">
        <f>[1]Bahrain!FK29</f>
        <v>30.644338631752557</v>
      </c>
      <c r="FO50" s="155">
        <f>[1]Bahrain!FL29</f>
        <v>31.020203606224577</v>
      </c>
      <c r="FP50" s="155">
        <f>[1]Bahrain!FM29</f>
        <v>32.39304941545776</v>
      </c>
      <c r="FQ50" s="155">
        <f>[1]Bahrain!FN29</f>
        <v>34.476956694468022</v>
      </c>
      <c r="FR50" s="155">
        <f>[1]Bahrain!FO29</f>
        <v>36.901940839923796</v>
      </c>
      <c r="FS50" s="155">
        <f>[1]Bahrain!FP29</f>
        <v>37.253534474075863</v>
      </c>
      <c r="FT50" s="155">
        <f>[1]Bahrain!FQ29</f>
        <v>36.453279874614125</v>
      </c>
      <c r="FU50" s="155">
        <f>[1]Bahrain!FR29</f>
        <v>36.656791673021537</v>
      </c>
      <c r="FV50" s="155">
        <f>[1]Bahrain!FS29</f>
        <v>37.419006010271175</v>
      </c>
      <c r="FW50" s="112"/>
      <c r="FX50" s="112"/>
      <c r="FY50" s="113" t="s">
        <v>166</v>
      </c>
      <c r="FZ50" s="114">
        <f>SUM(L50:FW50)</f>
        <v>1137.8932986736882</v>
      </c>
      <c r="GA50" s="115"/>
      <c r="GB50" s="109" t="s">
        <v>172</v>
      </c>
      <c r="GC50" s="116" t="s">
        <v>173</v>
      </c>
      <c r="GD50" s="117"/>
      <c r="GE50" s="118">
        <f>FZ50/FZ52</f>
        <v>0.84251309543974273</v>
      </c>
      <c r="GI50" s="118">
        <f>FZ50/$GI$576</f>
        <v>7.0593310799606625E-4</v>
      </c>
      <c r="GK50" s="114">
        <v>1137.8932986736882</v>
      </c>
      <c r="GL50" s="119">
        <f>FZ50-GK50</f>
        <v>0</v>
      </c>
      <c r="GM50" s="15">
        <f>GL50/GK50</f>
        <v>0</v>
      </c>
      <c r="GO50" s="120">
        <f>SUM(EV50:FU50)</f>
        <v>858.08910729128468</v>
      </c>
      <c r="GP50" s="14">
        <v>2016</v>
      </c>
      <c r="GU50" s="120">
        <f>SUM(DU50:FU50)</f>
        <v>1100.4742926634169</v>
      </c>
      <c r="GW50" s="121">
        <f>SUM(DU50:FV50)</f>
        <v>1137.8932986736882</v>
      </c>
      <c r="GZ50" s="1"/>
      <c r="HA50" s="1"/>
    </row>
    <row r="51" spans="2:214" ht="14.1" customHeight="1">
      <c r="C51" s="125" t="s">
        <v>175</v>
      </c>
      <c r="D51" s="126" t="s">
        <v>176</v>
      </c>
      <c r="G51" s="106"/>
      <c r="H51" s="106"/>
      <c r="I51" s="106"/>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111"/>
      <c r="DX51" s="127">
        <f>[1]Bahrain!DU36</f>
        <v>2.0878503770066325E-3</v>
      </c>
      <c r="DY51" s="127">
        <f>[1]Bahrain!DV36</f>
        <v>2.5599580152951898E-3</v>
      </c>
      <c r="DZ51" s="127">
        <f>[1]Bahrain!DW36</f>
        <v>2.6480196363823597E-3</v>
      </c>
      <c r="EA51" s="127">
        <f>[1]Bahrain!DX36</f>
        <v>2.8986533135437658E-3</v>
      </c>
      <c r="EB51" s="127">
        <f>[1]Bahrain!DY36</f>
        <v>2.7725110215056272E-3</v>
      </c>
      <c r="EC51" s="127">
        <f>[1]Bahrain!DZ36</f>
        <v>4.7686266818644197E-3</v>
      </c>
      <c r="ED51" s="163">
        <f>[1]Bahrain!EA36</f>
        <v>5.3600612571276223E-3</v>
      </c>
      <c r="EE51" s="127">
        <f>[1]Bahrain!EB36</f>
        <v>3.2146236758101264E-2</v>
      </c>
      <c r="EF51" s="127">
        <f>[1]Bahrain!EC36</f>
        <v>3.3489606854703396E-2</v>
      </c>
      <c r="EG51" s="127">
        <f>[1]Bahrain!ED36</f>
        <v>3.8238326549611699E-2</v>
      </c>
      <c r="EH51" s="127">
        <f>[1]Bahrain!EE36</f>
        <v>3.896957646439201E-2</v>
      </c>
      <c r="EI51" s="127">
        <f>[1]Bahrain!EF36</f>
        <v>3.9700826379172313E-2</v>
      </c>
      <c r="EJ51" s="127">
        <f>[1]Bahrain!EG36</f>
        <v>6.7386793823254368E-2</v>
      </c>
      <c r="EK51" s="127">
        <f>[1]Bahrain!EH36</f>
        <v>7.742195430211482E-2</v>
      </c>
      <c r="EL51" s="127">
        <f>[1]Bahrain!EI36</f>
        <v>8.2178761944136688E-2</v>
      </c>
      <c r="EM51" s="127">
        <f>[1]Bahrain!EJ36</f>
        <v>8.7196342183566908E-2</v>
      </c>
      <c r="EN51" s="127">
        <f>[1]Bahrain!EK36</f>
        <v>8.3240722600371519E-2</v>
      </c>
      <c r="EO51" s="127">
        <f>[1]Bahrain!EL36</f>
        <v>9.9082071199754429E-2</v>
      </c>
      <c r="EP51" s="127">
        <f>[1]Bahrain!EM36</f>
        <v>0.10857052612832964</v>
      </c>
      <c r="EQ51" s="127">
        <f>[1]Bahrain!EN36</f>
        <v>0.10809589099766756</v>
      </c>
      <c r="ER51" s="127">
        <f>[1]Bahrain!EO36</f>
        <v>0.11490375488604446</v>
      </c>
      <c r="ES51" s="127">
        <f>[1]Bahrain!EP36</f>
        <v>0.11937181743464101</v>
      </c>
      <c r="ET51" s="127">
        <f>[1]Bahrain!EQ36</f>
        <v>0.12341632191611507</v>
      </c>
      <c r="EU51" s="127">
        <f>[1]Bahrain!ER36</f>
        <v>0.11791238600169608</v>
      </c>
      <c r="EV51" s="127">
        <f>[1]Bahrain!ES36</f>
        <v>0.15376011255738209</v>
      </c>
      <c r="EW51" s="127">
        <f>[1]Bahrain!ET36</f>
        <v>0.162794042108272</v>
      </c>
      <c r="EX51" s="127">
        <f>[1]Bahrain!EU36</f>
        <v>0.16571671119950176</v>
      </c>
      <c r="EY51" s="127">
        <f>[1]Bahrain!EV36</f>
        <v>0.15101085092846456</v>
      </c>
      <c r="EZ51" s="127">
        <f>[1]Bahrain!EW36</f>
        <v>0.15451333633976505</v>
      </c>
      <c r="FA51" s="127">
        <f>[1]Bahrain!EX36</f>
        <v>0.1826502275484371</v>
      </c>
      <c r="FB51" s="127">
        <f>[1]Bahrain!EY36</f>
        <v>0.19022099976761331</v>
      </c>
      <c r="FC51" s="127">
        <f>[1]Bahrain!EZ36</f>
        <v>0.19582937405419343</v>
      </c>
      <c r="FD51" s="127">
        <f>[1]Bahrain!FA36</f>
        <v>0.23271891039712844</v>
      </c>
      <c r="FE51" s="127">
        <f>[1]Bahrain!FB36</f>
        <v>0.25115160358380195</v>
      </c>
      <c r="FF51" s="127">
        <f>[1]Bahrain!FC36</f>
        <v>0.25650140096787566</v>
      </c>
      <c r="FG51" s="127">
        <f>[1]Bahrain!FD36</f>
        <v>0.26494676550681745</v>
      </c>
      <c r="FH51" s="127">
        <f>[1]Bahrain!FE36</f>
        <v>0.22602058533232461</v>
      </c>
      <c r="FI51" s="127">
        <f>[1]Bahrain!FF36</f>
        <v>0.25782234815418897</v>
      </c>
      <c r="FJ51" s="127">
        <f>[1]Bahrain!FG36</f>
        <v>0.21088396920462088</v>
      </c>
      <c r="FK51" s="127">
        <f>[1]Bahrain!FH36</f>
        <v>0.22185713541666613</v>
      </c>
      <c r="FL51" s="127">
        <f>[1]Bahrain!FI36</f>
        <v>0.23821982354860968</v>
      </c>
      <c r="FM51" s="127">
        <f>[1]Bahrain!FJ36</f>
        <v>0.24093526485911262</v>
      </c>
      <c r="FN51" s="127">
        <f>[1]Bahrain!FK36</f>
        <v>0.24663265707466986</v>
      </c>
      <c r="FO51" s="127">
        <f>[1]Bahrain!FL36</f>
        <v>0.24496195232764661</v>
      </c>
      <c r="FP51" s="127">
        <f>[1]Bahrain!FM36</f>
        <v>0.25334276115381998</v>
      </c>
      <c r="FQ51" s="127">
        <f>[1]Bahrain!FN36</f>
        <v>0.27118094334882786</v>
      </c>
      <c r="FR51" s="127">
        <f>[1]Bahrain!FO36</f>
        <v>0.28666512616655182</v>
      </c>
      <c r="FS51" s="127">
        <f>[1]Bahrain!FP36</f>
        <v>0.28822310693627501</v>
      </c>
      <c r="FT51" s="127">
        <f>[1]Bahrain!FQ36</f>
        <v>0.28095421476492421</v>
      </c>
      <c r="FU51" s="127">
        <f>[1]Bahrain!FR36</f>
        <v>0.2828027581150232</v>
      </c>
      <c r="FV51" s="127">
        <f>[1]Bahrain!FS36</f>
        <v>0.28972612204526726</v>
      </c>
      <c r="FW51" s="128"/>
      <c r="FX51" s="128"/>
      <c r="FY51" s="113" t="s">
        <v>166</v>
      </c>
      <c r="FZ51" s="129">
        <f>SUM(L51:FW51)</f>
        <v>7.5964607001341822</v>
      </c>
      <c r="GA51" s="115"/>
      <c r="GB51" s="125" t="s">
        <v>175</v>
      </c>
      <c r="GC51" s="130" t="s">
        <v>176</v>
      </c>
      <c r="GD51" s="117"/>
      <c r="GE51" s="131">
        <f>(FZ51*$FP$7)/FZ52</f>
        <v>0.15748690456025718</v>
      </c>
      <c r="GI51" s="132"/>
      <c r="GK51" s="129">
        <v>7.5964607001341822</v>
      </c>
      <c r="GL51" s="119">
        <f>FZ51-GK51</f>
        <v>0</v>
      </c>
      <c r="GM51" s="15">
        <f>GL51/GK51</f>
        <v>0</v>
      </c>
      <c r="GO51" s="133">
        <f>SUM(EV51:FU51)</f>
        <v>5.9123169813625163</v>
      </c>
      <c r="GU51" s="133">
        <f>SUM(DU51:FU51)</f>
        <v>7.306734578088915</v>
      </c>
      <c r="GW51" s="134">
        <f>SUM(DU51:FV51)</f>
        <v>7.5964607001341822</v>
      </c>
      <c r="GZ51" s="1"/>
      <c r="HA51" s="1"/>
    </row>
    <row r="52" spans="2:214" ht="15" customHeight="1">
      <c r="C52" s="136" t="s">
        <v>177</v>
      </c>
      <c r="D52" s="14" t="s">
        <v>11</v>
      </c>
      <c r="G52" s="106"/>
      <c r="H52" s="106"/>
      <c r="I52" s="106"/>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37"/>
      <c r="DX52" s="138">
        <f t="shared" ref="DX52:FV52" si="9">DX50+(DX51*$FP$7)</f>
        <v>1.1165831250070961</v>
      </c>
      <c r="DY52" s="138">
        <f t="shared" si="9"/>
        <v>1.1870599901926708</v>
      </c>
      <c r="DZ52" s="138">
        <f t="shared" si="9"/>
        <v>1.2051930360039074</v>
      </c>
      <c r="EA52" s="138">
        <f t="shared" si="9"/>
        <v>1.2209864136017132</v>
      </c>
      <c r="EB52" s="138">
        <f t="shared" si="9"/>
        <v>1.1484053620361407</v>
      </c>
      <c r="EC52" s="138">
        <f t="shared" si="9"/>
        <v>1.4072484822264433</v>
      </c>
      <c r="ED52" s="138">
        <f t="shared" si="9"/>
        <v>1.4783873544765396</v>
      </c>
      <c r="EE52" s="138">
        <f t="shared" si="9"/>
        <v>8.1855444414606282</v>
      </c>
      <c r="EF52" s="138">
        <f t="shared" si="9"/>
        <v>8.4580287091476336</v>
      </c>
      <c r="EG52" s="138">
        <f t="shared" si="9"/>
        <v>10.3413363255272</v>
      </c>
      <c r="EH52" s="138">
        <f t="shared" si="9"/>
        <v>9.9822360737441169</v>
      </c>
      <c r="EI52" s="138">
        <f t="shared" si="9"/>
        <v>9.6231358219610357</v>
      </c>
      <c r="EJ52" s="138">
        <f t="shared" si="9"/>
        <v>15.440059283629921</v>
      </c>
      <c r="EK52" s="138">
        <f t="shared" si="9"/>
        <v>16.606759234535794</v>
      </c>
      <c r="EL52" s="138">
        <f t="shared" si="9"/>
        <v>17.044555277729632</v>
      </c>
      <c r="EM52" s="138">
        <f t="shared" si="9"/>
        <v>17.627905253182565</v>
      </c>
      <c r="EN52" s="138">
        <f t="shared" si="9"/>
        <v>16.972118585525038</v>
      </c>
      <c r="EO52" s="138">
        <f t="shared" si="9"/>
        <v>18.940612834914152</v>
      </c>
      <c r="EP52" s="138">
        <f t="shared" si="9"/>
        <v>20.689074816289807</v>
      </c>
      <c r="EQ52" s="138">
        <f t="shared" si="9"/>
        <v>19.218979069261326</v>
      </c>
      <c r="ER52" s="138">
        <f t="shared" si="9"/>
        <v>20.579262948827051</v>
      </c>
      <c r="ES52" s="138">
        <f t="shared" si="9"/>
        <v>21.196271389195811</v>
      </c>
      <c r="ET52" s="138">
        <f t="shared" si="9"/>
        <v>21.304612498868849</v>
      </c>
      <c r="EU52" s="138">
        <f t="shared" si="9"/>
        <v>20.454521753126397</v>
      </c>
      <c r="EV52" s="138">
        <f t="shared" si="9"/>
        <v>32.967816015248331</v>
      </c>
      <c r="EW52" s="138">
        <f t="shared" si="9"/>
        <v>34.095291839154335</v>
      </c>
      <c r="EX52" s="138">
        <f t="shared" si="9"/>
        <v>34.378844991009423</v>
      </c>
      <c r="EY52" s="138">
        <f t="shared" si="9"/>
        <v>25.205260895926273</v>
      </c>
      <c r="EZ52" s="138">
        <f t="shared" si="9"/>
        <v>25.568882659054402</v>
      </c>
      <c r="FA52" s="138">
        <f t="shared" si="9"/>
        <v>36.627210740959811</v>
      </c>
      <c r="FB52" s="138">
        <f t="shared" si="9"/>
        <v>37.49261110146405</v>
      </c>
      <c r="FC52" s="138">
        <f t="shared" si="9"/>
        <v>38.237076888491487</v>
      </c>
      <c r="FD52" s="138">
        <f t="shared" si="9"/>
        <v>43.421301312939619</v>
      </c>
      <c r="FE52" s="138">
        <f t="shared" si="9"/>
        <v>53.709771045226645</v>
      </c>
      <c r="FF52" s="138">
        <f t="shared" si="9"/>
        <v>54.478552742598708</v>
      </c>
      <c r="FG52" s="138">
        <f t="shared" si="9"/>
        <v>55.644798994937972</v>
      </c>
      <c r="FH52" s="138">
        <f t="shared" si="9"/>
        <v>35.314486945487822</v>
      </c>
      <c r="FI52" s="138">
        <f t="shared" si="9"/>
        <v>39.606180503521649</v>
      </c>
      <c r="FJ52" s="138">
        <f t="shared" si="9"/>
        <v>33.054208460639472</v>
      </c>
      <c r="FK52" s="138">
        <f t="shared" si="9"/>
        <v>34.404116588186106</v>
      </c>
      <c r="FL52" s="138">
        <f t="shared" si="9"/>
        <v>36.4961989847015</v>
      </c>
      <c r="FM52" s="138">
        <f t="shared" si="9"/>
        <v>36.797898293492509</v>
      </c>
      <c r="FN52" s="138">
        <f t="shared" si="9"/>
        <v>37.550053029843312</v>
      </c>
      <c r="FO52" s="138">
        <f t="shared" si="9"/>
        <v>37.879138271398681</v>
      </c>
      <c r="FP52" s="138">
        <f t="shared" si="9"/>
        <v>39.486646727764722</v>
      </c>
      <c r="FQ52" s="138">
        <f t="shared" si="9"/>
        <v>42.070023108235205</v>
      </c>
      <c r="FR52" s="138">
        <f t="shared" si="9"/>
        <v>44.928564372587246</v>
      </c>
      <c r="FS52" s="138">
        <f t="shared" si="9"/>
        <v>45.323781468291564</v>
      </c>
      <c r="FT52" s="138">
        <f t="shared" si="9"/>
        <v>44.319997888032006</v>
      </c>
      <c r="FU52" s="138">
        <f t="shared" si="9"/>
        <v>44.575268900242186</v>
      </c>
      <c r="FV52" s="138">
        <f t="shared" si="9"/>
        <v>45.531337427538659</v>
      </c>
      <c r="FW52" s="112"/>
      <c r="FX52" s="112"/>
      <c r="FY52" s="100" t="s">
        <v>166</v>
      </c>
      <c r="FZ52" s="139">
        <f>SUM(L52:FW52)</f>
        <v>1350.5941982774455</v>
      </c>
      <c r="GA52" s="115"/>
      <c r="GB52" s="136" t="s">
        <v>177</v>
      </c>
      <c r="GC52" s="14" t="s">
        <v>11</v>
      </c>
      <c r="GD52" s="117"/>
      <c r="GE52" s="140">
        <f>GE50+GE51</f>
        <v>0.99999999999999989</v>
      </c>
      <c r="GI52" s="141"/>
      <c r="GK52" s="139">
        <v>1350.5941982774455</v>
      </c>
      <c r="GL52" s="119">
        <f>FZ52-GK52</f>
        <v>0</v>
      </c>
      <c r="GM52" s="15">
        <f>GL52/GK52</f>
        <v>0</v>
      </c>
      <c r="GO52" s="142">
        <f>SUM(EV52:FU52)</f>
        <v>1023.6339827694352</v>
      </c>
      <c r="GR52" s="143" t="str">
        <f>GB49</f>
        <v>Bahrain Petroleum Corp.</v>
      </c>
      <c r="GS52" s="144">
        <f>GO52</f>
        <v>1023.6339827694352</v>
      </c>
      <c r="GU52" s="142">
        <f>SUM(DU52:FU52)</f>
        <v>1305.0628608499069</v>
      </c>
      <c r="GW52" s="145">
        <f>SUM(DU52:FV52)</f>
        <v>1350.5941982774455</v>
      </c>
      <c r="GY52" s="306">
        <f>+GW52</f>
        <v>1350.5941982774455</v>
      </c>
      <c r="GZ52" s="143" t="str">
        <f>GR52</f>
        <v>Bahrain Petroleum Corp.</v>
      </c>
      <c r="HA52" s="144">
        <f>GW52</f>
        <v>1350.5941982774455</v>
      </c>
      <c r="HC52" s="22" t="s">
        <v>34</v>
      </c>
      <c r="HD52" s="146">
        <f>FU52</f>
        <v>44.575268900242186</v>
      </c>
      <c r="HE52" s="147"/>
      <c r="HF52" s="148">
        <f>FV52</f>
        <v>45.531337427538659</v>
      </c>
    </row>
    <row r="53" spans="2:214">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FW53" s="27"/>
      <c r="FX53" s="27"/>
      <c r="FZ53" s="151">
        <f>FZ50+(FZ51*$FP$7)</f>
        <v>1350.5941982774452</v>
      </c>
      <c r="GA53" s="152" t="s">
        <v>179</v>
      </c>
      <c r="GZ53" s="1"/>
      <c r="HA53" s="1"/>
    </row>
    <row r="54" spans="2:214" ht="15" customHeight="1">
      <c r="B54" s="14">
        <v>9</v>
      </c>
      <c r="C54" s="103" t="str">
        <f>GB54</f>
        <v>BHP, Australia</v>
      </c>
      <c r="D54" s="154" t="s">
        <v>180</v>
      </c>
      <c r="F54" s="14" t="s">
        <v>199</v>
      </c>
      <c r="G54" s="106" t="s">
        <v>200</v>
      </c>
      <c r="H54" s="106"/>
      <c r="I54" s="106"/>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150"/>
      <c r="FX54" s="150"/>
      <c r="FY54" s="53"/>
      <c r="FZ54" s="153"/>
      <c r="GB54" s="156" t="s">
        <v>55</v>
      </c>
      <c r="GF54" s="14">
        <v>9</v>
      </c>
      <c r="GK54" s="153"/>
      <c r="GZ54" s="1"/>
      <c r="HA54" s="1"/>
    </row>
    <row r="55" spans="2:214" ht="14.1" customHeight="1">
      <c r="C55" s="109" t="s">
        <v>172</v>
      </c>
      <c r="D55" s="110" t="s">
        <v>173</v>
      </c>
      <c r="F55" s="14" t="s">
        <v>201</v>
      </c>
      <c r="G55" s="106" t="s">
        <v>182</v>
      </c>
      <c r="H55" s="106"/>
      <c r="I55" s="106"/>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164"/>
      <c r="DK55" s="155">
        <f>[1]BHP!DH29</f>
        <v>5.598764320729579</v>
      </c>
      <c r="DL55" s="155">
        <f>[1]BHP!DI29</f>
        <v>5.9281033984195544</v>
      </c>
      <c r="DM55" s="155">
        <f>[1]BHP!DJ29</f>
        <v>7.0807901703344669</v>
      </c>
      <c r="DN55" s="155">
        <f>[1]BHP!DK29</f>
        <v>7.4571776876944389</v>
      </c>
      <c r="DO55" s="155">
        <f>[1]BHP!DL29</f>
        <v>7.9276620843944041</v>
      </c>
      <c r="DP55" s="155">
        <f>[1]BHP!DM29</f>
        <v>8.3040496017543752</v>
      </c>
      <c r="DQ55" s="155">
        <f>[1]BHP!DN29</f>
        <v>8.4922433604343599</v>
      </c>
      <c r="DR55" s="155">
        <f>[1]BHP!DO29</f>
        <v>9.8095996711942632</v>
      </c>
      <c r="DS55" s="155">
        <f>[1]BHP!DP29</f>
        <v>10.256559848059229</v>
      </c>
      <c r="DT55" s="155">
        <f>[1]BHP!DQ29</f>
        <v>11.103431762119165</v>
      </c>
      <c r="DU55" s="155">
        <f>[1]BHP!DR29</f>
        <v>12.538409172054058</v>
      </c>
      <c r="DV55" s="155">
        <f>[1]BHP!DS29</f>
        <v>13.996910801823947</v>
      </c>
      <c r="DW55" s="155">
        <f>[1]BHP!DT29</f>
        <v>13.926338142318953</v>
      </c>
      <c r="DX55" s="155">
        <f>[1]BHP!DU29</f>
        <v>14.349774099348918</v>
      </c>
      <c r="DY55" s="155">
        <f>[1]BHP!DV29</f>
        <v>15.819897929684423</v>
      </c>
      <c r="DZ55" s="155">
        <f>[1]BHP!DW29</f>
        <v>17.989772300940611</v>
      </c>
      <c r="EA55" s="155">
        <f>[1]BHP!DX29</f>
        <v>27.6414670718247</v>
      </c>
      <c r="EB55" s="155">
        <f>[1]BHP!DY29</f>
        <v>38.097588591476658</v>
      </c>
      <c r="EC55" s="155">
        <f>[1]BHP!DZ29</f>
        <v>38.690504730507207</v>
      </c>
      <c r="ED55" s="155">
        <f>[1]BHP!EA29</f>
        <v>44.569325146344468</v>
      </c>
      <c r="EE55" s="155">
        <f>[1]BHP!EB29</f>
        <v>43.138737931375822</v>
      </c>
      <c r="EF55" s="155">
        <f>[1]BHP!EC29</f>
        <v>49.548262683930737</v>
      </c>
      <c r="EG55" s="155">
        <f>[1]BHP!ED29</f>
        <v>52.460660107409169</v>
      </c>
      <c r="EH55" s="155">
        <f>[1]BHP!EE29</f>
        <v>55.820786477402194</v>
      </c>
      <c r="EI55" s="155">
        <f>[1]BHP!EF29</f>
        <v>53.211920008293525</v>
      </c>
      <c r="EJ55" s="155">
        <f>[1]BHP!EG29</f>
        <v>50.275165352774259</v>
      </c>
      <c r="EK55" s="155">
        <f>[1]BHP!EH29</f>
        <v>53.565082939382073</v>
      </c>
      <c r="EL55" s="155">
        <f>[1]BHP!EI29</f>
        <v>91.594096635461256</v>
      </c>
      <c r="EM55" s="155">
        <f>[1]BHP!EJ29</f>
        <v>102.27512984121796</v>
      </c>
      <c r="EN55" s="155">
        <f>[1]BHP!EK29</f>
        <v>81.800027348785136</v>
      </c>
      <c r="EO55" s="155">
        <f>[1]BHP!EL29</f>
        <v>124.83806659373627</v>
      </c>
      <c r="EP55" s="155">
        <f>[1]BHP!EM29</f>
        <v>134.58966904237036</v>
      </c>
      <c r="EQ55" s="155">
        <f>[1]BHP!EN29</f>
        <v>134.19834975849727</v>
      </c>
      <c r="ER55" s="155">
        <f>[1]BHP!EO29</f>
        <v>130.74345974569513</v>
      </c>
      <c r="ES55" s="155">
        <f>[1]BHP!EP29</f>
        <v>132.7537396759223</v>
      </c>
      <c r="ET55" s="155">
        <f>[1]BHP!EQ29</f>
        <v>140.72990693409122</v>
      </c>
      <c r="EU55" s="155">
        <f>[1]BHP!ER29</f>
        <v>153.40345429896905</v>
      </c>
      <c r="EV55" s="155">
        <f>[1]BHP!ES29</f>
        <v>147.61183230463303</v>
      </c>
      <c r="EW55" s="155">
        <f>[1]BHP!ET29</f>
        <v>177.72611799988144</v>
      </c>
      <c r="EX55" s="155">
        <f>[1]BHP!EU29</f>
        <v>169.6534131479211</v>
      </c>
      <c r="EY55" s="155">
        <f>[1]BHP!EV29</f>
        <v>183.78885261311288</v>
      </c>
      <c r="EZ55" s="155">
        <f>[1]BHP!EW29</f>
        <v>154.18632827076235</v>
      </c>
      <c r="FA55" s="155">
        <f>[1]BHP!EX29</f>
        <v>163.11748172326622</v>
      </c>
      <c r="FB55" s="155">
        <f>[1]BHP!EY29</f>
        <v>175.8387303062012</v>
      </c>
      <c r="FC55" s="155">
        <f>[1]BHP!EZ29</f>
        <v>257.50528154127767</v>
      </c>
      <c r="FD55" s="155">
        <f>[1]BHP!FA29</f>
        <v>336.74832356253671</v>
      </c>
      <c r="FE55" s="155">
        <f>[1]BHP!FB29</f>
        <v>342.7595733439972</v>
      </c>
      <c r="FF55" s="155">
        <f>[1]BHP!FC29</f>
        <v>311.22227867837819</v>
      </c>
      <c r="FG55" s="155">
        <f>[1]BHP!FD29</f>
        <v>313.99662343940679</v>
      </c>
      <c r="FH55" s="155">
        <f>[1]BHP!FE29</f>
        <v>326.11366930130765</v>
      </c>
      <c r="FI55" s="155">
        <f>[1]BHP!FF29</f>
        <v>332.08001416375009</v>
      </c>
      <c r="FJ55" s="155">
        <f>[1]BHP!FG29</f>
        <v>323.68269450178298</v>
      </c>
      <c r="FK55" s="155">
        <f>[1]BHP!FH29</f>
        <v>332.67136120353473</v>
      </c>
      <c r="FL55" s="155">
        <f>[1]BHP!FI29</f>
        <v>316.13908102987659</v>
      </c>
      <c r="FM55" s="155">
        <f>[1]BHP!FJ29</f>
        <v>288.48812602508627</v>
      </c>
      <c r="FN55" s="155">
        <f>[1]BHP!FK29</f>
        <v>297.86861821959769</v>
      </c>
      <c r="FO55" s="155">
        <f>[1]BHP!FL29</f>
        <v>294.90973873448286</v>
      </c>
      <c r="FP55" s="155">
        <f>[1]BHP!FM29</f>
        <v>321.66621635407239</v>
      </c>
      <c r="FQ55" s="155">
        <f>[1]BHP!FN29</f>
        <v>340.84982608941374</v>
      </c>
      <c r="FR55" s="155">
        <f>[1]BHP!FO29</f>
        <v>278.89590646581269</v>
      </c>
      <c r="FS55" s="155">
        <f>[1]BHP!FP29</f>
        <v>286.52983126782743</v>
      </c>
      <c r="FT55" s="155">
        <f>[1]BHP!FQ29</f>
        <v>265.7048840031411</v>
      </c>
      <c r="FU55" s="155">
        <f>[1]BHP!FR29</f>
        <v>236.45392987406308</v>
      </c>
      <c r="FV55" s="155">
        <f>[1]BHP!FS29</f>
        <v>235.89822440630059</v>
      </c>
      <c r="FW55" s="112"/>
      <c r="FX55" s="112"/>
      <c r="FY55" s="113" t="s">
        <v>166</v>
      </c>
      <c r="FZ55" s="114">
        <f>SUM(L55:FW55)</f>
        <v>9116.6318438381968</v>
      </c>
      <c r="GA55" s="115"/>
      <c r="GB55" s="109" t="s">
        <v>172</v>
      </c>
      <c r="GC55" s="116" t="s">
        <v>173</v>
      </c>
      <c r="GD55" s="117"/>
      <c r="GE55" s="118">
        <f>FZ55/FZ57</f>
        <v>0.897363605823155</v>
      </c>
      <c r="GI55" s="118">
        <f>FZ55/$GI$576</f>
        <v>5.6558310515388418E-3</v>
      </c>
      <c r="GK55" s="114">
        <v>9116.6318438381968</v>
      </c>
      <c r="GL55" s="119">
        <f>FZ55-GK55</f>
        <v>0</v>
      </c>
      <c r="GM55" s="15">
        <f>GL55/GK55</f>
        <v>0</v>
      </c>
      <c r="GO55" s="120">
        <f>SUM(EV55:FU55)</f>
        <v>6976.208734165124</v>
      </c>
      <c r="GU55" s="120">
        <f>SUM(DU55:FU55)</f>
        <v>8798.775237526761</v>
      </c>
      <c r="GW55" s="121">
        <f>SUM(DU55:FV55)</f>
        <v>9034.6734619330618</v>
      </c>
      <c r="GZ55" s="1"/>
      <c r="HA55" s="1"/>
    </row>
    <row r="56" spans="2:214" ht="14.1" customHeight="1">
      <c r="C56" s="125" t="s">
        <v>175</v>
      </c>
      <c r="D56" s="126" t="s">
        <v>176</v>
      </c>
      <c r="G56" s="106"/>
      <c r="H56" s="106"/>
      <c r="I56" s="106"/>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164"/>
      <c r="DK56" s="127">
        <f>[1]BHP!DH36</f>
        <v>2.2588877577898434E-2</v>
      </c>
      <c r="DL56" s="127">
        <f>[1]BHP!DI36</f>
        <v>2.3917635082480695E-2</v>
      </c>
      <c r="DM56" s="127">
        <f>[1]BHP!DJ36</f>
        <v>2.8568286348518605E-2</v>
      </c>
      <c r="DN56" s="127">
        <f>[1]BHP!DK36</f>
        <v>3.0086866353755477E-2</v>
      </c>
      <c r="DO56" s="127">
        <f>[1]BHP!DL36</f>
        <v>3.1985091360301567E-2</v>
      </c>
      <c r="DP56" s="127">
        <f>[1]BHP!DM36</f>
        <v>3.3503671365538432E-2</v>
      </c>
      <c r="DQ56" s="127">
        <f>[1]BHP!DN36</f>
        <v>3.4262961368156868E-2</v>
      </c>
      <c r="DR56" s="127">
        <f>[1]BHP!DO36</f>
        <v>3.957799138648592E-2</v>
      </c>
      <c r="DS56" s="127">
        <f>[1]BHP!DP36</f>
        <v>4.1381305142704695E-2</v>
      </c>
      <c r="DT56" s="127">
        <f>[1]BHP!DQ36</f>
        <v>4.4798110154487654E-2</v>
      </c>
      <c r="DU56" s="127">
        <f>[1]BHP!DR36</f>
        <v>5.0587696424453217E-2</v>
      </c>
      <c r="DV56" s="127">
        <f>[1]BHP!DS36</f>
        <v>5.6472193944746091E-2</v>
      </c>
      <c r="DW56" s="127">
        <f>[1]BHP!DT36</f>
        <v>5.6187460193764173E-2</v>
      </c>
      <c r="DX56" s="127">
        <f>[1]BHP!DU36</f>
        <v>5.7895862699655645E-2</v>
      </c>
      <c r="DY56" s="127">
        <f>[1]BHP!DV36</f>
        <v>6.3885927276685295E-2</v>
      </c>
      <c r="DZ56" s="127">
        <f>[1]BHP!DW36</f>
        <v>7.0005447431045476E-2</v>
      </c>
      <c r="EA56" s="127">
        <f>[1]BHP!DX36</f>
        <v>8.5517329215928806E-2</v>
      </c>
      <c r="EB56" s="127">
        <f>[1]BHP!DY36</f>
        <v>0.112372764908936</v>
      </c>
      <c r="EC56" s="127">
        <f>[1]BHP!DZ36</f>
        <v>0.11498209097303924</v>
      </c>
      <c r="ED56" s="127">
        <f>[1]BHP!EA36</f>
        <v>0.13069912304207337</v>
      </c>
      <c r="EE56" s="127">
        <f>[1]BHP!EB36</f>
        <v>0.1272737699675161</v>
      </c>
      <c r="EF56" s="127">
        <f>[1]BHP!EC36</f>
        <v>0.15194846888607627</v>
      </c>
      <c r="EG56" s="127">
        <f>[1]BHP!ED36</f>
        <v>0.16354668708167625</v>
      </c>
      <c r="EH56" s="127">
        <f>[1]BHP!EE36</f>
        <v>0.17519277948496614</v>
      </c>
      <c r="EI56" s="127">
        <f>[1]BHP!EF36</f>
        <v>0.16704631495598229</v>
      </c>
      <c r="EJ56" s="127">
        <f>[1]BHP!EG36</f>
        <v>0.15800184245042115</v>
      </c>
      <c r="EK56" s="127">
        <f>[1]BHP!EH36</f>
        <v>0.17993845126191174</v>
      </c>
      <c r="EL56" s="127">
        <f>[1]BHP!EI36</f>
        <v>0.26722588637532729</v>
      </c>
      <c r="EM56" s="127">
        <f>[1]BHP!EJ36</f>
        <v>0.29219001679997031</v>
      </c>
      <c r="EN56" s="127">
        <f>[1]BHP!EK36</f>
        <v>0.28168093135346056</v>
      </c>
      <c r="EO56" s="127">
        <f>[1]BHP!EL36</f>
        <v>0.44885889620482899</v>
      </c>
      <c r="EP56" s="127">
        <f>[1]BHP!EM36</f>
        <v>0.50252987572171715</v>
      </c>
      <c r="EQ56" s="127">
        <f>[1]BHP!EN36</f>
        <v>0.50428981574061238</v>
      </c>
      <c r="ER56" s="127">
        <f>[1]BHP!EO36</f>
        <v>0.50415163673352015</v>
      </c>
      <c r="ES56" s="127">
        <f>[1]BHP!EP36</f>
        <v>0.52022372313335841</v>
      </c>
      <c r="ET56" s="127">
        <f>[1]BHP!EQ36</f>
        <v>0.54300978509083464</v>
      </c>
      <c r="EU56" s="127">
        <f>[1]BHP!ER36</f>
        <v>0.58156706002028025</v>
      </c>
      <c r="EV56" s="127">
        <f>[1]BHP!ES36</f>
        <v>0.59426095871595952</v>
      </c>
      <c r="EW56" s="127">
        <f>[1]BHP!ET36</f>
        <v>0.68056656674414762</v>
      </c>
      <c r="EX56" s="127">
        <f>[1]BHP!EU36</f>
        <v>0.67831682395161974</v>
      </c>
      <c r="EY56" s="127">
        <f>[1]BHP!EV36</f>
        <v>0.73898876855693707</v>
      </c>
      <c r="EZ56" s="127">
        <f>[1]BHP!EW36</f>
        <v>0.62085243252752353</v>
      </c>
      <c r="FA56" s="127">
        <f>[1]BHP!EX36</f>
        <v>0.65816277870349449</v>
      </c>
      <c r="FB56" s="127">
        <f>[1]BHP!EY36</f>
        <v>0.71076471245226447</v>
      </c>
      <c r="FC56" s="127">
        <f>[1]BHP!EZ36</f>
        <v>1.0416226471403234</v>
      </c>
      <c r="FD56" s="127">
        <f>[1]BHP!FA36</f>
        <v>1.364136942181811</v>
      </c>
      <c r="FE56" s="127">
        <f>[1]BHP!FB36</f>
        <v>1.3964053733155219</v>
      </c>
      <c r="FF56" s="127">
        <f>[1]BHP!FC36</f>
        <v>1.276808496425085</v>
      </c>
      <c r="FG56" s="127">
        <f>[1]BHP!FD36</f>
        <v>1.3057428675436284</v>
      </c>
      <c r="FH56" s="127">
        <f>[1]BHP!FE36</f>
        <v>1.3689509816125198</v>
      </c>
      <c r="FI56" s="127">
        <f>[1]BHP!FF36</f>
        <v>1.3922434810363407</v>
      </c>
      <c r="FJ56" s="127">
        <f>[1]BHP!FG36</f>
        <v>1.3651347711400386</v>
      </c>
      <c r="FK56" s="127">
        <f>[1]BHP!FH36</f>
        <v>1.4007454576199325</v>
      </c>
      <c r="FL56" s="127">
        <f>[1]BHP!FI36</f>
        <v>1.3269051243186758</v>
      </c>
      <c r="FM56" s="127">
        <f>[1]BHP!FJ36</f>
        <v>1.2073078948148273</v>
      </c>
      <c r="FN56" s="127">
        <f>[1]BHP!FK36</f>
        <v>1.2308716502442103</v>
      </c>
      <c r="FO56" s="127">
        <f>[1]BHP!FL36</f>
        <v>1.2339328650999239</v>
      </c>
      <c r="FP56" s="127">
        <f>[1]BHP!FM36</f>
        <v>1.4696440513260378</v>
      </c>
      <c r="FQ56" s="127">
        <f>[1]BHP!FN36</f>
        <v>1.5584207634930776</v>
      </c>
      <c r="FR56" s="127">
        <f>[1]BHP!FO36</f>
        <v>1.3009362576672931</v>
      </c>
      <c r="FS56" s="127">
        <f>[1]BHP!FP36</f>
        <v>1.2854342074635774</v>
      </c>
      <c r="FT56" s="127">
        <f>[1]BHP!FQ36</f>
        <v>1.1960695913503629</v>
      </c>
      <c r="FU56" s="127">
        <f>[1]BHP!FR36</f>
        <v>1.0709211689908205</v>
      </c>
      <c r="FV56" s="127">
        <f>[1]BHP!FS36</f>
        <v>1.0678695016483153</v>
      </c>
      <c r="FW56" s="128"/>
      <c r="FX56" s="128"/>
      <c r="FY56" s="113" t="s">
        <v>166</v>
      </c>
      <c r="FZ56" s="129">
        <f>SUM(L56:FW56)</f>
        <v>37.239969769597394</v>
      </c>
      <c r="GA56" s="115"/>
      <c r="GB56" s="125" t="s">
        <v>175</v>
      </c>
      <c r="GC56" s="130" t="s">
        <v>176</v>
      </c>
      <c r="GD56" s="117"/>
      <c r="GE56" s="131">
        <f>(FZ56*$FP$7)/FZ57</f>
        <v>0.10263639417684493</v>
      </c>
      <c r="GI56" s="132"/>
      <c r="GK56" s="129">
        <v>37.239969769597394</v>
      </c>
      <c r="GL56" s="119">
        <f>FZ56-GK56</f>
        <v>0</v>
      </c>
      <c r="GM56" s="15">
        <f>GL56/GK56</f>
        <v>0</v>
      </c>
      <c r="GO56" s="133">
        <f>SUM(EV56:FU56)</f>
        <v>29.474147634435955</v>
      </c>
      <c r="GU56" s="133">
        <f>SUM(DU56:FU56)</f>
        <v>35.841429471808752</v>
      </c>
      <c r="GW56" s="134">
        <f>SUM(DU56:FV56)</f>
        <v>36.909298973457069</v>
      </c>
      <c r="GZ56" s="1"/>
      <c r="HA56" s="1"/>
    </row>
    <row r="57" spans="2:214" ht="15" customHeight="1">
      <c r="C57" s="136" t="s">
        <v>177</v>
      </c>
      <c r="D57" s="14" t="s">
        <v>11</v>
      </c>
      <c r="G57" s="106"/>
      <c r="H57" s="106"/>
      <c r="I57" s="106"/>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38">
        <f>DJ55+(DJ56*21)</f>
        <v>0</v>
      </c>
      <c r="DK57" s="138">
        <f t="shared" ref="DK57:FV57" si="10">DK55+(DK56*$FP$7)</f>
        <v>6.2312528929107351</v>
      </c>
      <c r="DL57" s="138">
        <f t="shared" si="10"/>
        <v>6.5977971807290139</v>
      </c>
      <c r="DM57" s="138">
        <f t="shared" si="10"/>
        <v>7.8807021880929877</v>
      </c>
      <c r="DN57" s="138">
        <f t="shared" si="10"/>
        <v>8.2996099455995918</v>
      </c>
      <c r="DO57" s="138">
        <f t="shared" si="10"/>
        <v>8.8232446424828481</v>
      </c>
      <c r="DP57" s="138">
        <f t="shared" si="10"/>
        <v>9.2421523999894504</v>
      </c>
      <c r="DQ57" s="138">
        <f t="shared" si="10"/>
        <v>9.4516062787427515</v>
      </c>
      <c r="DR57" s="138">
        <f t="shared" si="10"/>
        <v>10.917783430015868</v>
      </c>
      <c r="DS57" s="138">
        <f t="shared" si="10"/>
        <v>11.415236392054961</v>
      </c>
      <c r="DT57" s="138">
        <f t="shared" si="10"/>
        <v>12.35777884644482</v>
      </c>
      <c r="DU57" s="138">
        <f t="shared" si="10"/>
        <v>13.954864671938747</v>
      </c>
      <c r="DV57" s="138">
        <f t="shared" si="10"/>
        <v>15.578132232276838</v>
      </c>
      <c r="DW57" s="138">
        <f t="shared" si="10"/>
        <v>15.499587027744349</v>
      </c>
      <c r="DX57" s="138">
        <f t="shared" si="10"/>
        <v>15.970858254939277</v>
      </c>
      <c r="DY57" s="138">
        <f t="shared" si="10"/>
        <v>17.60870389343161</v>
      </c>
      <c r="DZ57" s="138">
        <f t="shared" si="10"/>
        <v>19.949924829009884</v>
      </c>
      <c r="EA57" s="138">
        <f t="shared" si="10"/>
        <v>30.035952289870707</v>
      </c>
      <c r="EB57" s="138">
        <f t="shared" si="10"/>
        <v>41.244026008926866</v>
      </c>
      <c r="EC57" s="138">
        <f t="shared" si="10"/>
        <v>41.91000327775231</v>
      </c>
      <c r="ED57" s="138">
        <f t="shared" si="10"/>
        <v>48.228900591522525</v>
      </c>
      <c r="EE57" s="138">
        <f t="shared" si="10"/>
        <v>46.702403490466274</v>
      </c>
      <c r="EF57" s="138">
        <f t="shared" si="10"/>
        <v>53.802819812740871</v>
      </c>
      <c r="EG57" s="138">
        <f t="shared" si="10"/>
        <v>57.039967345696105</v>
      </c>
      <c r="EH57" s="138">
        <f t="shared" si="10"/>
        <v>60.726184302981245</v>
      </c>
      <c r="EI57" s="138">
        <f t="shared" si="10"/>
        <v>57.889216827061027</v>
      </c>
      <c r="EJ57" s="138">
        <f t="shared" si="10"/>
        <v>54.699216941386055</v>
      </c>
      <c r="EK57" s="138">
        <f t="shared" si="10"/>
        <v>58.603359574715604</v>
      </c>
      <c r="EL57" s="138">
        <f t="shared" si="10"/>
        <v>99.076421453970426</v>
      </c>
      <c r="EM57" s="138">
        <f t="shared" si="10"/>
        <v>110.45645031161713</v>
      </c>
      <c r="EN57" s="138">
        <f t="shared" si="10"/>
        <v>89.687093426682026</v>
      </c>
      <c r="EO57" s="138">
        <f t="shared" si="10"/>
        <v>137.40611568747147</v>
      </c>
      <c r="EP57" s="138">
        <f t="shared" si="10"/>
        <v>148.66050556257844</v>
      </c>
      <c r="EQ57" s="138">
        <f t="shared" si="10"/>
        <v>148.31846459923443</v>
      </c>
      <c r="ER57" s="138">
        <f t="shared" si="10"/>
        <v>144.85970557423369</v>
      </c>
      <c r="ES57" s="138">
        <f t="shared" si="10"/>
        <v>147.32000392365634</v>
      </c>
      <c r="ET57" s="138">
        <f t="shared" si="10"/>
        <v>155.9341809166346</v>
      </c>
      <c r="EU57" s="138">
        <f t="shared" si="10"/>
        <v>169.68733197953691</v>
      </c>
      <c r="EV57" s="138">
        <f t="shared" si="10"/>
        <v>164.2511391486799</v>
      </c>
      <c r="EW57" s="138">
        <f t="shared" si="10"/>
        <v>196.78198186871757</v>
      </c>
      <c r="EX57" s="138">
        <f t="shared" si="10"/>
        <v>188.64628421856645</v>
      </c>
      <c r="EY57" s="138">
        <f t="shared" si="10"/>
        <v>204.48053813270712</v>
      </c>
      <c r="EZ57" s="138">
        <f t="shared" si="10"/>
        <v>171.57019638153301</v>
      </c>
      <c r="FA57" s="138">
        <f t="shared" si="10"/>
        <v>181.54603952696408</v>
      </c>
      <c r="FB57" s="138">
        <f t="shared" si="10"/>
        <v>195.74014225486459</v>
      </c>
      <c r="FC57" s="138">
        <f t="shared" si="10"/>
        <v>286.67071566120671</v>
      </c>
      <c r="FD57" s="138">
        <f t="shared" si="10"/>
        <v>374.94415794362743</v>
      </c>
      <c r="FE57" s="138">
        <f t="shared" si="10"/>
        <v>381.85892379683185</v>
      </c>
      <c r="FF57" s="138">
        <f t="shared" si="10"/>
        <v>346.97291657828055</v>
      </c>
      <c r="FG57" s="138">
        <f t="shared" si="10"/>
        <v>350.55742373062839</v>
      </c>
      <c r="FH57" s="138">
        <f t="shared" si="10"/>
        <v>364.44429678645821</v>
      </c>
      <c r="FI57" s="138">
        <f t="shared" si="10"/>
        <v>371.06283163276765</v>
      </c>
      <c r="FJ57" s="138">
        <f t="shared" si="10"/>
        <v>361.90646809370406</v>
      </c>
      <c r="FK57" s="138">
        <f t="shared" si="10"/>
        <v>371.89223401689287</v>
      </c>
      <c r="FL57" s="138">
        <f t="shared" si="10"/>
        <v>353.29242451079949</v>
      </c>
      <c r="FM57" s="138">
        <f t="shared" si="10"/>
        <v>322.29274707990146</v>
      </c>
      <c r="FN57" s="138">
        <f t="shared" si="10"/>
        <v>332.3330244264356</v>
      </c>
      <c r="FO57" s="138">
        <f t="shared" si="10"/>
        <v>329.45985895728074</v>
      </c>
      <c r="FP57" s="138">
        <f t="shared" si="10"/>
        <v>362.81624979120147</v>
      </c>
      <c r="FQ57" s="138">
        <f t="shared" si="10"/>
        <v>384.48560746721989</v>
      </c>
      <c r="FR57" s="138">
        <f t="shared" si="10"/>
        <v>315.32212168049688</v>
      </c>
      <c r="FS57" s="138">
        <f t="shared" si="10"/>
        <v>322.52198907680759</v>
      </c>
      <c r="FT57" s="138">
        <f t="shared" si="10"/>
        <v>299.19483256095128</v>
      </c>
      <c r="FU57" s="138">
        <f t="shared" si="10"/>
        <v>266.43972260580603</v>
      </c>
      <c r="FV57" s="138">
        <f t="shared" si="10"/>
        <v>265.79857045245342</v>
      </c>
      <c r="FW57" s="112"/>
      <c r="FX57" s="112"/>
      <c r="FY57" s="100" t="s">
        <v>166</v>
      </c>
      <c r="FZ57" s="139">
        <f>SUM(L57:FW57)</f>
        <v>10159.350997386924</v>
      </c>
      <c r="GA57" s="115"/>
      <c r="GB57" s="136" t="s">
        <v>177</v>
      </c>
      <c r="GC57" s="14" t="s">
        <v>11</v>
      </c>
      <c r="GD57" s="117"/>
      <c r="GE57" s="140">
        <f>GE55+GE56</f>
        <v>0.99999999999999989</v>
      </c>
      <c r="GI57" s="141"/>
      <c r="GK57" s="139">
        <v>10159.350997386924</v>
      </c>
      <c r="GL57" s="119">
        <f>FZ57-GK57</f>
        <v>0</v>
      </c>
      <c r="GM57" s="15">
        <f>GL57/GK57</f>
        <v>0</v>
      </c>
      <c r="GO57" s="142">
        <f>SUM(EV57:FU57)</f>
        <v>7801.4848679293309</v>
      </c>
      <c r="GR57" s="143" t="str">
        <f>GB54</f>
        <v>BHP, Australia</v>
      </c>
      <c r="GS57" s="144">
        <f>GO57</f>
        <v>7801.4848679293309</v>
      </c>
      <c r="GU57" s="142">
        <f>SUM(DU57:FU57)</f>
        <v>9802.3352627374079</v>
      </c>
      <c r="GW57" s="145">
        <f>SUM(DU57:FV57)</f>
        <v>10068.133833189861</v>
      </c>
      <c r="GY57" s="306">
        <f>+GW57</f>
        <v>10068.133833189861</v>
      </c>
      <c r="GZ57" s="143" t="str">
        <f>GR57</f>
        <v>BHP, Australia</v>
      </c>
      <c r="HA57" s="144">
        <f>GW57</f>
        <v>10068.133833189861</v>
      </c>
      <c r="HC57" s="22" t="s">
        <v>37</v>
      </c>
      <c r="HD57" s="146">
        <f>FU57</f>
        <v>266.43972260580603</v>
      </c>
      <c r="HE57" s="147"/>
      <c r="HF57" s="148">
        <f>FV57</f>
        <v>265.79857045245342</v>
      </c>
    </row>
    <row r="58" spans="2:214" ht="11.1" customHeight="1">
      <c r="C58" s="157"/>
      <c r="G58" s="106"/>
      <c r="H58" s="106"/>
      <c r="I58" s="106"/>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W58" s="27"/>
      <c r="FX58" s="27"/>
      <c r="FY58" s="23"/>
      <c r="FZ58" s="151">
        <f>FZ55+(FZ56*$FP$7)</f>
        <v>10159.350997386924</v>
      </c>
      <c r="GA58" s="152" t="s">
        <v>179</v>
      </c>
      <c r="GB58" s="157"/>
      <c r="GK58" s="153">
        <v>0</v>
      </c>
      <c r="GZ58" s="1"/>
      <c r="HA58" s="1"/>
    </row>
    <row r="59" spans="2:214" ht="15" customHeight="1">
      <c r="B59" s="14">
        <v>10</v>
      </c>
      <c r="C59" s="103" t="str">
        <f>GB59</f>
        <v>BP, UK</v>
      </c>
      <c r="D59" s="154" t="s">
        <v>180</v>
      </c>
      <c r="F59" s="14" t="s">
        <v>202</v>
      </c>
      <c r="G59" s="106" t="s">
        <v>200</v>
      </c>
      <c r="H59" s="106"/>
      <c r="I59" s="106"/>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150"/>
      <c r="FX59" s="150"/>
      <c r="FY59" s="53"/>
      <c r="FZ59" s="153"/>
      <c r="GB59" s="108" t="s">
        <v>29</v>
      </c>
      <c r="GF59" s="14">
        <v>10</v>
      </c>
      <c r="GK59" s="153"/>
      <c r="GZ59" s="1"/>
      <c r="HA59" s="1"/>
    </row>
    <row r="60" spans="2:214" ht="14.1" customHeight="1">
      <c r="C60" s="109" t="s">
        <v>172</v>
      </c>
      <c r="D60" s="110" t="s">
        <v>173</v>
      </c>
      <c r="F60" s="14" t="s">
        <v>203</v>
      </c>
      <c r="G60" s="106" t="s">
        <v>204</v>
      </c>
      <c r="H60" s="106"/>
      <c r="I60" s="106"/>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23"/>
      <c r="BQ60" s="23"/>
      <c r="BR60" s="23"/>
      <c r="BS60" s="23"/>
      <c r="BT60" s="164"/>
      <c r="BU60" s="155">
        <f>[1]BP!BR29</f>
        <v>1.6590275943799815</v>
      </c>
      <c r="BV60" s="155">
        <f>[1]BP!BS29</f>
        <v>1.9294163361487284</v>
      </c>
      <c r="BW60" s="155">
        <f>[1]BP!BT29</f>
        <v>2.1998050779174751</v>
      </c>
      <c r="BX60" s="155">
        <f>[1]BP!BU29</f>
        <v>2.4701938196862216</v>
      </c>
      <c r="BY60" s="155">
        <f>[1]BP!BV29</f>
        <v>2.7405825614549686</v>
      </c>
      <c r="BZ60" s="155">
        <f>[1]BP!BW29</f>
        <v>3.1211549275420709</v>
      </c>
      <c r="CA60" s="155">
        <f>[1]BP!BX29</f>
        <v>3.9770079502466262</v>
      </c>
      <c r="CB60" s="155">
        <f>[1]BP!BY29</f>
        <v>6.5819514019226286</v>
      </c>
      <c r="CC60" s="155">
        <f>[1]BP!BZ29</f>
        <v>10.430123409439702</v>
      </c>
      <c r="CD60" s="155">
        <f>[1]BP!CA29</f>
        <v>14.41410500167558</v>
      </c>
      <c r="CE60" s="155">
        <f>[1]BP!CB29</f>
        <v>17.613305663916911</v>
      </c>
      <c r="CF60" s="155">
        <f>[1]BP!CC29</f>
        <v>20.20713670424022</v>
      </c>
      <c r="CG60" s="155">
        <f>[1]BP!CD29</f>
        <v>27.261736744063029</v>
      </c>
      <c r="CH60" s="155">
        <f>[1]BP!CE29</f>
        <v>34.190405557696451</v>
      </c>
      <c r="CI60" s="155">
        <f>[1]BP!CF29</f>
        <v>41.325884660492285</v>
      </c>
      <c r="CJ60" s="155">
        <f>[1]BP!CG29</f>
        <v>43.364462778238646</v>
      </c>
      <c r="CK60" s="155">
        <f>[1]BP!CH29</f>
        <v>42.924534001511503</v>
      </c>
      <c r="CL60" s="155">
        <f>[1]BP!CI29</f>
        <v>44.527805795147074</v>
      </c>
      <c r="CM60" s="155">
        <f>[1]BP!CJ29</f>
        <v>37.485086643991814</v>
      </c>
      <c r="CN60" s="155">
        <f>[1]BP!CK29</f>
        <v>30.350880707904022</v>
      </c>
      <c r="CO60" s="155">
        <f>[1]BP!CL29</f>
        <v>26.011388486718662</v>
      </c>
      <c r="CP60" s="155">
        <f>[1]BP!CM29</f>
        <v>28.605192199553318</v>
      </c>
      <c r="CQ60" s="155">
        <f>[1]BP!CN29</f>
        <v>30.711301814702939</v>
      </c>
      <c r="CR60" s="155">
        <f>[1]BP!CO29</f>
        <v>36.331306405019212</v>
      </c>
      <c r="CS60" s="155">
        <f>[1]BP!CP29</f>
        <v>44.339670839741942</v>
      </c>
      <c r="CT60" s="155">
        <f>[1]BP!CQ29</f>
        <v>43.474352575606723</v>
      </c>
      <c r="CU60" s="155">
        <f>[1]BP!CR29</f>
        <v>41.994296982798382</v>
      </c>
      <c r="CV60" s="155">
        <f>[1]BP!CS29</f>
        <v>39.936303389301145</v>
      </c>
      <c r="CW60" s="155">
        <f>[1]BP!CT29</f>
        <v>40.122631567664961</v>
      </c>
      <c r="CX60" s="155">
        <f>[1]BP!CU29</f>
        <v>49.350099752797334</v>
      </c>
      <c r="CY60" s="155">
        <f>[1]BP!CV29</f>
        <v>55.73605037418767</v>
      </c>
      <c r="CZ60" s="155">
        <f>[1]BP!CW29</f>
        <v>73.176959985243116</v>
      </c>
      <c r="DA60" s="155">
        <f>[1]BP!CX29</f>
        <v>85.817827358954673</v>
      </c>
      <c r="DB60" s="155">
        <f>[1]BP!CY29</f>
        <v>101.29597017194972</v>
      </c>
      <c r="DC60" s="155">
        <f>[1]BP!CZ29</f>
        <v>108.27333319389872</v>
      </c>
      <c r="DD60" s="155">
        <f>[1]BP!DA29</f>
        <v>130.40404319788146</v>
      </c>
      <c r="DE60" s="155">
        <f>[1]BP!DB29</f>
        <v>130.97275828590381</v>
      </c>
      <c r="DF60" s="155">
        <f>[1]BP!DC29</f>
        <v>179.22811287662199</v>
      </c>
      <c r="DG60" s="155">
        <f>[1]BP!DD29</f>
        <v>167.04314981575536</v>
      </c>
      <c r="DH60" s="155">
        <f>[1]BP!DE29</f>
        <v>150.24990475806575</v>
      </c>
      <c r="DI60" s="155">
        <f>[1]BP!DF29</f>
        <v>173.03622450639392</v>
      </c>
      <c r="DJ60" s="155">
        <f>[1]BP!DG29</f>
        <v>183.27580644319963</v>
      </c>
      <c r="DK60" s="155">
        <f>[1]BP!DH29</f>
        <v>227.12362830155487</v>
      </c>
      <c r="DL60" s="155">
        <f>[1]BP!DI29</f>
        <v>249.88523200470141</v>
      </c>
      <c r="DM60" s="155">
        <f>[1]BP!DJ29</f>
        <v>250.80989880881455</v>
      </c>
      <c r="DN60" s="155">
        <f>[1]BP!DK29</f>
        <v>284.03886027813542</v>
      </c>
      <c r="DO60" s="155">
        <f>[1]BP!DL29</f>
        <v>297.98875056971025</v>
      </c>
      <c r="DP60" s="155">
        <f>[1]BP!DM29</f>
        <v>347.32994345336124</v>
      </c>
      <c r="DQ60" s="155">
        <f>[1]BP!DN29</f>
        <v>366.0935156723944</v>
      </c>
      <c r="DR60" s="155">
        <f>[1]BP!DO29</f>
        <v>394.32363664616145</v>
      </c>
      <c r="DS60" s="155">
        <f>[1]BP!DP29</f>
        <v>415.37476048869797</v>
      </c>
      <c r="DT60" s="155">
        <f>[1]BP!DQ29</f>
        <v>469.8361895643406</v>
      </c>
      <c r="DU60" s="155">
        <f>[1]BP!DR29</f>
        <v>503.48312266895891</v>
      </c>
      <c r="DV60" s="155">
        <f>[1]BP!DS29</f>
        <v>564.18140220444411</v>
      </c>
      <c r="DW60" s="155">
        <f>[1]BP!DT29</f>
        <v>611.2385240438407</v>
      </c>
      <c r="DX60" s="155">
        <f>[1]BP!DU29</f>
        <v>668.26243642692793</v>
      </c>
      <c r="DY60" s="155">
        <f>[1]BP!DV29</f>
        <v>743.3437425203557</v>
      </c>
      <c r="DZ60" s="155">
        <f>[1]BP!DW29</f>
        <v>836.0534786557879</v>
      </c>
      <c r="EA60" s="155">
        <f>[1]BP!DX29</f>
        <v>895.52057147662015</v>
      </c>
      <c r="EB60" s="155">
        <f>[1]BP!DY29</f>
        <v>970.70948138435131</v>
      </c>
      <c r="EC60" s="155">
        <f>[1]BP!DZ29</f>
        <v>971.11326934930935</v>
      </c>
      <c r="ED60" s="155">
        <f>[1]BP!EA29</f>
        <v>906.20607451182514</v>
      </c>
      <c r="EE60" s="155">
        <f>[1]BP!EB29</f>
        <v>768.86739962009153</v>
      </c>
      <c r="EF60" s="155">
        <f>[1]BP!EC29</f>
        <v>775.22251046183374</v>
      </c>
      <c r="EG60" s="155">
        <f>[1]BP!ED29</f>
        <v>797.13592465792772</v>
      </c>
      <c r="EH60" s="155">
        <f>[1]BP!EE29</f>
        <v>900.3767809552927</v>
      </c>
      <c r="EI60" s="155">
        <f>[1]BP!EF29</f>
        <v>846.17261242541906</v>
      </c>
      <c r="EJ60" s="155">
        <f>[1]BP!EG29</f>
        <v>701.73144070470494</v>
      </c>
      <c r="EK60" s="155">
        <f>[1]BP!EH29</f>
        <v>683.90757209725223</v>
      </c>
      <c r="EL60" s="155">
        <f>[1]BP!EI29</f>
        <v>671.63817159778932</v>
      </c>
      <c r="EM60" s="155">
        <f>[1]BP!EJ29</f>
        <v>644.12045291069057</v>
      </c>
      <c r="EN60" s="155">
        <f>[1]BP!EK29</f>
        <v>644.24321600812368</v>
      </c>
      <c r="EO60" s="155">
        <f>[1]BP!EL29</f>
        <v>620.57955143522133</v>
      </c>
      <c r="EP60" s="155">
        <f>[1]BP!EM29</f>
        <v>593.28385666768952</v>
      </c>
      <c r="EQ60" s="155">
        <f>[1]BP!EN29</f>
        <v>604.49378177855658</v>
      </c>
      <c r="ER60" s="155">
        <f>[1]BP!EO29</f>
        <v>528.96265038224465</v>
      </c>
      <c r="ES60" s="155">
        <f>[1]BP!EP29</f>
        <v>530.87644123373934</v>
      </c>
      <c r="ET60" s="155">
        <f>[1]BP!EQ29</f>
        <v>457.29260814357167</v>
      </c>
      <c r="EU60" s="155">
        <f>[1]BP!ER29</f>
        <v>443.09613605431792</v>
      </c>
      <c r="EV60" s="155">
        <f>[1]BP!ES29</f>
        <v>429.87789524939677</v>
      </c>
      <c r="EW60" s="155">
        <f>[1]BP!ET29</f>
        <v>431.76140885388008</v>
      </c>
      <c r="EX60" s="155">
        <f>[1]BP!EU29</f>
        <v>436.59739774974628</v>
      </c>
      <c r="EY60" s="155">
        <f>[1]BP!EV29</f>
        <v>429.02961965051634</v>
      </c>
      <c r="EZ60" s="155">
        <f>[1]BP!EW29</f>
        <v>443.71316691452091</v>
      </c>
      <c r="FA60" s="155">
        <f>[1]BP!EX29</f>
        <v>441.80634990442996</v>
      </c>
      <c r="FB60" s="155">
        <f>[1]BP!EY29</f>
        <v>481.20324978360298</v>
      </c>
      <c r="FC60" s="155">
        <f>[1]BP!EZ29</f>
        <v>450.23639670620173</v>
      </c>
      <c r="FD60" s="155">
        <f>[1]BP!FA29</f>
        <v>428.04730654491129</v>
      </c>
      <c r="FE60" s="155">
        <f>[1]BP!FB29</f>
        <v>450.12443786926752</v>
      </c>
      <c r="FF60" s="155">
        <f>[1]BP!FC29</f>
        <v>477.01827973582562</v>
      </c>
      <c r="FG60" s="155">
        <f>[1]BP!FD29</f>
        <v>490.50380829544417</v>
      </c>
      <c r="FH60" s="155">
        <f>[1]BP!FE29</f>
        <v>530.33966102010754</v>
      </c>
      <c r="FI60" s="155">
        <f>[1]BP!FF29</f>
        <v>532.879778455718</v>
      </c>
      <c r="FJ60" s="155">
        <f>[1]BP!FG29</f>
        <v>520.70335478423749</v>
      </c>
      <c r="FK60" s="155">
        <f>[1]BP!FH29</f>
        <v>506.45828311997207</v>
      </c>
      <c r="FL60" s="155">
        <f>[1]BP!FI29</f>
        <v>508.71221178821827</v>
      </c>
      <c r="FM60" s="155">
        <f>[1]BP!FJ29</f>
        <v>530.44080784632968</v>
      </c>
      <c r="FN60" s="155">
        <f>[1]BP!FK29</f>
        <v>506.40050427502342</v>
      </c>
      <c r="FO60" s="155">
        <f>[1]BP!FL29</f>
        <v>436.4603535879437</v>
      </c>
      <c r="FP60" s="155">
        <f>[1]BP!FM29</f>
        <v>441.05607286345571</v>
      </c>
      <c r="FQ60" s="155">
        <f>[1]BP!FN29</f>
        <v>428.18637444438986</v>
      </c>
      <c r="FR60" s="155">
        <f>[1]BP!FO29</f>
        <v>417.00684502642451</v>
      </c>
      <c r="FS60" s="155">
        <f>[1]BP!FP29</f>
        <v>434.29630010864412</v>
      </c>
      <c r="FT60" s="155">
        <f>[1]BP!FQ29</f>
        <v>433.20511036894999</v>
      </c>
      <c r="FU60" s="155">
        <f>[1]BP!FR29</f>
        <v>477.34074857619896</v>
      </c>
      <c r="FV60" s="155">
        <f>[1]BP!FS29</f>
        <v>486.59385711307891</v>
      </c>
      <c r="FW60" s="112"/>
      <c r="FX60" s="112"/>
      <c r="FY60" s="113" t="s">
        <v>166</v>
      </c>
      <c r="FZ60" s="114">
        <f>SUM(L60:FW60)</f>
        <v>37073.078499120769</v>
      </c>
      <c r="GA60" s="115"/>
      <c r="GB60" s="109" t="s">
        <v>172</v>
      </c>
      <c r="GC60" s="116" t="s">
        <v>173</v>
      </c>
      <c r="GD60" s="117"/>
      <c r="GE60" s="118">
        <f>FZ60/FZ62</f>
        <v>0.9134012436964658</v>
      </c>
      <c r="GI60" s="118">
        <f>FZ60/$GI$576</f>
        <v>2.2999620050817713E-2</v>
      </c>
      <c r="GK60" s="114">
        <v>37073.078499120769</v>
      </c>
      <c r="GL60" s="119">
        <f>FZ60-GK60</f>
        <v>0</v>
      </c>
      <c r="GM60" s="15">
        <f>GL60/GK60</f>
        <v>0</v>
      </c>
      <c r="GO60" s="120">
        <f>SUM(EV60:FU60)</f>
        <v>12093.405723523356</v>
      </c>
      <c r="GU60" s="120">
        <f>SUM(DU60:FU60)</f>
        <v>30975.518933900243</v>
      </c>
      <c r="GW60" s="121">
        <f>SUM(DU60:FV60)</f>
        <v>31462.112791013322</v>
      </c>
      <c r="GZ60" s="1"/>
      <c r="HA60" s="1"/>
    </row>
    <row r="61" spans="2:214" ht="14.1" customHeight="1">
      <c r="C61" s="125" t="s">
        <v>175</v>
      </c>
      <c r="D61" s="126" t="s">
        <v>176</v>
      </c>
      <c r="F61" s="14" t="s">
        <v>205</v>
      </c>
      <c r="G61" s="106" t="s">
        <v>182</v>
      </c>
      <c r="H61" s="106"/>
      <c r="I61" s="106"/>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23"/>
      <c r="BQ61" s="23"/>
      <c r="BR61" s="23"/>
      <c r="BS61" s="23"/>
      <c r="BT61" s="164"/>
      <c r="BU61" s="127">
        <f>[1]BP!BR36</f>
        <v>3.1292711689003849E-3</v>
      </c>
      <c r="BV61" s="127">
        <f>[1]BP!BS36</f>
        <v>3.6392805845836766E-3</v>
      </c>
      <c r="BW61" s="127">
        <f>[1]BP!BT36</f>
        <v>4.1492900002669678E-3</v>
      </c>
      <c r="BX61" s="127">
        <f>[1]BP!BU36</f>
        <v>4.6592994159502582E-3</v>
      </c>
      <c r="BY61" s="127">
        <f>[1]BP!BV36</f>
        <v>5.1693088316335494E-3</v>
      </c>
      <c r="BZ61" s="127">
        <f>[1]BP!BW36</f>
        <v>5.8871474841736514E-3</v>
      </c>
      <c r="CA61" s="127">
        <f>[1]BP!BX36</f>
        <v>7.5014643272678242E-3</v>
      </c>
      <c r="CB61" s="127">
        <f>[1]BP!BY36</f>
        <v>1.2414929580985924E-2</v>
      </c>
      <c r="CC61" s="127">
        <f>[1]BP!BZ36</f>
        <v>1.967338251864973E-2</v>
      </c>
      <c r="CD61" s="127">
        <f>[1]BP!CA36</f>
        <v>2.7188000585429258E-2</v>
      </c>
      <c r="CE61" s="127">
        <f>[1]BP!CB36</f>
        <v>3.322235856102413E-2</v>
      </c>
      <c r="CF61" s="127">
        <f>[1]BP!CC36</f>
        <v>3.81148634952269E-2</v>
      </c>
      <c r="CG61" s="127">
        <f>[1]BP!CD36</f>
        <v>5.1421306731929822E-2</v>
      </c>
      <c r="CH61" s="127">
        <f>[1]BP!CE36</f>
        <v>6.4490217478688827E-2</v>
      </c>
      <c r="CI61" s="127">
        <f>[1]BP!CF36</f>
        <v>7.7949215453351844E-2</v>
      </c>
      <c r="CJ61" s="127">
        <f>[1]BP!CG36</f>
        <v>8.1794397866848084E-2</v>
      </c>
      <c r="CK61" s="127">
        <f>[1]BP!CH36</f>
        <v>8.0964600675984405E-2</v>
      </c>
      <c r="CL61" s="127">
        <f>[1]BP!CI36</f>
        <v>8.3988704805855727E-2</v>
      </c>
      <c r="CM61" s="127">
        <f>[1]BP!CJ36</f>
        <v>7.0704671396749547E-2</v>
      </c>
      <c r="CN61" s="127">
        <f>[1]BP!CK36</f>
        <v>6.3730077113681047E-2</v>
      </c>
      <c r="CO61" s="127">
        <f>[1]BP!CL36</f>
        <v>5.6404607144001639E-2</v>
      </c>
      <c r="CP61" s="127">
        <f>[1]BP!CM36</f>
        <v>6.2270800593845238E-2</v>
      </c>
      <c r="CQ61" s="127">
        <f>[1]BP!CN36</f>
        <v>6.7346249738321873E-2</v>
      </c>
      <c r="CR61" s="127">
        <f>[1]BP!CO36</f>
        <v>7.9195913085920694E-2</v>
      </c>
      <c r="CS61" s="127">
        <f>[1]BP!CP36</f>
        <v>9.5716198153932994E-2</v>
      </c>
      <c r="CT61" s="127">
        <f>[1]BP!CQ36</f>
        <v>9.5686523956991398E-2</v>
      </c>
      <c r="CU61" s="127">
        <f>[1]BP!CR36</f>
        <v>9.4709868093502403E-2</v>
      </c>
      <c r="CV61" s="127">
        <f>[1]BP!CS36</f>
        <v>9.2883831274366294E-2</v>
      </c>
      <c r="CW61" s="127">
        <f>[1]BP!CT36</f>
        <v>9.5563710873067059E-2</v>
      </c>
      <c r="CX61" s="127">
        <f>[1]BP!CU36</f>
        <v>0.11560588303629335</v>
      </c>
      <c r="CY61" s="127">
        <f>[1]BP!CV36</f>
        <v>0.13063814300971555</v>
      </c>
      <c r="CZ61" s="127">
        <f>[1]BP!CW36</f>
        <v>0.16691852829019416</v>
      </c>
      <c r="DA61" s="127">
        <f>[1]BP!CX36</f>
        <v>0.19459375311142912</v>
      </c>
      <c r="DB61" s="127">
        <f>[1]BP!CY36</f>
        <v>0.22812890132481575</v>
      </c>
      <c r="DC61" s="127">
        <f>[1]BP!CZ36</f>
        <v>0.24620544944888195</v>
      </c>
      <c r="DD61" s="127">
        <f>[1]BP!DA36</f>
        <v>0.30321381563698385</v>
      </c>
      <c r="DE61" s="127">
        <f>[1]BP!DB36</f>
        <v>0.31510958809518808</v>
      </c>
      <c r="DF61" s="127">
        <f>[1]BP!DC36</f>
        <v>0.41867725535261796</v>
      </c>
      <c r="DG61" s="127">
        <f>[1]BP!DD36</f>
        <v>0.41714154701690487</v>
      </c>
      <c r="DH61" s="127">
        <f>[1]BP!DE36</f>
        <v>0.40155555978379748</v>
      </c>
      <c r="DI61" s="127">
        <f>[1]BP!DF36</f>
        <v>0.46663311257997708</v>
      </c>
      <c r="DJ61" s="127">
        <f>[1]BP!DG36</f>
        <v>0.4968128944172413</v>
      </c>
      <c r="DK61" s="127">
        <f>[1]BP!DH36</f>
        <v>0.59423622911825602</v>
      </c>
      <c r="DL61" s="127">
        <f>[1]BP!DI36</f>
        <v>0.67333747058750881</v>
      </c>
      <c r="DM61" s="127">
        <f>[1]BP!DJ36</f>
        <v>0.69983543643846202</v>
      </c>
      <c r="DN61" s="127">
        <f>[1]BP!DK36</f>
        <v>0.77081112196418999</v>
      </c>
      <c r="DO61" s="127">
        <f>[1]BP!DL36</f>
        <v>0.82350241995593354</v>
      </c>
      <c r="DP61" s="127">
        <f>[1]BP!DM36</f>
        <v>1.0027014311632358</v>
      </c>
      <c r="DQ61" s="127">
        <f>[1]BP!DN36</f>
        <v>1.0550098327244499</v>
      </c>
      <c r="DR61" s="127">
        <f>[1]BP!DO36</f>
        <v>1.1483302158820485</v>
      </c>
      <c r="DS61" s="127">
        <f>[1]BP!DP36</f>
        <v>1.2179789261342293</v>
      </c>
      <c r="DT61" s="127">
        <f>[1]BP!DQ36</f>
        <v>1.3809279729890016</v>
      </c>
      <c r="DU61" s="127">
        <f>[1]BP!DR36</f>
        <v>1.4931665185699463</v>
      </c>
      <c r="DV61" s="127">
        <f>[1]BP!DS36</f>
        <v>1.6593686403141013</v>
      </c>
      <c r="DW61" s="127">
        <f>[1]BP!DT36</f>
        <v>1.7931768210582995</v>
      </c>
      <c r="DX61" s="127">
        <f>[1]BP!DU36</f>
        <v>1.9448859548996511</v>
      </c>
      <c r="DY61" s="127">
        <f>[1]BP!DV36</f>
        <v>2.1839277163232116</v>
      </c>
      <c r="DZ61" s="127">
        <f>[1]BP!DW36</f>
        <v>2.4010231068662278</v>
      </c>
      <c r="EA61" s="127">
        <f>[1]BP!DX36</f>
        <v>2.5337564051856356</v>
      </c>
      <c r="EB61" s="127">
        <f>[1]BP!DY36</f>
        <v>2.7166897013523252</v>
      </c>
      <c r="EC61" s="127">
        <f>[1]BP!DZ36</f>
        <v>2.7049150302905551</v>
      </c>
      <c r="ED61" s="127">
        <f>[1]BP!EA36</f>
        <v>2.5039680883143833</v>
      </c>
      <c r="EE61" s="127">
        <f>[1]BP!EB36</f>
        <v>2.1859547301580475</v>
      </c>
      <c r="EF61" s="127">
        <f>[1]BP!EC36</f>
        <v>2.2010160517044257</v>
      </c>
      <c r="EG61" s="127">
        <f>[1]BP!ED36</f>
        <v>2.2383992129139365</v>
      </c>
      <c r="EH61" s="127">
        <f>[1]BP!EE36</f>
        <v>2.415903508152653</v>
      </c>
      <c r="EI61" s="127">
        <f>[1]BP!EF36</f>
        <v>2.4081127559267377</v>
      </c>
      <c r="EJ61" s="127">
        <f>[1]BP!EG36</f>
        <v>2.0385154902636962</v>
      </c>
      <c r="EK61" s="127">
        <f>[1]BP!EH36</f>
        <v>2.0093228867421962</v>
      </c>
      <c r="EL61" s="127">
        <f>[1]BP!EI36</f>
        <v>1.9516779109621303</v>
      </c>
      <c r="EM61" s="127">
        <f>[1]BP!EJ36</f>
        <v>1.8756581456871695</v>
      </c>
      <c r="EN61" s="127">
        <f>[1]BP!EK36</f>
        <v>1.9518754266501608</v>
      </c>
      <c r="EO61" s="127">
        <f>[1]BP!EL36</f>
        <v>1.9266294220414832</v>
      </c>
      <c r="EP61" s="127">
        <f>[1]BP!EM36</f>
        <v>1.8621893379142291</v>
      </c>
      <c r="EQ61" s="127">
        <f>[1]BP!EN36</f>
        <v>1.9055949209909193</v>
      </c>
      <c r="ER61" s="127">
        <f>[1]BP!EO36</f>
        <v>1.8150435627537373</v>
      </c>
      <c r="ES61" s="127">
        <f>[1]BP!EP36</f>
        <v>1.9675397877265097</v>
      </c>
      <c r="ET61" s="127">
        <f>[1]BP!EQ36</f>
        <v>1.7213412552445138</v>
      </c>
      <c r="EU61" s="127">
        <f>[1]BP!ER36</f>
        <v>1.7299174317278494</v>
      </c>
      <c r="EV61" s="127">
        <f>[1]BP!ES36</f>
        <v>1.6946193522589692</v>
      </c>
      <c r="EW61" s="127">
        <f>[1]BP!ET36</f>
        <v>1.7030548374662655</v>
      </c>
      <c r="EX61" s="127">
        <f>[1]BP!EU36</f>
        <v>1.757620938712765</v>
      </c>
      <c r="EY61" s="127">
        <f>[1]BP!EV36</f>
        <v>1.7611211332520094</v>
      </c>
      <c r="EZ61" s="127">
        <f>[1]BP!EW36</f>
        <v>1.8672347036662496</v>
      </c>
      <c r="FA61" s="127">
        <f>[1]BP!EX36</f>
        <v>1.85945579167618</v>
      </c>
      <c r="FB61" s="127">
        <f>[1]BP!EY36</f>
        <v>2.0728266335357026</v>
      </c>
      <c r="FC61" s="127">
        <f>[1]BP!EZ36</f>
        <v>1.7751915241026455</v>
      </c>
      <c r="FD61" s="127">
        <f>[1]BP!FA36</f>
        <v>1.9689186283815134</v>
      </c>
      <c r="FE61" s="127">
        <f>[1]BP!FB36</f>
        <v>2.1667241296049995</v>
      </c>
      <c r="FF61" s="127">
        <f>[1]BP!FC36</f>
        <v>2.2572214404110995</v>
      </c>
      <c r="FG61" s="127">
        <f>[1]BP!FD36</f>
        <v>2.2714554015049182</v>
      </c>
      <c r="FH61" s="127">
        <f>[1]BP!FE36</f>
        <v>2.2983345637177641</v>
      </c>
      <c r="FI61" s="127">
        <f>[1]BP!FF36</f>
        <v>2.2910662114200147</v>
      </c>
      <c r="FJ61" s="127">
        <f>[1]BP!FG36</f>
        <v>2.2670303762956747</v>
      </c>
      <c r="FK61" s="127">
        <f>[1]BP!FH36</f>
        <v>2.1983344411325412</v>
      </c>
      <c r="FL61" s="127">
        <f>[1]BP!FI36</f>
        <v>2.231742434168253</v>
      </c>
      <c r="FM61" s="127">
        <f>[1]BP!FJ36</f>
        <v>2.2957776038812101</v>
      </c>
      <c r="FN61" s="127">
        <f>[1]BP!FK36</f>
        <v>2.237609785900716</v>
      </c>
      <c r="FO61" s="127">
        <f>[1]BP!FL36</f>
        <v>1.8182435809636028</v>
      </c>
      <c r="FP61" s="127">
        <f>[1]BP!FM36</f>
        <v>1.9604829423518901</v>
      </c>
      <c r="FQ61" s="127">
        <f>[1]BP!FN36</f>
        <v>1.8853747537053844</v>
      </c>
      <c r="FR61" s="127">
        <f>[1]BP!FO36</f>
        <v>1.8703939328726409</v>
      </c>
      <c r="FS61" s="127">
        <f>[1]BP!FP36</f>
        <v>1.9100274537798798</v>
      </c>
      <c r="FT61" s="127">
        <f>[1]BP!FQ36</f>
        <v>1.8971309201954378</v>
      </c>
      <c r="FU61" s="127">
        <f>[1]BP!FR36</f>
        <v>2.0870839659486924</v>
      </c>
      <c r="FV61" s="127">
        <f>[1]BP!FS36</f>
        <v>2.2397873091180389</v>
      </c>
      <c r="FW61" s="128"/>
      <c r="FX61" s="128"/>
      <c r="FY61" s="113" t="s">
        <v>166</v>
      </c>
      <c r="FZ61" s="129">
        <f>SUM(L61:FW61)</f>
        <v>125.53090958981228</v>
      </c>
      <c r="GA61" s="115"/>
      <c r="GB61" s="125" t="s">
        <v>175</v>
      </c>
      <c r="GC61" s="130" t="s">
        <v>176</v>
      </c>
      <c r="GD61" s="117"/>
      <c r="GE61" s="131">
        <f>(FZ61*$FP$7)/FZ62</f>
        <v>8.6598756303533531E-2</v>
      </c>
      <c r="GI61" s="132"/>
      <c r="GK61" s="129">
        <v>125.53090958981228</v>
      </c>
      <c r="GL61" s="119">
        <f>FZ61-GK61</f>
        <v>0</v>
      </c>
      <c r="GM61" s="15">
        <f>GL61/GK61</f>
        <v>0</v>
      </c>
      <c r="GO61" s="133">
        <f>SUM(EV61:FU61)</f>
        <v>52.404077480907027</v>
      </c>
      <c r="GU61" s="133">
        <f>SUM(DU61:FU61)</f>
        <v>108.54364730164177</v>
      </c>
      <c r="GW61" s="134">
        <f>SUM(DU61:FV61)</f>
        <v>110.78343461075981</v>
      </c>
      <c r="GZ61" s="1"/>
      <c r="HA61" s="1"/>
    </row>
    <row r="62" spans="2:214" ht="15" customHeight="1">
      <c r="C62" s="136" t="s">
        <v>177</v>
      </c>
      <c r="D62" s="14" t="s">
        <v>11</v>
      </c>
      <c r="G62" s="106"/>
      <c r="H62" s="106"/>
      <c r="I62" s="106"/>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38">
        <f t="shared" ref="BT62:EE62" si="11">BT60+(BT61*$FP$7)</f>
        <v>0</v>
      </c>
      <c r="BU62" s="138">
        <f t="shared" si="11"/>
        <v>1.7466471871091922</v>
      </c>
      <c r="BV62" s="138">
        <f t="shared" si="11"/>
        <v>2.0313161925170715</v>
      </c>
      <c r="BW62" s="138">
        <f t="shared" si="11"/>
        <v>2.3159851979249502</v>
      </c>
      <c r="BX62" s="138">
        <f t="shared" si="11"/>
        <v>2.6006542033328288</v>
      </c>
      <c r="BY62" s="138">
        <f t="shared" si="11"/>
        <v>2.8853232087407079</v>
      </c>
      <c r="BZ62" s="138">
        <f t="shared" si="11"/>
        <v>3.2859950570989334</v>
      </c>
      <c r="CA62" s="138">
        <f t="shared" si="11"/>
        <v>4.1870489514101257</v>
      </c>
      <c r="CB62" s="138">
        <f t="shared" si="11"/>
        <v>6.9295694301902344</v>
      </c>
      <c r="CC62" s="138">
        <f t="shared" si="11"/>
        <v>10.980978119961895</v>
      </c>
      <c r="CD62" s="138">
        <f t="shared" si="11"/>
        <v>15.175369018067599</v>
      </c>
      <c r="CE62" s="138">
        <f t="shared" si="11"/>
        <v>18.543531703625586</v>
      </c>
      <c r="CF62" s="138">
        <f t="shared" si="11"/>
        <v>21.274352882106573</v>
      </c>
      <c r="CG62" s="138">
        <f t="shared" si="11"/>
        <v>28.701533332557062</v>
      </c>
      <c r="CH62" s="138">
        <f t="shared" si="11"/>
        <v>35.996131647099737</v>
      </c>
      <c r="CI62" s="138">
        <f t="shared" si="11"/>
        <v>43.508462693186139</v>
      </c>
      <c r="CJ62" s="138">
        <f t="shared" si="11"/>
        <v>45.654705918510395</v>
      </c>
      <c r="CK62" s="138">
        <f t="shared" si="11"/>
        <v>45.191542820439068</v>
      </c>
      <c r="CL62" s="138">
        <f t="shared" si="11"/>
        <v>46.879489529711037</v>
      </c>
      <c r="CM62" s="138">
        <f t="shared" si="11"/>
        <v>39.464817443100799</v>
      </c>
      <c r="CN62" s="138">
        <f t="shared" si="11"/>
        <v>32.135322867087091</v>
      </c>
      <c r="CO62" s="138">
        <f t="shared" si="11"/>
        <v>27.590717486750709</v>
      </c>
      <c r="CP62" s="138">
        <f t="shared" si="11"/>
        <v>30.348774616180986</v>
      </c>
      <c r="CQ62" s="138">
        <f t="shared" si="11"/>
        <v>32.596996807375952</v>
      </c>
      <c r="CR62" s="138">
        <f t="shared" si="11"/>
        <v>38.54879197142499</v>
      </c>
      <c r="CS62" s="138">
        <f t="shared" si="11"/>
        <v>47.019724388052069</v>
      </c>
      <c r="CT62" s="138">
        <f t="shared" si="11"/>
        <v>46.153575246402482</v>
      </c>
      <c r="CU62" s="138">
        <f t="shared" si="11"/>
        <v>44.646173289416453</v>
      </c>
      <c r="CV62" s="138">
        <f t="shared" si="11"/>
        <v>42.537050664983404</v>
      </c>
      <c r="CW62" s="138">
        <f t="shared" si="11"/>
        <v>42.79841547211084</v>
      </c>
      <c r="CX62" s="138">
        <f t="shared" si="11"/>
        <v>52.587064477813549</v>
      </c>
      <c r="CY62" s="138">
        <f t="shared" si="11"/>
        <v>59.393918378459702</v>
      </c>
      <c r="CZ62" s="138">
        <f t="shared" si="11"/>
        <v>77.850678777368557</v>
      </c>
      <c r="DA62" s="138">
        <f t="shared" si="11"/>
        <v>91.266452446074695</v>
      </c>
      <c r="DB62" s="138">
        <f t="shared" si="11"/>
        <v>107.68357940904455</v>
      </c>
      <c r="DC62" s="138">
        <f t="shared" si="11"/>
        <v>115.16708577846742</v>
      </c>
      <c r="DD62" s="138">
        <f t="shared" si="11"/>
        <v>138.89403003571701</v>
      </c>
      <c r="DE62" s="138">
        <f t="shared" si="11"/>
        <v>139.79582675256907</v>
      </c>
      <c r="DF62" s="138">
        <f t="shared" si="11"/>
        <v>190.95107602649529</v>
      </c>
      <c r="DG62" s="138">
        <f t="shared" si="11"/>
        <v>178.72311313222869</v>
      </c>
      <c r="DH62" s="138">
        <f t="shared" si="11"/>
        <v>161.49346043201209</v>
      </c>
      <c r="DI62" s="138">
        <f t="shared" si="11"/>
        <v>186.10195165863328</v>
      </c>
      <c r="DJ62" s="138">
        <f t="shared" si="11"/>
        <v>197.18656748688238</v>
      </c>
      <c r="DK62" s="138">
        <f t="shared" si="11"/>
        <v>243.76224271686604</v>
      </c>
      <c r="DL62" s="138">
        <f t="shared" si="11"/>
        <v>268.73868118115166</v>
      </c>
      <c r="DM62" s="138">
        <f t="shared" si="11"/>
        <v>270.40529102909147</v>
      </c>
      <c r="DN62" s="138">
        <f t="shared" si="11"/>
        <v>305.62157169313275</v>
      </c>
      <c r="DO62" s="138">
        <f t="shared" si="11"/>
        <v>321.04681832847638</v>
      </c>
      <c r="DP62" s="138">
        <f t="shared" si="11"/>
        <v>375.40558352593183</v>
      </c>
      <c r="DQ62" s="138">
        <f t="shared" si="11"/>
        <v>395.63379098867898</v>
      </c>
      <c r="DR62" s="138">
        <f t="shared" si="11"/>
        <v>426.47688269085882</v>
      </c>
      <c r="DS62" s="138">
        <f t="shared" si="11"/>
        <v>449.47817042045642</v>
      </c>
      <c r="DT62" s="138">
        <f t="shared" si="11"/>
        <v>508.50217280803264</v>
      </c>
      <c r="DU62" s="138">
        <f t="shared" si="11"/>
        <v>545.2917851889174</v>
      </c>
      <c r="DV62" s="138">
        <f t="shared" si="11"/>
        <v>610.64372413323895</v>
      </c>
      <c r="DW62" s="138">
        <f t="shared" si="11"/>
        <v>661.4474750334731</v>
      </c>
      <c r="DX62" s="138">
        <f t="shared" si="11"/>
        <v>722.71924316411821</v>
      </c>
      <c r="DY62" s="138">
        <f t="shared" si="11"/>
        <v>804.49371857740562</v>
      </c>
      <c r="DZ62" s="138">
        <f t="shared" si="11"/>
        <v>903.28212564804232</v>
      </c>
      <c r="EA62" s="138">
        <f t="shared" si="11"/>
        <v>966.46575082181789</v>
      </c>
      <c r="EB62" s="138">
        <f t="shared" si="11"/>
        <v>1046.7767930222165</v>
      </c>
      <c r="EC62" s="138">
        <f t="shared" si="11"/>
        <v>1046.8508901974449</v>
      </c>
      <c r="ED62" s="138">
        <f t="shared" si="11"/>
        <v>976.31718098462784</v>
      </c>
      <c r="EE62" s="138">
        <f t="shared" si="11"/>
        <v>830.0741320645169</v>
      </c>
      <c r="EF62" s="138">
        <f t="shared" ref="EF62:FV62" si="12">EF60+(EF61*$FP$7)</f>
        <v>836.85095990955767</v>
      </c>
      <c r="EG62" s="138">
        <f t="shared" si="12"/>
        <v>859.8111026195179</v>
      </c>
      <c r="EH62" s="138">
        <f t="shared" si="12"/>
        <v>968.02207918356703</v>
      </c>
      <c r="EI62" s="138">
        <f t="shared" si="12"/>
        <v>913.5997695913677</v>
      </c>
      <c r="EJ62" s="138">
        <f t="shared" si="12"/>
        <v>758.80987443208846</v>
      </c>
      <c r="EK62" s="138">
        <f t="shared" si="12"/>
        <v>740.16861292603369</v>
      </c>
      <c r="EL62" s="138">
        <f t="shared" si="12"/>
        <v>726.28515310472892</v>
      </c>
      <c r="EM62" s="138">
        <f t="shared" si="12"/>
        <v>696.63888098993129</v>
      </c>
      <c r="EN62" s="138">
        <f t="shared" si="12"/>
        <v>698.89572795432821</v>
      </c>
      <c r="EO62" s="138">
        <f t="shared" si="12"/>
        <v>674.52517525238284</v>
      </c>
      <c r="EP62" s="138">
        <f t="shared" si="12"/>
        <v>645.42515812928798</v>
      </c>
      <c r="EQ62" s="138">
        <f t="shared" si="12"/>
        <v>657.85043956630227</v>
      </c>
      <c r="ER62" s="138">
        <f t="shared" si="12"/>
        <v>579.78387013934935</v>
      </c>
      <c r="ES62" s="138">
        <f t="shared" si="12"/>
        <v>585.96755529008158</v>
      </c>
      <c r="ET62" s="138">
        <f t="shared" si="12"/>
        <v>505.49016329041808</v>
      </c>
      <c r="EU62" s="138">
        <f t="shared" si="12"/>
        <v>491.53382414269771</v>
      </c>
      <c r="EV62" s="138">
        <f t="shared" si="12"/>
        <v>477.32723711264794</v>
      </c>
      <c r="EW62" s="138">
        <f t="shared" si="12"/>
        <v>479.44694430293555</v>
      </c>
      <c r="EX62" s="138">
        <f t="shared" si="12"/>
        <v>485.81078403370373</v>
      </c>
      <c r="EY62" s="138">
        <f t="shared" si="12"/>
        <v>478.34101138157257</v>
      </c>
      <c r="EZ62" s="138">
        <f t="shared" si="12"/>
        <v>495.9957386171759</v>
      </c>
      <c r="FA62" s="138">
        <f t="shared" si="12"/>
        <v>493.87111207136303</v>
      </c>
      <c r="FB62" s="138">
        <f t="shared" si="12"/>
        <v>539.24239552260269</v>
      </c>
      <c r="FC62" s="138">
        <f t="shared" si="12"/>
        <v>499.94175938107583</v>
      </c>
      <c r="FD62" s="138">
        <f t="shared" si="12"/>
        <v>483.17702813959369</v>
      </c>
      <c r="FE62" s="138">
        <f t="shared" si="12"/>
        <v>510.79271349820749</v>
      </c>
      <c r="FF62" s="138">
        <f t="shared" si="12"/>
        <v>540.22048006733644</v>
      </c>
      <c r="FG62" s="138">
        <f t="shared" si="12"/>
        <v>554.10455953758185</v>
      </c>
      <c r="FH62" s="138">
        <f t="shared" si="12"/>
        <v>594.69302880420491</v>
      </c>
      <c r="FI62" s="138">
        <f t="shared" si="12"/>
        <v>597.0296323754784</v>
      </c>
      <c r="FJ62" s="138">
        <f t="shared" si="12"/>
        <v>584.18020532051639</v>
      </c>
      <c r="FK62" s="138">
        <f t="shared" si="12"/>
        <v>568.0116474716832</v>
      </c>
      <c r="FL62" s="138">
        <f t="shared" si="12"/>
        <v>571.20099994492932</v>
      </c>
      <c r="FM62" s="138">
        <f t="shared" si="12"/>
        <v>594.72258075500361</v>
      </c>
      <c r="FN62" s="138">
        <f t="shared" si="12"/>
        <v>569.05357828024353</v>
      </c>
      <c r="FO62" s="138">
        <f t="shared" si="12"/>
        <v>487.37117385492456</v>
      </c>
      <c r="FP62" s="138">
        <f t="shared" si="12"/>
        <v>495.94959524930863</v>
      </c>
      <c r="FQ62" s="138">
        <f t="shared" si="12"/>
        <v>480.9768675481406</v>
      </c>
      <c r="FR62" s="138">
        <f t="shared" si="12"/>
        <v>469.37787514685846</v>
      </c>
      <c r="FS62" s="138">
        <f t="shared" si="12"/>
        <v>487.77706881448074</v>
      </c>
      <c r="FT62" s="138">
        <f t="shared" si="12"/>
        <v>486.32477613442222</v>
      </c>
      <c r="FU62" s="138">
        <f t="shared" si="12"/>
        <v>535.77909962276237</v>
      </c>
      <c r="FV62" s="138">
        <f t="shared" si="12"/>
        <v>549.307901768384</v>
      </c>
      <c r="FW62" s="112"/>
      <c r="FX62" s="112"/>
      <c r="FY62" s="100" t="s">
        <v>166</v>
      </c>
      <c r="FZ62" s="139">
        <f>SUM(L62:FW62)</f>
        <v>40587.94396763554</v>
      </c>
      <c r="GA62" s="115"/>
      <c r="GB62" s="136" t="s">
        <v>177</v>
      </c>
      <c r="GC62" s="14" t="s">
        <v>11</v>
      </c>
      <c r="GD62" s="117"/>
      <c r="GE62" s="140">
        <f>GE60+GE61</f>
        <v>0.99999999999999933</v>
      </c>
      <c r="GI62" s="141"/>
      <c r="GK62" s="139">
        <v>40587.94396763554</v>
      </c>
      <c r="GL62" s="119">
        <f>FZ62-GK62</f>
        <v>0</v>
      </c>
      <c r="GM62" s="15">
        <f>GL62/GK62</f>
        <v>0</v>
      </c>
      <c r="GO62" s="142">
        <f>SUM(EV62:FU62)</f>
        <v>13560.719892988755</v>
      </c>
      <c r="GR62" s="143" t="str">
        <f>GB59</f>
        <v>BP, UK</v>
      </c>
      <c r="GS62" s="144">
        <f>GO62</f>
        <v>13560.719892988755</v>
      </c>
      <c r="GU62" s="142">
        <f>SUM(DU62:FU62)</f>
        <v>34014.741058346219</v>
      </c>
      <c r="GW62" s="145">
        <f>SUM(DU62:FV62)</f>
        <v>34564.048960114604</v>
      </c>
      <c r="GY62" s="306">
        <f>+GW62</f>
        <v>34564.048960114604</v>
      </c>
      <c r="GZ62" s="143" t="str">
        <f>GR62</f>
        <v>BP, UK</v>
      </c>
      <c r="HA62" s="144">
        <f>GW62</f>
        <v>34564.048960114604</v>
      </c>
      <c r="HC62" s="22" t="s">
        <v>29</v>
      </c>
      <c r="HD62" s="146">
        <f>FU62</f>
        <v>535.77909962276237</v>
      </c>
      <c r="HE62" s="147"/>
      <c r="HF62" s="148">
        <f>FV62</f>
        <v>549.307901768384</v>
      </c>
    </row>
    <row r="63" spans="2:214" ht="11.1" customHeight="1">
      <c r="C63" s="149"/>
      <c r="G63" s="106"/>
      <c r="H63" s="106"/>
      <c r="I63" s="106"/>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150"/>
      <c r="FX63" s="150"/>
      <c r="FY63" s="23"/>
      <c r="FZ63" s="151">
        <f>FZ60+(FZ61*$FP$7)</f>
        <v>40587.94396763551</v>
      </c>
      <c r="GA63" s="152" t="s">
        <v>179</v>
      </c>
      <c r="GB63" s="149"/>
      <c r="GK63" s="153">
        <v>0</v>
      </c>
      <c r="GZ63" s="1"/>
      <c r="HA63" s="1"/>
    </row>
    <row r="64" spans="2:214" ht="15" customHeight="1">
      <c r="B64" s="14">
        <v>11</v>
      </c>
      <c r="C64" s="103" t="str">
        <f>GB64</f>
        <v>British Coal Corp., UK</v>
      </c>
      <c r="D64" s="104" t="s">
        <v>169</v>
      </c>
      <c r="F64" s="14" t="s">
        <v>206</v>
      </c>
      <c r="G64" s="106" t="s">
        <v>182</v>
      </c>
      <c r="H64" s="106"/>
      <c r="I64" s="106"/>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150"/>
      <c r="FX64" s="150"/>
      <c r="FY64" s="23"/>
      <c r="FZ64" s="153"/>
      <c r="GB64" s="156" t="s">
        <v>41</v>
      </c>
      <c r="GF64" s="14">
        <v>11</v>
      </c>
      <c r="GK64" s="153"/>
      <c r="GZ64" s="1"/>
      <c r="HA64" s="1"/>
    </row>
    <row r="65" spans="2:214" ht="14.1" customHeight="1">
      <c r="C65" s="109" t="s">
        <v>172</v>
      </c>
      <c r="D65" s="110" t="s">
        <v>173</v>
      </c>
      <c r="G65" s="106"/>
      <c r="H65" s="106"/>
      <c r="I65" s="106"/>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164"/>
      <c r="DC65" s="155">
        <f>'[1]British Coal'!CZ29</f>
        <v>487.72935423749209</v>
      </c>
      <c r="DD65" s="155">
        <f>'[1]British Coal'!DA29</f>
        <v>503.66184647591683</v>
      </c>
      <c r="DE65" s="155">
        <f>'[1]British Coal'!DB29</f>
        <v>519.59433871434157</v>
      </c>
      <c r="DF65" s="155">
        <f>'[1]British Coal'!DC29</f>
        <v>535.52683095276632</v>
      </c>
      <c r="DG65" s="155">
        <f>'[1]British Coal'!DD29</f>
        <v>538.2581153364963</v>
      </c>
      <c r="DH65" s="155">
        <f>'[1]British Coal'!DE29</f>
        <v>540.98939972022617</v>
      </c>
      <c r="DI65" s="155">
        <f>'[1]British Coal'!DF29</f>
        <v>543.72068410395616</v>
      </c>
      <c r="DJ65" s="155">
        <f>'[1]British Coal'!DG29</f>
        <v>546.45196848768614</v>
      </c>
      <c r="DK65" s="155">
        <f>'[1]British Coal'!DH29</f>
        <v>549.18325287141602</v>
      </c>
      <c r="DL65" s="155">
        <f>'[1]British Coal'!DI29</f>
        <v>535.2829662756476</v>
      </c>
      <c r="DM65" s="155">
        <f>'[1]British Coal'!DJ29</f>
        <v>521.38267967987906</v>
      </c>
      <c r="DN65" s="155">
        <f>'[1]British Coal'!DK29</f>
        <v>507.48239308411053</v>
      </c>
      <c r="DO65" s="155">
        <f>'[1]British Coal'!DL29</f>
        <v>493.58210648834199</v>
      </c>
      <c r="DP65" s="155">
        <f>'[1]British Coal'!DM29</f>
        <v>479.68181989257346</v>
      </c>
      <c r="DQ65" s="155">
        <f>'[1]British Coal'!DN29</f>
        <v>474.31679699596106</v>
      </c>
      <c r="DR65" s="155">
        <f>'[1]British Coal'!DO29</f>
        <v>468.95177409934865</v>
      </c>
      <c r="DS65" s="155">
        <f>'[1]British Coal'!DP29</f>
        <v>463.5867512027362</v>
      </c>
      <c r="DT65" s="155">
        <f>'[1]British Coal'!DQ29</f>
        <v>458.22172830612385</v>
      </c>
      <c r="DU65" s="155">
        <f>'[1]British Coal'!DR29</f>
        <v>452.85670540951139</v>
      </c>
      <c r="DV65" s="155">
        <f>'[1]British Coal'!DS29</f>
        <v>432.85980188577423</v>
      </c>
      <c r="DW65" s="155">
        <f>'[1]British Coal'!DT29</f>
        <v>412.86289836203707</v>
      </c>
      <c r="DX65" s="155">
        <f>'[1]British Coal'!DU29</f>
        <v>392.86599483829986</v>
      </c>
      <c r="DY65" s="155">
        <f>'[1]British Coal'!DV29</f>
        <v>372.8690913145627</v>
      </c>
      <c r="DZ65" s="155">
        <f>'[1]British Coal'!DW29</f>
        <v>352.87218779082548</v>
      </c>
      <c r="EA65" s="155">
        <f>'[1]British Coal'!DX29</f>
        <v>343.65410299573688</v>
      </c>
      <c r="EB65" s="155">
        <f>'[1]British Coal'!DY29</f>
        <v>334.43601820064828</v>
      </c>
      <c r="EC65" s="155">
        <f>'[1]British Coal'!DZ29</f>
        <v>325.21793340555973</v>
      </c>
      <c r="ED65" s="155">
        <f>'[1]British Coal'!EA29</f>
        <v>315.99984861047113</v>
      </c>
      <c r="EE65" s="155">
        <f>'[1]British Coal'!EB29</f>
        <v>306.78176381538253</v>
      </c>
      <c r="EF65" s="155">
        <f>'[1]British Coal'!EC29</f>
        <v>294.58852995944522</v>
      </c>
      <c r="EG65" s="155">
        <f>'[1]British Coal'!ED29</f>
        <v>294.832394636564</v>
      </c>
      <c r="EH65" s="155">
        <f>'[1]British Coal'!EE29</f>
        <v>292.3937478653765</v>
      </c>
      <c r="EI65" s="155">
        <f>'[1]British Coal'!EF29</f>
        <v>300.68514688741385</v>
      </c>
      <c r="EJ65" s="155">
        <f>'[1]British Coal'!EG29</f>
        <v>308.73268123233248</v>
      </c>
      <c r="EK65" s="155">
        <f>'[1]British Coal'!EH29</f>
        <v>303.1237936586013</v>
      </c>
      <c r="EL65" s="155">
        <f>'[1]British Coal'!EI29</f>
        <v>294.832394636564</v>
      </c>
      <c r="EM65" s="155">
        <f>'[1]British Coal'!EJ29</f>
        <v>256.78950500603958</v>
      </c>
      <c r="EN65" s="155">
        <f>'[1]British Coal'!EK29</f>
        <v>104.13021712970456</v>
      </c>
      <c r="EO65" s="155">
        <f>'[1]British Coal'!EL29</f>
        <v>254.83858758908963</v>
      </c>
      <c r="EP65" s="155">
        <f>'[1]British Coal'!EM29</f>
        <v>251.91221146366465</v>
      </c>
      <c r="EQ65" s="155">
        <f>'[1]British Coal'!EN29</f>
        <v>242.88921841027104</v>
      </c>
      <c r="ER65" s="155">
        <f>'[1]British Coal'!EO29</f>
        <v>253.37539952637715</v>
      </c>
      <c r="ES65" s="155">
        <f>'[1]British Coal'!EP29</f>
        <v>229.96439052297751</v>
      </c>
      <c r="ET65" s="155">
        <f>'[1]British Coal'!EQ29</f>
        <v>223.38004424077135</v>
      </c>
      <c r="EU65" s="155">
        <f>'[1]British Coal'!ER29</f>
        <v>222.16072085517763</v>
      </c>
      <c r="EV65" s="155">
        <f>'[1]British Coal'!ES29</f>
        <v>187.28807202719696</v>
      </c>
      <c r="EW65" s="155">
        <f>'[1]British Coal'!ET29</f>
        <v>137.05194854073528</v>
      </c>
      <c r="EX65" s="155">
        <f>'[1]British Coal'!EU29</f>
        <v>78.280561355117484</v>
      </c>
      <c r="EY65" s="111"/>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113" t="s">
        <v>166</v>
      </c>
      <c r="FZ65" s="114">
        <f>SUM(L65:FW65)</f>
        <v>17742.13071909724</v>
      </c>
      <c r="GA65" s="115"/>
      <c r="GB65" s="109" t="s">
        <v>172</v>
      </c>
      <c r="GC65" s="116" t="s">
        <v>173</v>
      </c>
      <c r="GD65" s="117"/>
      <c r="GE65" s="118">
        <f>FZ65/FZ67</f>
        <v>0.89849736753571052</v>
      </c>
      <c r="GI65" s="118">
        <f>FZ65/$GI$576</f>
        <v>1.1006970069692363E-2</v>
      </c>
      <c r="GK65" s="114">
        <v>17742.13071909724</v>
      </c>
      <c r="GL65" s="119">
        <f>FZ65-GK65</f>
        <v>0</v>
      </c>
      <c r="GM65" s="15">
        <f>GL65/GK65</f>
        <v>0</v>
      </c>
      <c r="GO65" s="120">
        <f>SUM(EV65:FU65)</f>
        <v>402.62058192304971</v>
      </c>
      <c r="GU65" s="120">
        <f>SUM(DU65:FU65)</f>
        <v>8574.5259121722302</v>
      </c>
      <c r="GW65" s="121">
        <f>SUM(DU65:FV65)</f>
        <v>8574.5259121722302</v>
      </c>
      <c r="GZ65" s="1"/>
      <c r="HA65" s="1"/>
    </row>
    <row r="66" spans="2:214" ht="14.1" customHeight="1">
      <c r="C66" s="125" t="s">
        <v>175</v>
      </c>
      <c r="D66" s="126" t="s">
        <v>176</v>
      </c>
      <c r="G66" s="106"/>
      <c r="H66" s="106"/>
      <c r="I66" s="106"/>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164"/>
      <c r="DC66" s="127">
        <f>'[1]British Coal'!CZ36</f>
        <v>1.9678018296334541</v>
      </c>
      <c r="DD66" s="127">
        <f>'[1]British Coal'!DA36</f>
        <v>2.0320833560681471</v>
      </c>
      <c r="DE66" s="127">
        <f>'[1]British Coal'!DB36</f>
        <v>2.0963648825028396</v>
      </c>
      <c r="DF66" s="127">
        <f>'[1]British Coal'!DC36</f>
        <v>2.1606464089375326</v>
      </c>
      <c r="DG66" s="127">
        <f>'[1]British Coal'!DD36</f>
        <v>2.1716660991834802</v>
      </c>
      <c r="DH66" s="127">
        <f>'[1]British Coal'!DE36</f>
        <v>2.1826857894294269</v>
      </c>
      <c r="DI66" s="127">
        <f>'[1]British Coal'!DF36</f>
        <v>2.1937054796753745</v>
      </c>
      <c r="DJ66" s="127">
        <f>'[1]British Coal'!DG36</f>
        <v>2.2047251699213222</v>
      </c>
      <c r="DK66" s="127">
        <f>'[1]British Coal'!DH36</f>
        <v>2.2157448601672689</v>
      </c>
      <c r="DL66" s="127">
        <f>'[1]British Coal'!DI36</f>
        <v>2.1596625080227159</v>
      </c>
      <c r="DM66" s="127">
        <f>'[1]British Coal'!DJ36</f>
        <v>2.1035801558781624</v>
      </c>
      <c r="DN66" s="127">
        <f>'[1]British Coal'!DK36</f>
        <v>2.0474978037336089</v>
      </c>
      <c r="DO66" s="127">
        <f>'[1]British Coal'!DL36</f>
        <v>1.9914154515890554</v>
      </c>
      <c r="DP66" s="127">
        <f>'[1]British Coal'!DM36</f>
        <v>1.9353330994445022</v>
      </c>
      <c r="DQ66" s="127">
        <f>'[1]British Coal'!DN36</f>
        <v>1.913687279318534</v>
      </c>
      <c r="DR66" s="127">
        <f>'[1]British Coal'!DO36</f>
        <v>1.8920414591925661</v>
      </c>
      <c r="DS66" s="127">
        <f>'[1]British Coal'!DP36</f>
        <v>1.8703956390665979</v>
      </c>
      <c r="DT66" s="127">
        <f>'[1]British Coal'!DQ36</f>
        <v>1.8487498189406302</v>
      </c>
      <c r="DU66" s="127">
        <f>'[1]British Coal'!DR36</f>
        <v>1.827103998814662</v>
      </c>
      <c r="DV66" s="127">
        <f>'[1]British Coal'!DS36</f>
        <v>1.7464241237996905</v>
      </c>
      <c r="DW66" s="127">
        <f>'[1]British Coal'!DT36</f>
        <v>1.6657442487847187</v>
      </c>
      <c r="DX66" s="127">
        <f>'[1]British Coal'!DU36</f>
        <v>1.5850643737697472</v>
      </c>
      <c r="DY66" s="127">
        <f>'[1]British Coal'!DV36</f>
        <v>1.5043844987547754</v>
      </c>
      <c r="DZ66" s="127">
        <f>'[1]British Coal'!DW36</f>
        <v>1.4237046237398037</v>
      </c>
      <c r="EA66" s="127">
        <f>'[1]British Coal'!DX36</f>
        <v>1.3865131691597314</v>
      </c>
      <c r="EB66" s="127">
        <f>'[1]British Coal'!DY36</f>
        <v>1.3493217145796594</v>
      </c>
      <c r="EC66" s="127">
        <f>'[1]British Coal'!DZ36</f>
        <v>1.3121302599995872</v>
      </c>
      <c r="ED66" s="127">
        <f>'[1]British Coal'!EA36</f>
        <v>1.274938805419515</v>
      </c>
      <c r="EE66" s="127">
        <f>'[1]British Coal'!EB36</f>
        <v>1.2377473508394425</v>
      </c>
      <c r="EF66" s="127">
        <f>'[1]British Coal'!EC36</f>
        <v>1.1885523050986062</v>
      </c>
      <c r="EG66" s="127">
        <f>'[1]British Coal'!ED36</f>
        <v>1.1895362060134229</v>
      </c>
      <c r="EH66" s="127">
        <f>'[1]British Coal'!EE36</f>
        <v>1.1796971968652556</v>
      </c>
      <c r="EI66" s="127">
        <f>'[1]British Coal'!EF36</f>
        <v>1.2131498279690243</v>
      </c>
      <c r="EJ66" s="127">
        <f>'[1]British Coal'!EG36</f>
        <v>1.2456185581579764</v>
      </c>
      <c r="EK66" s="127">
        <f>'[1]British Coal'!EH36</f>
        <v>1.2229888371171915</v>
      </c>
      <c r="EL66" s="127">
        <f>'[1]British Coal'!EI36</f>
        <v>1.1895362060134229</v>
      </c>
      <c r="EM66" s="127">
        <f>'[1]British Coal'!EJ36</f>
        <v>1.0360476633020135</v>
      </c>
      <c r="EN66" s="127">
        <f>'[1]British Coal'!EK36</f>
        <v>0.42012569062674243</v>
      </c>
      <c r="EO66" s="127">
        <f>'[1]British Coal'!EL36</f>
        <v>1.0281764559834798</v>
      </c>
      <c r="EP66" s="127">
        <f>'[1]British Coal'!EM36</f>
        <v>1.0163696450056789</v>
      </c>
      <c r="EQ66" s="127">
        <f>'[1]British Coal'!EN36</f>
        <v>0.97996531115746011</v>
      </c>
      <c r="ER66" s="127">
        <f>'[1]British Coal'!EO36</f>
        <v>1.0222730504945794</v>
      </c>
      <c r="ES66" s="127">
        <f>'[1]British Coal'!EP36</f>
        <v>0.92781856267217344</v>
      </c>
      <c r="ET66" s="127">
        <f>'[1]British Coal'!EQ36</f>
        <v>0.90125323797212187</v>
      </c>
      <c r="EU66" s="127">
        <f>'[1]British Coal'!ER36</f>
        <v>0.89633373339803823</v>
      </c>
      <c r="EV66" s="127">
        <f>'[1]British Coal'!ES36</f>
        <v>0.7556359025792464</v>
      </c>
      <c r="EW66" s="127">
        <f>'[1]British Coal'!ET36</f>
        <v>0.55295231412700063</v>
      </c>
      <c r="EX66" s="127">
        <f>'[1]British Coal'!EU36</f>
        <v>0.31583219365616944</v>
      </c>
      <c r="EY66" s="111"/>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113" t="s">
        <v>166</v>
      </c>
      <c r="FZ66" s="129">
        <f>SUM(L66:FW66)</f>
        <v>71.582727156576155</v>
      </c>
      <c r="GA66" s="115"/>
      <c r="GB66" s="125" t="s">
        <v>175</v>
      </c>
      <c r="GC66" s="130" t="s">
        <v>176</v>
      </c>
      <c r="GD66" s="117"/>
      <c r="GE66" s="131">
        <f>(FZ66*$FP$7)/FZ67</f>
        <v>0.10150263246428903</v>
      </c>
      <c r="GI66" s="132"/>
      <c r="GK66" s="129">
        <v>71.582727156576155</v>
      </c>
      <c r="GL66" s="119">
        <f>FZ66-GK66</f>
        <v>0</v>
      </c>
      <c r="GM66" s="15">
        <f>GL66/GK66</f>
        <v>0</v>
      </c>
      <c r="GO66" s="133">
        <f>SUM(EV66:FU66)</f>
        <v>1.6244204103624165</v>
      </c>
      <c r="GU66" s="133">
        <f>SUM(DU66:FU66)</f>
        <v>34.594940065870929</v>
      </c>
      <c r="GW66" s="134">
        <f>SUM(DU66:FV66)</f>
        <v>34.594940065870929</v>
      </c>
      <c r="GZ66" s="1"/>
      <c r="HA66" s="1"/>
    </row>
    <row r="67" spans="2:214" ht="15" customHeight="1">
      <c r="C67" s="136" t="s">
        <v>177</v>
      </c>
      <c r="D67" s="14" t="s">
        <v>11</v>
      </c>
      <c r="G67" s="106"/>
      <c r="H67" s="106"/>
      <c r="I67" s="106"/>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38">
        <f>DB65+(DB66*21)</f>
        <v>0</v>
      </c>
      <c r="DC67" s="138">
        <f t="shared" ref="DC67:EX67" si="13">DC65+(DC66*$FP$7)</f>
        <v>542.82780546722881</v>
      </c>
      <c r="DD67" s="138">
        <f t="shared" si="13"/>
        <v>560.56018044582493</v>
      </c>
      <c r="DE67" s="138">
        <f t="shared" si="13"/>
        <v>578.29255542442104</v>
      </c>
      <c r="DF67" s="138">
        <f t="shared" si="13"/>
        <v>596.02493040301727</v>
      </c>
      <c r="DG67" s="138">
        <f t="shared" si="13"/>
        <v>599.06476611363371</v>
      </c>
      <c r="DH67" s="138">
        <f t="shared" si="13"/>
        <v>602.10460182425015</v>
      </c>
      <c r="DI67" s="138">
        <f t="shared" si="13"/>
        <v>605.1444375348666</v>
      </c>
      <c r="DJ67" s="138">
        <f t="shared" si="13"/>
        <v>608.18427324548315</v>
      </c>
      <c r="DK67" s="138">
        <f t="shared" si="13"/>
        <v>611.2241089560996</v>
      </c>
      <c r="DL67" s="138">
        <f t="shared" si="13"/>
        <v>595.75351650028369</v>
      </c>
      <c r="DM67" s="138">
        <f t="shared" si="13"/>
        <v>580.28292404446756</v>
      </c>
      <c r="DN67" s="138">
        <f t="shared" si="13"/>
        <v>564.81233158865155</v>
      </c>
      <c r="DO67" s="138">
        <f t="shared" si="13"/>
        <v>549.34173913283553</v>
      </c>
      <c r="DP67" s="138">
        <f t="shared" si="13"/>
        <v>533.87114667701951</v>
      </c>
      <c r="DQ67" s="138">
        <f t="shared" si="13"/>
        <v>527.90004081688005</v>
      </c>
      <c r="DR67" s="138">
        <f t="shared" si="13"/>
        <v>521.92893495674048</v>
      </c>
      <c r="DS67" s="138">
        <f t="shared" si="13"/>
        <v>515.9578290966009</v>
      </c>
      <c r="DT67" s="138">
        <f t="shared" si="13"/>
        <v>509.9867232364615</v>
      </c>
      <c r="DU67" s="138">
        <f t="shared" si="13"/>
        <v>504.01561737632193</v>
      </c>
      <c r="DV67" s="138">
        <f t="shared" si="13"/>
        <v>481.75967735216557</v>
      </c>
      <c r="DW67" s="138">
        <f t="shared" si="13"/>
        <v>459.50373732800921</v>
      </c>
      <c r="DX67" s="138">
        <f t="shared" si="13"/>
        <v>437.24779730385279</v>
      </c>
      <c r="DY67" s="138">
        <f t="shared" si="13"/>
        <v>414.99185727969643</v>
      </c>
      <c r="DZ67" s="138">
        <f t="shared" si="13"/>
        <v>392.73591725553996</v>
      </c>
      <c r="EA67" s="138">
        <f t="shared" si="13"/>
        <v>382.47647173220935</v>
      </c>
      <c r="EB67" s="138">
        <f t="shared" si="13"/>
        <v>372.21702620887874</v>
      </c>
      <c r="EC67" s="138">
        <f t="shared" si="13"/>
        <v>361.95758068554818</v>
      </c>
      <c r="ED67" s="138">
        <f t="shared" si="13"/>
        <v>351.69813516221757</v>
      </c>
      <c r="EE67" s="138">
        <f t="shared" si="13"/>
        <v>341.4386896388869</v>
      </c>
      <c r="EF67" s="138">
        <f t="shared" si="13"/>
        <v>327.86799450220622</v>
      </c>
      <c r="EG67" s="138">
        <f t="shared" si="13"/>
        <v>328.13940840493984</v>
      </c>
      <c r="EH67" s="138">
        <f t="shared" si="13"/>
        <v>325.42526937760363</v>
      </c>
      <c r="EI67" s="138">
        <f t="shared" si="13"/>
        <v>334.6533420705465</v>
      </c>
      <c r="EJ67" s="138">
        <f t="shared" si="13"/>
        <v>343.6100008607558</v>
      </c>
      <c r="EK67" s="138">
        <f t="shared" si="13"/>
        <v>337.36748109788266</v>
      </c>
      <c r="EL67" s="138">
        <f t="shared" si="13"/>
        <v>328.13940840493984</v>
      </c>
      <c r="EM67" s="138">
        <f t="shared" si="13"/>
        <v>285.79883957849597</v>
      </c>
      <c r="EN67" s="138">
        <f t="shared" si="13"/>
        <v>115.89373646725335</v>
      </c>
      <c r="EO67" s="138">
        <f t="shared" si="13"/>
        <v>283.62752835662707</v>
      </c>
      <c r="EP67" s="138">
        <f t="shared" si="13"/>
        <v>280.37056152382365</v>
      </c>
      <c r="EQ67" s="138">
        <f t="shared" si="13"/>
        <v>270.32824712267995</v>
      </c>
      <c r="ER67" s="138">
        <f t="shared" si="13"/>
        <v>281.99904494022536</v>
      </c>
      <c r="ES67" s="138">
        <f t="shared" si="13"/>
        <v>255.94331027779836</v>
      </c>
      <c r="ET67" s="138">
        <f t="shared" si="13"/>
        <v>248.61513490399076</v>
      </c>
      <c r="EU67" s="138">
        <f t="shared" si="13"/>
        <v>247.25806539032271</v>
      </c>
      <c r="EV67" s="138">
        <f t="shared" si="13"/>
        <v>208.44587729941586</v>
      </c>
      <c r="EW67" s="138">
        <f t="shared" si="13"/>
        <v>152.5346133362913</v>
      </c>
      <c r="EX67" s="165">
        <f t="shared" si="13"/>
        <v>87.123862777490231</v>
      </c>
      <c r="EY67" s="166"/>
      <c r="EZ67" s="112"/>
      <c r="FA67" s="112"/>
      <c r="FB67" s="112"/>
      <c r="FC67" s="112"/>
      <c r="FD67" s="112"/>
      <c r="FE67" s="112"/>
      <c r="FF67" s="112"/>
      <c r="FG67" s="112"/>
      <c r="FH67" s="112"/>
      <c r="FI67" s="112"/>
      <c r="FJ67" s="112"/>
      <c r="FK67" s="112"/>
      <c r="FL67" s="112"/>
      <c r="FM67" s="112"/>
      <c r="FN67" s="112"/>
      <c r="FO67" s="112"/>
      <c r="FP67" s="112"/>
      <c r="FQ67" s="112"/>
      <c r="FR67" s="112"/>
      <c r="FS67" s="112"/>
      <c r="FT67" s="112"/>
      <c r="FU67" s="112"/>
      <c r="FV67" s="112"/>
      <c r="FW67" s="112"/>
      <c r="FX67" s="112"/>
      <c r="FY67" s="100" t="s">
        <v>166</v>
      </c>
      <c r="FZ67" s="139">
        <f>SUM(L67:FW67)</f>
        <v>19746.447079481382</v>
      </c>
      <c r="GA67" s="115"/>
      <c r="GB67" s="136" t="s">
        <v>177</v>
      </c>
      <c r="GC67" s="14" t="s">
        <v>11</v>
      </c>
      <c r="GD67" s="117"/>
      <c r="GE67" s="140">
        <f>GE65+GE66</f>
        <v>0.99999999999999956</v>
      </c>
      <c r="GI67" s="141"/>
      <c r="GK67" s="139">
        <v>19746.447079481382</v>
      </c>
      <c r="GL67" s="119">
        <f>FZ67-GK67</f>
        <v>0</v>
      </c>
      <c r="GM67" s="15">
        <f>GL67/GK67</f>
        <v>0</v>
      </c>
      <c r="GO67" s="142">
        <f>SUM(EV67:FU67)</f>
        <v>448.10435341319737</v>
      </c>
      <c r="GR67" s="143" t="str">
        <f>GB64</f>
        <v>British Coal Corp., UK</v>
      </c>
      <c r="GS67" s="144">
        <f>GO67</f>
        <v>448.10435341319737</v>
      </c>
      <c r="GU67" s="142">
        <f>SUM(DU67:FU67)</f>
        <v>9543.1842340166168</v>
      </c>
      <c r="GW67" s="145">
        <f>SUM(DU67:FV67)</f>
        <v>9543.1842340166168</v>
      </c>
      <c r="GY67" s="306">
        <f>+GW67</f>
        <v>9543.1842340166168</v>
      </c>
      <c r="GZ67" s="143" t="str">
        <f>GR67</f>
        <v>British Coal Corp., UK</v>
      </c>
      <c r="HA67" s="144">
        <f>GW67</f>
        <v>9543.1842340166168</v>
      </c>
      <c r="HC67" s="22" t="s">
        <v>41</v>
      </c>
      <c r="HD67" s="146">
        <f>FU67</f>
        <v>0</v>
      </c>
      <c r="HE67" s="147"/>
      <c r="HF67" s="148">
        <f>FV67</f>
        <v>0</v>
      </c>
    </row>
    <row r="68" spans="2:214" ht="11.1" customHeight="1">
      <c r="C68" s="157"/>
      <c r="G68" s="106"/>
      <c r="H68" s="106"/>
      <c r="I68" s="106"/>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150"/>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151">
        <f>FZ65+(FZ66*$FP$7)</f>
        <v>19746.447079481371</v>
      </c>
      <c r="GA68" s="152" t="s">
        <v>179</v>
      </c>
      <c r="GB68" s="157"/>
      <c r="GK68" s="153">
        <v>0</v>
      </c>
      <c r="GZ68" s="1"/>
      <c r="HA68" s="1"/>
    </row>
    <row r="69" spans="2:214" ht="15" customHeight="1">
      <c r="B69" s="14">
        <v>12</v>
      </c>
      <c r="C69" s="103" t="str">
        <f>GB69</f>
        <v>Canadian Natural Resources, Canada</v>
      </c>
      <c r="D69" s="154" t="s">
        <v>180</v>
      </c>
      <c r="F69" s="14" t="s">
        <v>207</v>
      </c>
      <c r="G69" s="106" t="s">
        <v>171</v>
      </c>
      <c r="H69" s="106"/>
      <c r="I69" s="106"/>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153"/>
      <c r="GB69" s="108" t="s">
        <v>43</v>
      </c>
      <c r="GF69" s="14">
        <v>12</v>
      </c>
      <c r="GK69" s="153"/>
      <c r="GZ69" s="1"/>
      <c r="HA69" s="1"/>
    </row>
    <row r="70" spans="2:214" ht="14.1" customHeight="1">
      <c r="C70" s="109" t="s">
        <v>172</v>
      </c>
      <c r="D70" s="110" t="s">
        <v>173</v>
      </c>
      <c r="G70" s="106"/>
      <c r="H70" s="106"/>
      <c r="I70" s="106"/>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111"/>
      <c r="ES70" s="127">
        <f>'[1]Canadian NR'!EP29</f>
        <v>0.32611386132943199</v>
      </c>
      <c r="ET70" s="127">
        <f>'[1]Canadian NR'!EQ29</f>
        <v>1.6245828960739874</v>
      </c>
      <c r="EU70" s="127">
        <f>'[1]Canadian NR'!ER29</f>
        <v>2.9230519308185432</v>
      </c>
      <c r="EV70" s="155">
        <f>'[1]Canadian NR'!ES29</f>
        <v>4.2215209655630987</v>
      </c>
      <c r="EW70" s="155">
        <f>'[1]Canadian NR'!ET29</f>
        <v>5.5199900003076534</v>
      </c>
      <c r="EX70" s="155">
        <f>'[1]Canadian NR'!EU29</f>
        <v>6.8184590350522098</v>
      </c>
      <c r="EY70" s="155">
        <f>'[1]Canadian NR'!EV29</f>
        <v>8.8103387394012085</v>
      </c>
      <c r="EZ70" s="155">
        <f>'[1]Canadian NR'!EW29</f>
        <v>15.806076116915364</v>
      </c>
      <c r="FA70" s="155">
        <f>'[1]Canadian NR'!EX29</f>
        <v>23.039096268705237</v>
      </c>
      <c r="FB70" s="155">
        <f>'[1]Canadian NR'!EY29</f>
        <v>24.7582750217592</v>
      </c>
      <c r="FC70" s="155">
        <f>'[1]Canadian NR'!EZ29</f>
        <v>27.301933465313482</v>
      </c>
      <c r="FD70" s="155">
        <f>'[1]Canadian NR'!FA29</f>
        <v>40.897049848108495</v>
      </c>
      <c r="FE70" s="155">
        <f>'[1]Canadian NR'!FB29</f>
        <v>47.951227421119569</v>
      </c>
      <c r="FF70" s="155">
        <f>'[1]Canadian NR'!FC29</f>
        <v>55.855600151028</v>
      </c>
      <c r="FG70" s="155">
        <f>'[1]Canadian NR'!FD29</f>
        <v>61.009516812543055</v>
      </c>
      <c r="FH70" s="155">
        <f>'[1]Canadian NR'!FE29</f>
        <v>68.565597020210717</v>
      </c>
      <c r="FI70" s="155">
        <f>'[1]Canadian NR'!FF29</f>
        <v>73.794902323804919</v>
      </c>
      <c r="FJ70" s="155">
        <f>'[1]Canadian NR'!FG29</f>
        <v>77.545853364615283</v>
      </c>
      <c r="FK70" s="155">
        <f>'[1]Canadian NR'!FH29</f>
        <v>81.140651886757908</v>
      </c>
      <c r="FL70" s="155">
        <f>'[1]Canadian NR'!FI29</f>
        <v>75.397448120205368</v>
      </c>
      <c r="FM70" s="155">
        <f>'[1]Canadian NR'!FJ29</f>
        <v>76.971394916137058</v>
      </c>
      <c r="FN70" s="155">
        <f>'[1]Canadian NR'!FK29</f>
        <v>85.121898729032324</v>
      </c>
      <c r="FO70" s="155">
        <f>'[1]Canadian NR'!FL29</f>
        <v>71.153129338212935</v>
      </c>
      <c r="FP70" s="155">
        <f>'[1]Canadian NR'!FM29</f>
        <v>79.013054719709402</v>
      </c>
      <c r="FQ70" s="155">
        <f>'[1]Canadian NR'!FN29</f>
        <v>90.646376741470135</v>
      </c>
      <c r="FR70" s="155">
        <f>'[1]Canadian NR'!FO29</f>
        <v>106.39432348144778</v>
      </c>
      <c r="FS70" s="155">
        <f>'[1]Canadian NR'!FP29</f>
        <v>114.58364760750581</v>
      </c>
      <c r="FT70" s="155">
        <f>'[1]Canadian NR'!FQ29</f>
        <v>108.3111875651108</v>
      </c>
      <c r="FU70" s="155">
        <f>'[1]Canadian NR'!FR29</f>
        <v>129.95470282477393</v>
      </c>
      <c r="FV70" s="155">
        <f>'[1]Canadian NR'!FS29</f>
        <v>146.33901673340497</v>
      </c>
      <c r="FW70" s="127"/>
      <c r="FX70" s="127"/>
      <c r="FY70" s="113" t="s">
        <v>166</v>
      </c>
      <c r="FZ70" s="114">
        <f>SUM(L70:FW70)</f>
        <v>1711.796017906438</v>
      </c>
      <c r="GA70" s="115"/>
      <c r="GB70" s="109" t="s">
        <v>172</v>
      </c>
      <c r="GC70" s="116" t="s">
        <v>173</v>
      </c>
      <c r="GD70" s="117"/>
      <c r="GE70" s="118">
        <f>FZ70/FZ72</f>
        <v>0.88754873307252824</v>
      </c>
      <c r="GI70" s="118">
        <f>FZ70/$GI$576</f>
        <v>1.0619743385293602E-3</v>
      </c>
      <c r="GK70" s="114">
        <v>1565.4570011730329</v>
      </c>
      <c r="GL70" s="119">
        <f>FZ70-GK70</f>
        <v>146.33901673340506</v>
      </c>
      <c r="GM70" s="15">
        <f>GL70/GK70</f>
        <v>9.3480061492426728E-2</v>
      </c>
      <c r="GO70" s="120">
        <f>SUM(EV70:FU70)</f>
        <v>1560.5832524848111</v>
      </c>
      <c r="GU70" s="120">
        <f>SUM(DU70:FU70)</f>
        <v>1565.4570011730329</v>
      </c>
      <c r="GW70" s="121">
        <f>SUM(DU70:FV70)</f>
        <v>1711.796017906438</v>
      </c>
      <c r="GZ70" s="1"/>
      <c r="HA70" s="1"/>
    </row>
    <row r="71" spans="2:214" ht="14.1" customHeight="1">
      <c r="C71" s="125" t="s">
        <v>175</v>
      </c>
      <c r="D71" s="126" t="s">
        <v>176</v>
      </c>
      <c r="G71" s="106"/>
      <c r="H71" s="106"/>
      <c r="I71" s="106"/>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c r="DZ71" s="23"/>
      <c r="EA71" s="23"/>
      <c r="EB71" s="23"/>
      <c r="EC71" s="23"/>
      <c r="ED71" s="23"/>
      <c r="EE71" s="23"/>
      <c r="EF71" s="23"/>
      <c r="EG71" s="23"/>
      <c r="EH71" s="23"/>
      <c r="EI71" s="23"/>
      <c r="EJ71" s="23"/>
      <c r="EK71" s="23"/>
      <c r="EL71" s="23"/>
      <c r="EM71" s="23"/>
      <c r="EN71" s="23"/>
      <c r="EO71" s="23"/>
      <c r="EP71" s="23"/>
      <c r="EQ71" s="23"/>
      <c r="ER71" s="111"/>
      <c r="ES71" s="127">
        <f>'[1]Canadian NR'!EP36</f>
        <v>2.1960122723294283E-3</v>
      </c>
      <c r="ET71" s="127">
        <f>'[1]Canadian NR'!EQ36</f>
        <v>1.1581052380952243E-2</v>
      </c>
      <c r="EU71" s="127">
        <f>'[1]Canadian NR'!ER36</f>
        <v>2.096609248957506E-2</v>
      </c>
      <c r="EV71" s="127">
        <f>'[1]Canadian NR'!ES36</f>
        <v>3.0351132598197873E-2</v>
      </c>
      <c r="EW71" s="127">
        <f>'[1]Canadian NR'!ET36</f>
        <v>3.9736172706820692E-2</v>
      </c>
      <c r="EX71" s="127">
        <f>'[1]Canadian NR'!EU36</f>
        <v>4.9121212815443516E-2</v>
      </c>
      <c r="EY71" s="127">
        <f>'[1]Canadian NR'!EV36</f>
        <v>6.3124845474225588E-2</v>
      </c>
      <c r="EZ71" s="127">
        <f>'[1]Canadian NR'!EW36</f>
        <v>0.10622340930025914</v>
      </c>
      <c r="FA71" s="127">
        <f>'[1]Canadian NR'!EX36</f>
        <v>0.13893748845169854</v>
      </c>
      <c r="FB71" s="127">
        <f>'[1]Canadian NR'!EY36</f>
        <v>0.1493737017285291</v>
      </c>
      <c r="FC71" s="127">
        <f>'[1]Canadian NR'!EZ36</f>
        <v>0.16157416813914016</v>
      </c>
      <c r="FD71" s="127">
        <f>'[1]Canadian NR'!FA36</f>
        <v>0.19834637551347475</v>
      </c>
      <c r="FE71" s="127">
        <f>'[1]Canadian NR'!FB36</f>
        <v>0.23058092357007393</v>
      </c>
      <c r="FF71" s="127">
        <f>'[1]Canadian NR'!FC36</f>
        <v>0.29342307880975632</v>
      </c>
      <c r="FG71" s="127">
        <f>'[1]Canadian NR'!FD36</f>
        <v>0.31337215080227093</v>
      </c>
      <c r="FH71" s="127">
        <f>'[1]Canadian NR'!FE36</f>
        <v>0.34121055648648413</v>
      </c>
      <c r="FI71" s="127">
        <f>'[1]Canadian NR'!FF36</f>
        <v>0.35885938821451013</v>
      </c>
      <c r="FJ71" s="127">
        <f>'[1]Canadian NR'!FG36</f>
        <v>0.37402504112813328</v>
      </c>
      <c r="FK71" s="127">
        <f>'[1]Canadian NR'!FH36</f>
        <v>0.40767240715457603</v>
      </c>
      <c r="FL71" s="127">
        <f>'[1]Canadian NR'!FI36</f>
        <v>0.37043065920523327</v>
      </c>
      <c r="FM71" s="127">
        <f>'[1]Canadian NR'!FJ36</f>
        <v>0.34592201236612996</v>
      </c>
      <c r="FN71" s="127">
        <f>'[1]Canadian NR'!FK36</f>
        <v>0.35030458292950373</v>
      </c>
      <c r="FO71" s="127">
        <f>'[1]Canadian NR'!FL36</f>
        <v>0.31876639523012268</v>
      </c>
      <c r="FP71" s="127">
        <f>'[1]Canadian NR'!FM36</f>
        <v>0.33069145336708083</v>
      </c>
      <c r="FQ71" s="127">
        <f>'[1]Canadian NR'!FN36</f>
        <v>0.34774944091585536</v>
      </c>
      <c r="FR71" s="127">
        <f>'[1]Canadian NR'!FO36</f>
        <v>0.43805636036070827</v>
      </c>
      <c r="FS71" s="127">
        <f>'[1]Canadian NR'!FP36</f>
        <v>0.47960669530631239</v>
      </c>
      <c r="FT71" s="127">
        <f>'[1]Canadian NR'!FQ36</f>
        <v>0.4624326956609166</v>
      </c>
      <c r="FU71" s="127">
        <f>'[1]Canadian NR'!FR36</f>
        <v>0.49882994736586972</v>
      </c>
      <c r="FV71" s="127">
        <f>'[1]Canadian NR'!FS36</f>
        <v>0.51233179445932209</v>
      </c>
      <c r="FW71" s="127"/>
      <c r="FX71" s="127"/>
      <c r="FY71" s="113" t="s">
        <v>166</v>
      </c>
      <c r="FZ71" s="129">
        <f>SUM(L71:FW71)</f>
        <v>7.7457972472035062</v>
      </c>
      <c r="GA71" s="115"/>
      <c r="GB71" s="125" t="s">
        <v>175</v>
      </c>
      <c r="GC71" s="130" t="s">
        <v>176</v>
      </c>
      <c r="GD71" s="117"/>
      <c r="GE71" s="131">
        <f>(FZ71*$FP$7)/FZ72</f>
        <v>0.11245126692747182</v>
      </c>
      <c r="GI71" s="132"/>
      <c r="GK71" s="129">
        <v>7.2334654527441842</v>
      </c>
      <c r="GL71" s="119">
        <f>FZ71-GK71</f>
        <v>0.51233179445932198</v>
      </c>
      <c r="GM71" s="15">
        <f>GL71/GK71</f>
        <v>7.0827986641583657E-2</v>
      </c>
      <c r="GO71" s="133">
        <f>SUM(EV71:FU71)</f>
        <v>7.1987222956013266</v>
      </c>
      <c r="GU71" s="133">
        <f>SUM(DU71:FU71)</f>
        <v>7.2334654527441842</v>
      </c>
      <c r="GW71" s="134">
        <f>SUM(DU71:FV71)</f>
        <v>7.7457972472035062</v>
      </c>
      <c r="GZ71" s="1"/>
      <c r="HA71" s="1"/>
    </row>
    <row r="72" spans="2:214" ht="15" customHeight="1">
      <c r="C72" s="136" t="s">
        <v>177</v>
      </c>
      <c r="D72" s="14" t="s">
        <v>11</v>
      </c>
      <c r="G72" s="106"/>
      <c r="H72" s="106"/>
      <c r="I72" s="106"/>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37"/>
      <c r="ES72" s="138">
        <f t="shared" ref="ES72:FV72" si="14">ES70+(ES71*$FP$7)</f>
        <v>0.38760220495465597</v>
      </c>
      <c r="ET72" s="138">
        <f t="shared" si="14"/>
        <v>1.9488523627406502</v>
      </c>
      <c r="EU72" s="138">
        <f t="shared" si="14"/>
        <v>3.5101025205266447</v>
      </c>
      <c r="EV72" s="138">
        <f t="shared" si="14"/>
        <v>5.071352678312639</v>
      </c>
      <c r="EW72" s="138">
        <f t="shared" si="14"/>
        <v>6.6326028360986324</v>
      </c>
      <c r="EX72" s="138">
        <f t="shared" si="14"/>
        <v>8.1938529938846276</v>
      </c>
      <c r="EY72" s="138">
        <f t="shared" si="14"/>
        <v>10.577834412679525</v>
      </c>
      <c r="EZ72" s="138">
        <f t="shared" si="14"/>
        <v>18.78033157732262</v>
      </c>
      <c r="FA72" s="138">
        <f t="shared" si="14"/>
        <v>26.929345945352797</v>
      </c>
      <c r="FB72" s="138">
        <f t="shared" si="14"/>
        <v>28.940738670158016</v>
      </c>
      <c r="FC72" s="138">
        <f t="shared" si="14"/>
        <v>31.826010173209404</v>
      </c>
      <c r="FD72" s="138">
        <f t="shared" si="14"/>
        <v>46.45074836248579</v>
      </c>
      <c r="FE72" s="138">
        <f t="shared" si="14"/>
        <v>54.407493281081642</v>
      </c>
      <c r="FF72" s="138">
        <f t="shared" si="14"/>
        <v>64.071446357701177</v>
      </c>
      <c r="FG72" s="138">
        <f t="shared" si="14"/>
        <v>69.783937035006645</v>
      </c>
      <c r="FH72" s="138">
        <f t="shared" si="14"/>
        <v>78.119492601832278</v>
      </c>
      <c r="FI72" s="138">
        <f t="shared" si="14"/>
        <v>83.84296519381121</v>
      </c>
      <c r="FJ72" s="138">
        <f t="shared" si="14"/>
        <v>88.018554516203011</v>
      </c>
      <c r="FK72" s="138">
        <f t="shared" si="14"/>
        <v>92.55547928708603</v>
      </c>
      <c r="FL72" s="138">
        <f t="shared" si="14"/>
        <v>85.769506577951901</v>
      </c>
      <c r="FM72" s="138">
        <f t="shared" si="14"/>
        <v>86.657211262388699</v>
      </c>
      <c r="FN72" s="138">
        <f t="shared" si="14"/>
        <v>94.93042705105843</v>
      </c>
      <c r="FO72" s="138">
        <f t="shared" si="14"/>
        <v>80.078588404656372</v>
      </c>
      <c r="FP72" s="138">
        <f t="shared" si="14"/>
        <v>88.272415413987659</v>
      </c>
      <c r="FQ72" s="138">
        <f t="shared" si="14"/>
        <v>100.38336108711408</v>
      </c>
      <c r="FR72" s="138">
        <f t="shared" si="14"/>
        <v>118.65990157154762</v>
      </c>
      <c r="FS72" s="138">
        <f t="shared" si="14"/>
        <v>128.01263507608255</v>
      </c>
      <c r="FT72" s="138">
        <f t="shared" si="14"/>
        <v>121.25930304361647</v>
      </c>
      <c r="FU72" s="138">
        <f t="shared" si="14"/>
        <v>143.92194135101829</v>
      </c>
      <c r="FV72" s="138">
        <f t="shared" si="14"/>
        <v>160.68430697826599</v>
      </c>
      <c r="FW72" s="112"/>
      <c r="FX72" s="112"/>
      <c r="FY72" s="100" t="s">
        <v>166</v>
      </c>
      <c r="FZ72" s="139">
        <f>SUM(L72:FW72)</f>
        <v>1928.678340828136</v>
      </c>
      <c r="GA72" s="115"/>
      <c r="GB72" s="136" t="s">
        <v>177</v>
      </c>
      <c r="GC72" s="14" t="s">
        <v>11</v>
      </c>
      <c r="GD72" s="117"/>
      <c r="GE72" s="140">
        <f>GE70+GE71</f>
        <v>1</v>
      </c>
      <c r="GI72" s="141"/>
      <c r="GK72" s="139">
        <v>1767.99403384987</v>
      </c>
      <c r="GL72" s="119">
        <f>FZ72-GK72</f>
        <v>160.68430697826602</v>
      </c>
      <c r="GM72" s="15">
        <f>GL72/GK72</f>
        <v>9.0885095708366295E-2</v>
      </c>
      <c r="GO72" s="142">
        <f>SUM(EV72:FU72)</f>
        <v>1762.1474767616482</v>
      </c>
      <c r="GR72" s="143" t="str">
        <f>GB69</f>
        <v>Canadian Natural Resources, Canada</v>
      </c>
      <c r="GS72" s="144">
        <f>GO72</f>
        <v>1762.1474767616482</v>
      </c>
      <c r="GU72" s="142">
        <f>SUM(DU72:FU72)</f>
        <v>1767.99403384987</v>
      </c>
      <c r="GW72" s="145">
        <f>SUM(DU72:FV72)</f>
        <v>1928.678340828136</v>
      </c>
      <c r="GY72" s="306">
        <f>+GW72</f>
        <v>1928.678340828136</v>
      </c>
      <c r="GZ72" s="143" t="str">
        <f>GR72</f>
        <v>Canadian Natural Resources, Canada</v>
      </c>
      <c r="HA72" s="144">
        <f>GW72</f>
        <v>1928.678340828136</v>
      </c>
      <c r="HC72" s="22" t="s">
        <v>43</v>
      </c>
      <c r="HD72" s="146">
        <f>FU72</f>
        <v>143.92194135101829</v>
      </c>
      <c r="HE72" s="147"/>
      <c r="HF72" s="148">
        <f>FV72</f>
        <v>160.68430697826599</v>
      </c>
    </row>
    <row r="73" spans="2:214" ht="11.1" customHeight="1">
      <c r="C73" s="149"/>
      <c r="G73" s="106"/>
      <c r="H73" s="106"/>
      <c r="I73" s="106"/>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c r="FE73" s="23"/>
      <c r="FF73" s="23"/>
      <c r="FG73" s="23"/>
      <c r="FH73" s="23"/>
      <c r="FI73" s="23"/>
      <c r="FJ73" s="23"/>
      <c r="FK73" s="23"/>
      <c r="FL73" s="23"/>
      <c r="FM73" s="23"/>
      <c r="FN73" s="23"/>
      <c r="FO73" s="23"/>
      <c r="FP73" s="23"/>
      <c r="FQ73" s="23"/>
      <c r="FR73" s="23"/>
      <c r="FS73" s="23"/>
      <c r="FT73" s="23"/>
      <c r="FU73" s="23"/>
      <c r="FV73" s="23"/>
      <c r="FW73" s="23"/>
      <c r="FX73" s="23"/>
      <c r="FY73" s="23"/>
      <c r="FZ73" s="151">
        <f>FZ70+(FZ71*$FP$7)</f>
        <v>1928.6783408281362</v>
      </c>
      <c r="GA73" s="152" t="s">
        <v>179</v>
      </c>
      <c r="GB73" s="149"/>
      <c r="GK73" s="153">
        <v>0</v>
      </c>
      <c r="GZ73" s="1"/>
      <c r="HA73" s="1"/>
    </row>
    <row r="74" spans="2:214" ht="15" customHeight="1">
      <c r="B74" s="14">
        <v>13</v>
      </c>
      <c r="C74" s="103" t="str">
        <f>GB74</f>
        <v>Cemex, Mexico</v>
      </c>
      <c r="D74" s="154" t="s">
        <v>180</v>
      </c>
      <c r="F74" s="14" t="s">
        <v>208</v>
      </c>
      <c r="G74" s="106" t="s">
        <v>209</v>
      </c>
      <c r="H74" s="106"/>
      <c r="I74" s="106"/>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c r="FG74" s="23"/>
      <c r="FH74" s="23"/>
      <c r="FI74" s="23"/>
      <c r="FJ74" s="23"/>
      <c r="FK74" s="23"/>
      <c r="FL74" s="23"/>
      <c r="FM74" s="23"/>
      <c r="FN74" s="23"/>
      <c r="FO74" s="23"/>
      <c r="FP74" s="23"/>
      <c r="FQ74" s="23"/>
      <c r="FR74" s="23"/>
      <c r="FS74" s="23"/>
      <c r="FT74" s="23"/>
      <c r="FU74" s="23"/>
      <c r="FV74" s="23"/>
      <c r="FW74" s="23"/>
      <c r="FX74" s="23"/>
      <c r="FY74" s="23"/>
      <c r="FZ74" s="153"/>
      <c r="GB74" s="167" t="s">
        <v>45</v>
      </c>
      <c r="GF74" s="14">
        <v>13</v>
      </c>
      <c r="GK74" s="153"/>
      <c r="GZ74" s="1"/>
      <c r="HA74" s="1"/>
    </row>
    <row r="75" spans="2:214" ht="14.1" customHeight="1">
      <c r="C75" s="109" t="s">
        <v>172</v>
      </c>
      <c r="D75" s="110" t="s">
        <v>173</v>
      </c>
      <c r="G75" s="106"/>
      <c r="H75" s="106"/>
      <c r="I75" s="106"/>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c r="AL75" s="107"/>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111"/>
      <c r="ET75" s="155">
        <f>[1]Cemex!EQ29</f>
        <v>23.512201591511936</v>
      </c>
      <c r="EU75" s="155">
        <f>[1]Cemex!ER29</f>
        <v>23.545836669335468</v>
      </c>
      <c r="EV75" s="155">
        <f>[1]Cemex!ES29</f>
        <v>23.579887218045112</v>
      </c>
      <c r="EW75" s="155">
        <f>[1]Cemex!ET29</f>
        <v>23.614360983517969</v>
      </c>
      <c r="EX75" s="155">
        <f>[1]Cemex!EU29</f>
        <v>23.649265905383363</v>
      </c>
      <c r="EY75" s="155">
        <f>[1]Cemex!EV29</f>
        <v>23.684610123119015</v>
      </c>
      <c r="EZ75" s="155">
        <f>[1]Cemex!EW29</f>
        <v>23.720401982378853</v>
      </c>
      <c r="FA75" s="155">
        <f>[1]Cemex!EX29</f>
        <v>23.756650041562761</v>
      </c>
      <c r="FB75" s="155">
        <f>[1]Cemex!EY29</f>
        <v>23.793363078639153</v>
      </c>
      <c r="FC75" s="155">
        <f>[1]Cemex!EZ29</f>
        <v>23.830550098231825</v>
      </c>
      <c r="FD75" s="155">
        <f>[1]Cemex!FA29</f>
        <v>23.868220338983051</v>
      </c>
      <c r="FE75" s="155">
        <f>[1]Cemex!FB29</f>
        <v>23.906383281205574</v>
      </c>
      <c r="FF75" s="155">
        <f>[1]Cemex!FC29</f>
        <v>23.945048654836864</v>
      </c>
      <c r="FG75" s="155">
        <f>[1]Cemex!FD29</f>
        <v>27.162057044079514</v>
      </c>
      <c r="FH75" s="155">
        <f>[1]Cemex!FE29</f>
        <v>30.421983758700694</v>
      </c>
      <c r="FI75" s="155">
        <f>[1]Cemex!FF29</f>
        <v>30.638540145985402</v>
      </c>
      <c r="FJ75" s="155">
        <f>[1]Cemex!FG29</f>
        <v>33.803945371775413</v>
      </c>
      <c r="FK75" s="155">
        <f>[1]Cemex!FH29</f>
        <v>34.799999999999997</v>
      </c>
      <c r="FL75" s="155">
        <f>[1]Cemex!FI29</f>
        <v>31.756739811912226</v>
      </c>
      <c r="FM75" s="155">
        <f>[1]Cemex!FJ29</f>
        <v>26.593301435406701</v>
      </c>
      <c r="FN75" s="155">
        <f>[1]Cemex!FK29</f>
        <v>27.203791469194311</v>
      </c>
      <c r="FO75" s="155">
        <f>[1]Cemex!FL29</f>
        <v>26.858513189448445</v>
      </c>
      <c r="FP75" s="155">
        <f>[1]Cemex!FM29</f>
        <v>26.776699029126213</v>
      </c>
      <c r="FQ75" s="155">
        <f>[1]Cemex!FN29</f>
        <v>25.818553682962708</v>
      </c>
      <c r="FR75" s="155">
        <f>[1]Cemex!FO29</f>
        <v>27.625543584636517</v>
      </c>
      <c r="FS75" s="155">
        <f>[1]Cemex!FP29</f>
        <v>28.200297587372681</v>
      </c>
      <c r="FT75" s="155">
        <f>[1]Cemex!FQ29</f>
        <v>28.709500897937076</v>
      </c>
      <c r="FU75" s="155">
        <f>[1]Cemex!FR29</f>
        <v>27.621821681674039</v>
      </c>
      <c r="FV75" s="155">
        <f>[1]Cemex!FS29</f>
        <v>27.923064415515558</v>
      </c>
      <c r="FW75" s="155"/>
      <c r="FX75" s="155"/>
      <c r="FY75" s="168" t="s">
        <v>166</v>
      </c>
      <c r="FZ75" s="114">
        <f>SUM(L75:FW75)</f>
        <v>770.32113307247857</v>
      </c>
      <c r="GA75" s="115"/>
      <c r="GB75" s="109" t="s">
        <v>172</v>
      </c>
      <c r="GC75" s="116" t="s">
        <v>173</v>
      </c>
      <c r="GD75" s="117"/>
      <c r="GE75" s="118">
        <f>FZ75/FZ77</f>
        <v>1</v>
      </c>
      <c r="GI75" s="118">
        <f>FZ75/$GI$576</f>
        <v>4.7789647083671722E-4</v>
      </c>
      <c r="GK75" s="114">
        <v>770.32113307247857</v>
      </c>
      <c r="GL75" s="119">
        <f>FZ75-GK75</f>
        <v>0</v>
      </c>
      <c r="GM75" s="15">
        <f>GL75/GK75</f>
        <v>0</v>
      </c>
      <c r="GO75" s="120">
        <f>SUM(EV75:FU75)</f>
        <v>695.34003039611559</v>
      </c>
      <c r="GU75" s="120">
        <f>SUM(DU75:FU75)</f>
        <v>742.39806865696301</v>
      </c>
      <c r="GW75" s="121">
        <f>SUM(DU75:FV75)</f>
        <v>770.32113307247857</v>
      </c>
      <c r="GZ75" s="1"/>
      <c r="HA75" s="1"/>
    </row>
    <row r="76" spans="2:214" ht="14.1" customHeight="1">
      <c r="C76" s="125" t="s">
        <v>175</v>
      </c>
      <c r="D76" s="126" t="s">
        <v>176</v>
      </c>
      <c r="G76" s="106"/>
      <c r="H76" s="106"/>
      <c r="I76" s="106"/>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107"/>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c r="FG76" s="23"/>
      <c r="FH76" s="23"/>
      <c r="FI76" s="23"/>
      <c r="FJ76" s="23"/>
      <c r="FK76" s="23"/>
      <c r="FL76" s="23"/>
      <c r="FM76" s="23"/>
      <c r="FN76" s="23"/>
      <c r="FO76" s="23"/>
      <c r="FP76" s="23"/>
      <c r="FQ76" s="23"/>
      <c r="FR76" s="23"/>
      <c r="FS76" s="23"/>
      <c r="FT76" s="23"/>
      <c r="FU76" s="23"/>
      <c r="FV76" s="23"/>
      <c r="FW76" s="23"/>
      <c r="FX76" s="23"/>
      <c r="FY76" s="168" t="s">
        <v>166</v>
      </c>
      <c r="FZ76" s="129">
        <f>SUM(L76:FW76)</f>
        <v>0</v>
      </c>
      <c r="GA76" s="115"/>
      <c r="GB76" s="125" t="s">
        <v>175</v>
      </c>
      <c r="GC76" s="130" t="s">
        <v>176</v>
      </c>
      <c r="GD76" s="117"/>
      <c r="GE76" s="131">
        <f>(FZ76*$FP$7)/FZ77</f>
        <v>0</v>
      </c>
      <c r="GI76" s="132"/>
      <c r="GK76" s="129">
        <v>0</v>
      </c>
      <c r="GL76" s="119">
        <f>FZ76-GK76</f>
        <v>0</v>
      </c>
      <c r="GM76" s="15" t="e">
        <f>GL76/GK76</f>
        <v>#DIV/0!</v>
      </c>
      <c r="GO76" s="133">
        <f>SUM(EV76:FU76)</f>
        <v>0</v>
      </c>
      <c r="GU76" s="133">
        <f>SUM(DU76:FU76)</f>
        <v>0</v>
      </c>
      <c r="GW76" s="134">
        <f>SUM(DU76:FV76)</f>
        <v>0</v>
      </c>
      <c r="GZ76" s="1"/>
      <c r="HA76" s="1"/>
    </row>
    <row r="77" spans="2:214" ht="15" customHeight="1">
      <c r="C77" s="136" t="s">
        <v>177</v>
      </c>
      <c r="D77" s="14" t="s">
        <v>11</v>
      </c>
      <c r="G77" s="106"/>
      <c r="H77" s="106"/>
      <c r="I77" s="106"/>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c r="AL77" s="107"/>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69"/>
      <c r="ET77" s="138">
        <f t="shared" ref="ET77:FV77" si="15">ET75+(ET76*$FP$7)</f>
        <v>23.512201591511936</v>
      </c>
      <c r="EU77" s="138">
        <f t="shared" si="15"/>
        <v>23.545836669335468</v>
      </c>
      <c r="EV77" s="138">
        <f t="shared" si="15"/>
        <v>23.579887218045112</v>
      </c>
      <c r="EW77" s="138">
        <f t="shared" si="15"/>
        <v>23.614360983517969</v>
      </c>
      <c r="EX77" s="138">
        <f t="shared" si="15"/>
        <v>23.649265905383363</v>
      </c>
      <c r="EY77" s="138">
        <f t="shared" si="15"/>
        <v>23.684610123119015</v>
      </c>
      <c r="EZ77" s="138">
        <f t="shared" si="15"/>
        <v>23.720401982378853</v>
      </c>
      <c r="FA77" s="138">
        <f t="shared" si="15"/>
        <v>23.756650041562761</v>
      </c>
      <c r="FB77" s="138">
        <f t="shared" si="15"/>
        <v>23.793363078639153</v>
      </c>
      <c r="FC77" s="138">
        <f t="shared" si="15"/>
        <v>23.830550098231825</v>
      </c>
      <c r="FD77" s="138">
        <f t="shared" si="15"/>
        <v>23.868220338983051</v>
      </c>
      <c r="FE77" s="138">
        <f t="shared" si="15"/>
        <v>23.906383281205574</v>
      </c>
      <c r="FF77" s="138">
        <f t="shared" si="15"/>
        <v>23.945048654836864</v>
      </c>
      <c r="FG77" s="138">
        <f t="shared" si="15"/>
        <v>27.162057044079514</v>
      </c>
      <c r="FH77" s="138">
        <f t="shared" si="15"/>
        <v>30.421983758700694</v>
      </c>
      <c r="FI77" s="138">
        <f t="shared" si="15"/>
        <v>30.638540145985402</v>
      </c>
      <c r="FJ77" s="138">
        <f t="shared" si="15"/>
        <v>33.803945371775413</v>
      </c>
      <c r="FK77" s="138">
        <f t="shared" si="15"/>
        <v>34.799999999999997</v>
      </c>
      <c r="FL77" s="138">
        <f t="shared" si="15"/>
        <v>31.756739811912226</v>
      </c>
      <c r="FM77" s="138">
        <f t="shared" si="15"/>
        <v>26.593301435406701</v>
      </c>
      <c r="FN77" s="138">
        <f t="shared" si="15"/>
        <v>27.203791469194311</v>
      </c>
      <c r="FO77" s="138">
        <f t="shared" si="15"/>
        <v>26.858513189448445</v>
      </c>
      <c r="FP77" s="138">
        <f t="shared" si="15"/>
        <v>26.776699029126213</v>
      </c>
      <c r="FQ77" s="138">
        <f t="shared" si="15"/>
        <v>25.818553682962708</v>
      </c>
      <c r="FR77" s="138">
        <f t="shared" si="15"/>
        <v>27.625543584636517</v>
      </c>
      <c r="FS77" s="138">
        <f t="shared" si="15"/>
        <v>28.200297587372681</v>
      </c>
      <c r="FT77" s="138">
        <f t="shared" si="15"/>
        <v>28.709500897937076</v>
      </c>
      <c r="FU77" s="138">
        <f t="shared" si="15"/>
        <v>27.621821681674039</v>
      </c>
      <c r="FV77" s="138">
        <f t="shared" si="15"/>
        <v>27.923064415515558</v>
      </c>
      <c r="FW77" s="112"/>
      <c r="FX77" s="112"/>
      <c r="FY77" s="168" t="s">
        <v>166</v>
      </c>
      <c r="FZ77" s="139">
        <f>SUM(L77:FW77)</f>
        <v>770.32113307247857</v>
      </c>
      <c r="GA77" s="115"/>
      <c r="GB77" s="136" t="s">
        <v>177</v>
      </c>
      <c r="GC77" s="14" t="s">
        <v>11</v>
      </c>
      <c r="GD77" s="117"/>
      <c r="GE77" s="140">
        <f>GE75+GE76</f>
        <v>1</v>
      </c>
      <c r="GI77" s="141"/>
      <c r="GK77" s="139">
        <v>770.32113307247857</v>
      </c>
      <c r="GL77" s="119">
        <f>FZ77-GK77</f>
        <v>0</v>
      </c>
      <c r="GM77" s="15">
        <f>GL77/GK77</f>
        <v>0</v>
      </c>
      <c r="GO77" s="142">
        <f>SUM(EV77:FU77)</f>
        <v>695.34003039611559</v>
      </c>
      <c r="GR77" s="143" t="str">
        <f>GB74</f>
        <v>Cemex, Mexico</v>
      </c>
      <c r="GS77" s="144">
        <f>GO77</f>
        <v>695.34003039611559</v>
      </c>
      <c r="GU77" s="142">
        <f>SUM(DU77:FU77)</f>
        <v>742.39806865696301</v>
      </c>
      <c r="GW77" s="145">
        <f>SUM(DU77:FV77)</f>
        <v>770.32113307247857</v>
      </c>
      <c r="GY77" s="306">
        <f>+GW77</f>
        <v>770.32113307247857</v>
      </c>
      <c r="GZ77" s="143" t="str">
        <f>GR77</f>
        <v>Cemex, Mexico</v>
      </c>
      <c r="HA77" s="144">
        <f>GW77</f>
        <v>770.32113307247857</v>
      </c>
      <c r="HC77" s="22" t="s">
        <v>45</v>
      </c>
      <c r="HD77" s="146">
        <f>FU77</f>
        <v>27.621821681674039</v>
      </c>
      <c r="HE77" s="147"/>
      <c r="HF77" s="148">
        <f>FV77</f>
        <v>27.923064415515558</v>
      </c>
    </row>
    <row r="78" spans="2:214" ht="11.1" customHeight="1">
      <c r="C78" s="170"/>
      <c r="G78" s="106"/>
      <c r="H78" s="106"/>
      <c r="I78" s="106"/>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c r="FG78" s="23"/>
      <c r="FH78" s="23"/>
      <c r="FI78" s="23"/>
      <c r="FJ78" s="23"/>
      <c r="FK78" s="23"/>
      <c r="FL78" s="23"/>
      <c r="FM78" s="23"/>
      <c r="FN78" s="23"/>
      <c r="FO78" s="23"/>
      <c r="FP78" s="23"/>
      <c r="FQ78" s="23"/>
      <c r="FR78" s="23"/>
      <c r="FS78" s="23"/>
      <c r="FT78" s="23"/>
      <c r="FU78" s="23"/>
      <c r="FV78" s="23"/>
      <c r="FW78" s="23"/>
      <c r="FX78" s="23"/>
      <c r="FY78" s="23"/>
      <c r="FZ78" s="151">
        <f>FZ75+(FZ76*$FP$7)</f>
        <v>770.32113307247857</v>
      </c>
      <c r="GA78" s="152" t="s">
        <v>179</v>
      </c>
      <c r="GB78" s="170"/>
      <c r="GK78" s="153">
        <v>0</v>
      </c>
      <c r="GZ78" s="1"/>
      <c r="HA78" s="1"/>
    </row>
    <row r="79" spans="2:214" ht="15" customHeight="1">
      <c r="B79" s="14">
        <v>14</v>
      </c>
      <c r="C79" s="103" t="str">
        <f>GB79</f>
        <v>Chesapeake Energy, USA</v>
      </c>
      <c r="D79" s="154" t="s">
        <v>180</v>
      </c>
      <c r="G79" s="106"/>
      <c r="H79" s="106"/>
      <c r="I79" s="106"/>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L79" s="107"/>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153"/>
      <c r="GB79" s="108" t="s">
        <v>47</v>
      </c>
      <c r="GF79" s="14">
        <v>14</v>
      </c>
      <c r="GK79" s="153"/>
      <c r="GZ79" s="1"/>
      <c r="HA79" s="1"/>
    </row>
    <row r="80" spans="2:214" ht="14.1" customHeight="1">
      <c r="C80" s="109" t="s">
        <v>172</v>
      </c>
      <c r="D80" s="116" t="s">
        <v>173</v>
      </c>
      <c r="F80" s="14" t="s">
        <v>210</v>
      </c>
      <c r="G80" s="106" t="s">
        <v>200</v>
      </c>
      <c r="H80" s="106"/>
      <c r="I80" s="106"/>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111"/>
      <c r="EX80" s="155">
        <f>[1]Chesapeake!EU29</f>
        <v>0.60593624494200671</v>
      </c>
      <c r="EY80" s="155">
        <f>[1]Chesapeake!EV29</f>
        <v>1.8908226542472562</v>
      </c>
      <c r="EZ80" s="155">
        <f>[1]Chesapeake!EW29</f>
        <v>3.540126803466813</v>
      </c>
      <c r="FA80" s="155">
        <f>[1]Chesapeake!EX29</f>
        <v>4.6523751131007387</v>
      </c>
      <c r="FB80" s="155">
        <f>[1]Chesapeake!EY29</f>
        <v>7.7504489761133932</v>
      </c>
      <c r="FC80" s="155">
        <f>[1]Chesapeake!EZ29</f>
        <v>7.8822094038888491</v>
      </c>
      <c r="FD80" s="155">
        <f>[1]Chesapeake!FA29</f>
        <v>7.8896457713195502</v>
      </c>
      <c r="FE80" s="155">
        <f>[1]Chesapeake!FB29</f>
        <v>9.4687888480419335</v>
      </c>
      <c r="FF80" s="155">
        <f>[1]Chesapeake!FC29</f>
        <v>10.65022084183337</v>
      </c>
      <c r="FG80" s="155">
        <f>[1]Chesapeake!FD29</f>
        <v>15.734887325810085</v>
      </c>
      <c r="FH80" s="155">
        <f>[1]Chesapeake!FE29</f>
        <v>21.274289345363936</v>
      </c>
      <c r="FI80" s="155">
        <f>[1]Chesapeake!FF29</f>
        <v>27.461246186675861</v>
      </c>
      <c r="FJ80" s="155">
        <f>[1]Chesapeake!FG29</f>
        <v>33.870965643737549</v>
      </c>
      <c r="FK80" s="155">
        <f>[1]Chesapeake!FH29</f>
        <v>41.80394438107475</v>
      </c>
      <c r="FL80" s="155">
        <f>[1]Chesapeake!FI29</f>
        <v>49.301533934667795</v>
      </c>
      <c r="FM80" s="155">
        <f>[1]Chesapeake!FJ29</f>
        <v>52.980591556678945</v>
      </c>
      <c r="FN80" s="155">
        <f>[1]Chesapeake!FK29</f>
        <v>60.716297505757957</v>
      </c>
      <c r="FO80" s="155">
        <f>[1]Chesapeake!FL29</f>
        <v>70.470007487632131</v>
      </c>
      <c r="FP80" s="155">
        <f>[1]Chesapeake!FM29</f>
        <v>84.167219938221479</v>
      </c>
      <c r="FQ80" s="155">
        <f>[1]Chesapeake!FN29</f>
        <v>87.115500345935132</v>
      </c>
      <c r="FR80" s="155">
        <f>[1]Chesapeake!FO29</f>
        <v>92.039554849802656</v>
      </c>
      <c r="FS80" s="155">
        <f>[1]Chesapeake!FP29</f>
        <v>88.692912662229134</v>
      </c>
      <c r="FT80" s="155">
        <f>[1]Chesapeake!FQ29</f>
        <v>82.654412790435913</v>
      </c>
      <c r="FU80" s="155">
        <f>[1]Chesapeake!FR29</f>
        <v>71.355589604724841</v>
      </c>
      <c r="FV80" s="155">
        <f>[1]Chesapeake!FS29</f>
        <v>67.949382054939761</v>
      </c>
      <c r="FW80" s="23"/>
      <c r="FX80" s="23"/>
      <c r="FY80" s="168" t="s">
        <v>166</v>
      </c>
      <c r="FZ80" s="114">
        <f>SUM(L80:FW80)</f>
        <v>1001.9189102706418</v>
      </c>
      <c r="GA80" s="115"/>
      <c r="GB80" s="109" t="s">
        <v>172</v>
      </c>
      <c r="GC80" s="116" t="s">
        <v>173</v>
      </c>
      <c r="GD80" s="117"/>
      <c r="GE80" s="118">
        <f>FZ80/FZ82</f>
        <v>0.82508114370885399</v>
      </c>
      <c r="GK80" s="114">
        <v>1001.9189102706418</v>
      </c>
      <c r="GO80" s="120">
        <f>SUM(EV80:FU80)</f>
        <v>933.9695282157021</v>
      </c>
      <c r="GU80" s="120">
        <f>SUM(DU80:FU80)</f>
        <v>933.9695282157021</v>
      </c>
      <c r="GW80" s="121">
        <f>SUM(DU80:FV80)</f>
        <v>1001.9189102706418</v>
      </c>
      <c r="GZ80" s="1"/>
      <c r="HA80" s="1"/>
    </row>
    <row r="81" spans="2:214" ht="14.1" customHeight="1">
      <c r="C81" s="125" t="s">
        <v>175</v>
      </c>
      <c r="D81" s="130" t="s">
        <v>176</v>
      </c>
      <c r="F81" s="14" t="s">
        <v>210</v>
      </c>
      <c r="G81" s="106" t="s">
        <v>204</v>
      </c>
      <c r="H81" s="106"/>
      <c r="I81" s="106"/>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111"/>
      <c r="EX81" s="155">
        <f>[1]Chesapeake!EU36</f>
        <v>4.0399722287309467E-3</v>
      </c>
      <c r="EY81" s="155">
        <f>[1]Chesapeake!EV36</f>
        <v>1.4069808707445007E-2</v>
      </c>
      <c r="EZ81" s="155">
        <f>[1]Chesapeake!EW36</f>
        <v>2.8303873971725284E-2</v>
      </c>
      <c r="FA81" s="155">
        <f>[1]Chesapeake!EX36</f>
        <v>3.4707440723231855E-2</v>
      </c>
      <c r="FB81" s="155">
        <f>[1]Chesapeake!EY36</f>
        <v>5.4108261463487337E-2</v>
      </c>
      <c r="FC81" s="155">
        <f>[1]Chesapeake!EZ36</f>
        <v>6.0290995534746379E-2</v>
      </c>
      <c r="FD81" s="155">
        <f>[1]Chesapeake!FA36</f>
        <v>6.3299937336539019E-2</v>
      </c>
      <c r="FE81" s="155">
        <f>[1]Chesapeake!FB36</f>
        <v>7.8156143644358508E-2</v>
      </c>
      <c r="FF81" s="155">
        <f>[1]Chesapeake!FC36</f>
        <v>8.7289897060060781E-2</v>
      </c>
      <c r="FG81" s="155">
        <f>[1]Chesapeake!FD36</f>
        <v>0.1302065439264751</v>
      </c>
      <c r="FH81" s="155">
        <f>[1]Chesapeake!FE36</f>
        <v>0.1748002210387426</v>
      </c>
      <c r="FI81" s="155">
        <f>[1]Chesapeake!FF36</f>
        <v>0.22845161888610482</v>
      </c>
      <c r="FJ81" s="155">
        <f>[1]Chesapeake!FG36</f>
        <v>0.28406644673065223</v>
      </c>
      <c r="FK81" s="155">
        <f>[1]Chesapeake!FH36</f>
        <v>0.3527758980769129</v>
      </c>
      <c r="FL81" s="155">
        <f>[1]Chesapeake!FI36</f>
        <v>0.41728526825880319</v>
      </c>
      <c r="FM81" s="155">
        <f>[1]Chesapeake!FJ36</f>
        <v>0.44906735139303544</v>
      </c>
      <c r="FN81" s="155">
        <f>[1]Chesapeake!FK36</f>
        <v>0.50134065057047228</v>
      </c>
      <c r="FO81" s="155">
        <f>[1]Chesapeake!FL36</f>
        <v>0.55286166346221688</v>
      </c>
      <c r="FP81" s="155">
        <f>[1]Chesapeake!FM36</f>
        <v>0.63093386342430946</v>
      </c>
      <c r="FQ81" s="155">
        <f>[1]Chesapeake!FN36</f>
        <v>0.62227525491963021</v>
      </c>
      <c r="FR81" s="155">
        <f>[1]Chesapeake!FO36</f>
        <v>0.63156304606020219</v>
      </c>
      <c r="FS81" s="155">
        <f>[1]Chesapeake!FP36</f>
        <v>0.61479493660634721</v>
      </c>
      <c r="FT81" s="155">
        <f>[1]Chesapeake!FQ36</f>
        <v>0.59355794217791435</v>
      </c>
      <c r="FU81" s="155">
        <f>[1]Chesapeake!FR36</f>
        <v>0.50187323959735786</v>
      </c>
      <c r="FV81" s="155">
        <f>[1]Chesapeake!FS36</f>
        <v>0.47590891215660619</v>
      </c>
      <c r="FW81" s="23"/>
      <c r="FX81" s="23"/>
      <c r="FY81" s="168" t="s">
        <v>166</v>
      </c>
      <c r="FZ81" s="129">
        <f>SUM(L81:FW81)</f>
        <v>7.5860291879561075</v>
      </c>
      <c r="GA81" s="115"/>
      <c r="GB81" s="125" t="s">
        <v>175</v>
      </c>
      <c r="GC81" s="130" t="s">
        <v>176</v>
      </c>
      <c r="GD81" s="117"/>
      <c r="GE81" s="131">
        <f>(FZ81*$FP$7)/FZ82</f>
        <v>0.17491885629114606</v>
      </c>
      <c r="GK81" s="129">
        <v>7.5860291879561075</v>
      </c>
      <c r="GO81" s="133">
        <f>SUM(EV81:FU81)</f>
        <v>7.1101202757995017</v>
      </c>
      <c r="GU81" s="133">
        <f>SUM(DU81:FU81)</f>
        <v>7.1101202757995017</v>
      </c>
      <c r="GW81" s="134">
        <f>SUM(DU81:FV81)</f>
        <v>7.5860291879561075</v>
      </c>
      <c r="GZ81" s="1"/>
      <c r="HA81" s="1"/>
    </row>
    <row r="82" spans="2:214" ht="15" customHeight="1">
      <c r="C82" s="136" t="s">
        <v>177</v>
      </c>
      <c r="D82" s="14" t="s">
        <v>11</v>
      </c>
      <c r="G82" s="106"/>
      <c r="H82" s="106"/>
      <c r="I82" s="106"/>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137"/>
      <c r="EX82" s="138">
        <f t="shared" ref="EX82:FV82" si="16">EX80+(EX81*$FP$7)</f>
        <v>0.71905546734647319</v>
      </c>
      <c r="EY82" s="138">
        <f t="shared" si="16"/>
        <v>2.2847772980557162</v>
      </c>
      <c r="EZ82" s="138">
        <f t="shared" si="16"/>
        <v>4.3326352746751207</v>
      </c>
      <c r="FA82" s="138">
        <f t="shared" si="16"/>
        <v>5.6241834533512307</v>
      </c>
      <c r="FB82" s="138">
        <f t="shared" si="16"/>
        <v>9.2654802970910382</v>
      </c>
      <c r="FC82" s="138">
        <f t="shared" si="16"/>
        <v>9.5703572788617475</v>
      </c>
      <c r="FD82" s="138">
        <f t="shared" si="16"/>
        <v>9.6620440167426427</v>
      </c>
      <c r="FE82" s="138">
        <f t="shared" si="16"/>
        <v>11.657160870083972</v>
      </c>
      <c r="FF82" s="138">
        <f t="shared" si="16"/>
        <v>13.094337959515073</v>
      </c>
      <c r="FG82" s="138">
        <f t="shared" si="16"/>
        <v>19.380670555751387</v>
      </c>
      <c r="FH82" s="138">
        <f t="shared" si="16"/>
        <v>26.16869553444873</v>
      </c>
      <c r="FI82" s="138">
        <f t="shared" si="16"/>
        <v>33.857891515486799</v>
      </c>
      <c r="FJ82" s="138">
        <f t="shared" si="16"/>
        <v>41.824826152195811</v>
      </c>
      <c r="FK82" s="138">
        <f t="shared" si="16"/>
        <v>51.681669527228308</v>
      </c>
      <c r="FL82" s="138">
        <f t="shared" si="16"/>
        <v>60.985521445914287</v>
      </c>
      <c r="FM82" s="138">
        <f t="shared" si="16"/>
        <v>65.554477395683932</v>
      </c>
      <c r="FN82" s="138">
        <f t="shared" si="16"/>
        <v>74.753835721731178</v>
      </c>
      <c r="FO82" s="138">
        <f t="shared" si="16"/>
        <v>85.9501340645742</v>
      </c>
      <c r="FP82" s="138">
        <f t="shared" si="16"/>
        <v>101.83336811410214</v>
      </c>
      <c r="FQ82" s="138">
        <f t="shared" si="16"/>
        <v>104.53920748368478</v>
      </c>
      <c r="FR82" s="138">
        <f t="shared" si="16"/>
        <v>109.72332013948832</v>
      </c>
      <c r="FS82" s="138">
        <f t="shared" si="16"/>
        <v>105.90717088720686</v>
      </c>
      <c r="FT82" s="138">
        <f t="shared" si="16"/>
        <v>99.274035171417523</v>
      </c>
      <c r="FU82" s="138">
        <f t="shared" si="16"/>
        <v>85.408040313450869</v>
      </c>
      <c r="FV82" s="138">
        <f t="shared" si="16"/>
        <v>81.274831595324741</v>
      </c>
      <c r="FW82" s="23"/>
      <c r="FX82" s="23"/>
      <c r="FY82" s="168" t="s">
        <v>166</v>
      </c>
      <c r="FZ82" s="139">
        <f>SUM(L82:FW82)</f>
        <v>1214.3277275334128</v>
      </c>
      <c r="GA82" s="115"/>
      <c r="GB82" s="136" t="s">
        <v>177</v>
      </c>
      <c r="GC82" s="14" t="s">
        <v>11</v>
      </c>
      <c r="GD82" s="117"/>
      <c r="GE82" s="140">
        <f>GE80+GE81</f>
        <v>1</v>
      </c>
      <c r="GK82" s="139">
        <v>1214.3277275334128</v>
      </c>
      <c r="GO82" s="142">
        <f>SUM(EV82:FU82)</f>
        <v>1133.0528959380881</v>
      </c>
      <c r="GR82" s="143" t="str">
        <f>GB79</f>
        <v>Chesapeake Energy, USA</v>
      </c>
      <c r="GS82" s="144">
        <f>GO82</f>
        <v>1133.0528959380881</v>
      </c>
      <c r="GU82" s="142">
        <f>SUM(DU82:FU82)</f>
        <v>1133.0528959380881</v>
      </c>
      <c r="GW82" s="145">
        <f>SUM(DU82:FV82)</f>
        <v>1214.3277275334128</v>
      </c>
      <c r="GY82" s="306">
        <f>+GW82</f>
        <v>1214.3277275334128</v>
      </c>
      <c r="GZ82" s="143" t="str">
        <f>GR82</f>
        <v>Chesapeake Energy, USA</v>
      </c>
      <c r="HA82" s="144">
        <f>GW82</f>
        <v>1214.3277275334128</v>
      </c>
      <c r="HC82" s="22" t="s">
        <v>47</v>
      </c>
      <c r="HD82" s="146">
        <f>FU82</f>
        <v>85.408040313450869</v>
      </c>
      <c r="HE82" s="147"/>
      <c r="HF82" s="148">
        <f>FV82</f>
        <v>81.274831595324741</v>
      </c>
    </row>
    <row r="83" spans="2:214" ht="11.1" customHeight="1">
      <c r="C83" s="170"/>
      <c r="G83" s="106"/>
      <c r="H83" s="106"/>
      <c r="I83" s="106"/>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151">
        <f>FZ80+(FZ81*$FP$7)</f>
        <v>1214.3277275334128</v>
      </c>
      <c r="GA83" s="152" t="s">
        <v>179</v>
      </c>
      <c r="GB83" s="170"/>
      <c r="GK83" s="153">
        <v>0</v>
      </c>
      <c r="GM83" s="74" t="s">
        <v>211</v>
      </c>
      <c r="GZ83" s="1"/>
      <c r="HA83" s="1"/>
    </row>
    <row r="84" spans="2:214" ht="18" customHeight="1">
      <c r="B84" s="14">
        <v>15</v>
      </c>
      <c r="C84" s="103" t="str">
        <f>GB84</f>
        <v>Chevron, USA</v>
      </c>
      <c r="D84" s="154" t="s">
        <v>180</v>
      </c>
      <c r="F84" s="14" t="s">
        <v>212</v>
      </c>
      <c r="G84" s="106" t="s">
        <v>200</v>
      </c>
      <c r="H84" s="106"/>
      <c r="I84" s="106"/>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53" t="s">
        <v>213</v>
      </c>
      <c r="FZ84" s="153"/>
      <c r="GB84" s="171" t="s">
        <v>20</v>
      </c>
      <c r="GF84" s="14">
        <v>15</v>
      </c>
      <c r="GK84" s="153"/>
      <c r="GZ84" s="1"/>
      <c r="HA84" s="1"/>
    </row>
    <row r="85" spans="2:214" ht="14.1" customHeight="1">
      <c r="C85" s="109" t="s">
        <v>172</v>
      </c>
      <c r="D85" s="110" t="s">
        <v>173</v>
      </c>
      <c r="F85" s="14" t="s">
        <v>214</v>
      </c>
      <c r="G85" s="106" t="s">
        <v>204</v>
      </c>
      <c r="H85" s="106"/>
      <c r="I85" s="106"/>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c r="AL85" s="107"/>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23"/>
      <c r="BR85" s="23"/>
      <c r="BS85" s="172"/>
      <c r="BT85" s="155">
        <f>[1]Chevron!BQ29</f>
        <v>2.1590085132342227</v>
      </c>
      <c r="BU85" s="155">
        <f>[1]Chevron!BR29</f>
        <v>2.0694664759485084</v>
      </c>
      <c r="BV85" s="155">
        <f>[1]Chevron!BS29</f>
        <v>2.468384585071679</v>
      </c>
      <c r="BW85" s="155">
        <f>[1]Chevron!BT29</f>
        <v>1.6818066492882962</v>
      </c>
      <c r="BX85" s="155">
        <f>[1]Chevron!BU29</f>
        <v>1.4841372991521549</v>
      </c>
      <c r="BY85" s="155">
        <f>[1]Chevron!BV29</f>
        <v>1.262002216053413</v>
      </c>
      <c r="BZ85" s="155">
        <f>[1]Chevron!BW29</f>
        <v>1.2930279259354356</v>
      </c>
      <c r="CA85" s="155">
        <f>[1]Chevron!BX29</f>
        <v>1.266409623607798</v>
      </c>
      <c r="CB85" s="155">
        <f>[1]Chevron!BY29</f>
        <v>1.5123945540827339</v>
      </c>
      <c r="CC85" s="155">
        <f>[1]Chevron!BZ29</f>
        <v>1.6155118308621872</v>
      </c>
      <c r="CD85" s="155">
        <f>[1]Chevron!CA29</f>
        <v>3.0546671345746654</v>
      </c>
      <c r="CE85" s="155">
        <f>[1]Chevron!CB29</f>
        <v>6.5944782542365727</v>
      </c>
      <c r="CF85" s="155">
        <f>[1]Chevron!CC29</f>
        <v>5.649244252151191</v>
      </c>
      <c r="CG85" s="155">
        <f>[1]Chevron!CD29</f>
        <v>5.4514226350988544</v>
      </c>
      <c r="CH85" s="155">
        <f>[1]Chevron!CE29</f>
        <v>19.985191684121549</v>
      </c>
      <c r="CI85" s="155">
        <f>[1]Chevron!CF29</f>
        <v>20.687105199501378</v>
      </c>
      <c r="CJ85" s="155">
        <f>[1]Chevron!CG29</f>
        <v>20.960564931002033</v>
      </c>
      <c r="CK85" s="155">
        <f>[1]Chevron!CH29</f>
        <v>24.616502200694644</v>
      </c>
      <c r="CL85" s="155">
        <f>[1]Chevron!CI29</f>
        <v>38.733199928497548</v>
      </c>
      <c r="CM85" s="155">
        <f>[1]Chevron!CJ29</f>
        <v>36.266257904822936</v>
      </c>
      <c r="CN85" s="155">
        <f>[1]Chevron!CK29</f>
        <v>37.490777948140845</v>
      </c>
      <c r="CO85" s="155">
        <f>[1]Chevron!CL29</f>
        <v>37.8868144821326</v>
      </c>
      <c r="CP85" s="155">
        <f>[1]Chevron!CM29</f>
        <v>39.707198044804997</v>
      </c>
      <c r="CQ85" s="155">
        <f>[1]Chevron!CN29</f>
        <v>46.772945999384788</v>
      </c>
      <c r="CR85" s="155">
        <f>[1]Chevron!CO29</f>
        <v>51.199282762582818</v>
      </c>
      <c r="CS85" s="155">
        <f>[1]Chevron!CP29</f>
        <v>82.095438459497871</v>
      </c>
      <c r="CT85" s="155">
        <f>[1]Chevron!CQ29</f>
        <v>95.013041927851646</v>
      </c>
      <c r="CU85" s="155">
        <f>[1]Chevron!CR29</f>
        <v>99.342140378574726</v>
      </c>
      <c r="CV85" s="155">
        <f>[1]Chevron!CS29</f>
        <v>113.49964614965059</v>
      </c>
      <c r="CW85" s="155">
        <f>[1]Chevron!CT29</f>
        <v>116.89277356571111</v>
      </c>
      <c r="CX85" s="155">
        <f>[1]Chevron!CU29</f>
        <v>109.39584162738116</v>
      </c>
      <c r="CY85" s="155">
        <f>[1]Chevron!CV29</f>
        <v>128.80194301303999</v>
      </c>
      <c r="CZ85" s="155">
        <f>[1]Chevron!CW29</f>
        <v>157.9964261313107</v>
      </c>
      <c r="DA85" s="155">
        <f>[1]Chevron!CX29</f>
        <v>173.05976849442817</v>
      </c>
      <c r="DB85" s="155">
        <f>[1]Chevron!CY29</f>
        <v>186.08038686105897</v>
      </c>
      <c r="DC85" s="155">
        <f>[1]Chevron!CZ29</f>
        <v>199.74325036104383</v>
      </c>
      <c r="DD85" s="155">
        <f>[1]Chevron!DA29</f>
        <v>227.3318480303715</v>
      </c>
      <c r="DE85" s="155">
        <f>[1]Chevron!DB29</f>
        <v>229.04412650918886</v>
      </c>
      <c r="DF85" s="155">
        <f>[1]Chevron!DC29</f>
        <v>274.48614833132461</v>
      </c>
      <c r="DG85" s="155">
        <f>[1]Chevron!DD29</f>
        <v>327.62564676316396</v>
      </c>
      <c r="DH85" s="155">
        <f>[1]Chevron!DE29</f>
        <v>349.5688534905625</v>
      </c>
      <c r="DI85" s="155">
        <f>[1]Chevron!DF29</f>
        <v>371.77791450431266</v>
      </c>
      <c r="DJ85" s="155">
        <f>[1]Chevron!DG29</f>
        <v>394.57472934695869</v>
      </c>
      <c r="DK85" s="155">
        <f>[1]Chevron!DH29</f>
        <v>444.4063454758699</v>
      </c>
      <c r="DL85" s="155">
        <f>[1]Chevron!DI29</f>
        <v>485.06066097268626</v>
      </c>
      <c r="DM85" s="155">
        <f>[1]Chevron!DJ29</f>
        <v>537.3824667785791</v>
      </c>
      <c r="DN85" s="155">
        <f>[1]Chevron!DK29</f>
        <v>565.69449021223488</v>
      </c>
      <c r="DO85" s="155">
        <f>[1]Chevron!DL29</f>
        <v>604.63678164757073</v>
      </c>
      <c r="DP85" s="155">
        <f>[1]Chevron!DM29</f>
        <v>667.70874480176542</v>
      </c>
      <c r="DQ85" s="155">
        <f>[1]Chevron!DN29</f>
        <v>729.95205898267966</v>
      </c>
      <c r="DR85" s="155">
        <f>[1]Chevron!DO29</f>
        <v>796.65461148538759</v>
      </c>
      <c r="DS85" s="155">
        <f>[1]Chevron!DP29</f>
        <v>845.89304974498975</v>
      </c>
      <c r="DT85" s="155">
        <f>[1]Chevron!DQ29</f>
        <v>897.4044858662669</v>
      </c>
      <c r="DU85" s="155">
        <f>[1]Chevron!DR29</f>
        <v>1001.9996863296581</v>
      </c>
      <c r="DV85" s="155">
        <f>[1]Chevron!DS29</f>
        <v>1110.5299470349596</v>
      </c>
      <c r="DW85" s="155">
        <f>[1]Chevron!DT29</f>
        <v>1219.0209864351687</v>
      </c>
      <c r="DX85" s="155">
        <f>[1]Chevron!DU29</f>
        <v>1325.583758247049</v>
      </c>
      <c r="DY85" s="155">
        <f>[1]Chevron!DV29</f>
        <v>1437.4466576865116</v>
      </c>
      <c r="DZ85" s="155">
        <f>[1]Chevron!DW29</f>
        <v>1569.2904258112274</v>
      </c>
      <c r="EA85" s="155">
        <f>[1]Chevron!DX29</f>
        <v>1599.9610364143027</v>
      </c>
      <c r="EB85" s="155">
        <f>[1]Chevron!DY29</f>
        <v>1714.3275670244252</v>
      </c>
      <c r="EC85" s="155">
        <f>[1]Chevron!DZ29</f>
        <v>1773.8298500612407</v>
      </c>
      <c r="ED85" s="155">
        <f>[1]Chevron!EA29</f>
        <v>1750.8066777680754</v>
      </c>
      <c r="EE85" s="155">
        <f>[1]Chevron!EB29</f>
        <v>1351.4841122609394</v>
      </c>
      <c r="EF85" s="155">
        <f>[1]Chevron!EC29</f>
        <v>1385.6085762037585</v>
      </c>
      <c r="EG85" s="155">
        <f>[1]Chevron!ED29</f>
        <v>1346.0634960925759</v>
      </c>
      <c r="EH85" s="155">
        <f>[1]Chevron!EE29</f>
        <v>1253.4410123764123</v>
      </c>
      <c r="EI85" s="155">
        <f>[1]Chevron!EF29</f>
        <v>1254.1494971871414</v>
      </c>
      <c r="EJ85" s="155">
        <f>[1]Chevron!EG29</f>
        <v>1173.3057020896156</v>
      </c>
      <c r="EK85" s="155">
        <f>[1]Chevron!EH29</f>
        <v>1120.1370315441611</v>
      </c>
      <c r="EL85" s="155">
        <f>[1]Chevron!EI29</f>
        <v>843.81533794279369</v>
      </c>
      <c r="EM85" s="155">
        <f>[1]Chevron!EJ29</f>
        <v>723.52439278440568</v>
      </c>
      <c r="EN85" s="155">
        <f>[1]Chevron!EK29</f>
        <v>609.91392239300069</v>
      </c>
      <c r="EO85" s="155">
        <f>[1]Chevron!EL29</f>
        <v>520.26328921246761</v>
      </c>
      <c r="EP85" s="155">
        <f>[1]Chevron!EM29</f>
        <v>511.13348264360002</v>
      </c>
      <c r="EQ85" s="155">
        <f>[1]Chevron!EN29</f>
        <v>500.09152195924912</v>
      </c>
      <c r="ER85" s="155">
        <f>[1]Chevron!EO29</f>
        <v>470.49387820831714</v>
      </c>
      <c r="ES85" s="155">
        <f>[1]Chevron!EP29</f>
        <v>431.03328767163026</v>
      </c>
      <c r="ET85" s="155">
        <f>[1]Chevron!EQ29</f>
        <v>431.91126178123375</v>
      </c>
      <c r="EU85" s="155">
        <f>[1]Chevron!ER29</f>
        <v>431.7725398891472</v>
      </c>
      <c r="EV85" s="155">
        <f>[1]Chevron!ES29</f>
        <v>420.33733463794783</v>
      </c>
      <c r="EW85" s="155">
        <f>[1]Chevron!ET29</f>
        <v>420.98442274250669</v>
      </c>
      <c r="EX85" s="155">
        <f>[1]Chevron!EU29</f>
        <v>465.1162274660611</v>
      </c>
      <c r="EY85" s="155">
        <f>[1]Chevron!EV29</f>
        <v>442.71265469087587</v>
      </c>
      <c r="EZ85" s="155">
        <f>[1]Chevron!EW29</f>
        <v>456.74329555321685</v>
      </c>
      <c r="FA85" s="155">
        <f>[1]Chevron!EX29</f>
        <v>467.42404253015241</v>
      </c>
      <c r="FB85" s="155">
        <f>[1]Chevron!EY29</f>
        <v>496.32038919246173</v>
      </c>
      <c r="FC85" s="155">
        <f>[1]Chevron!EZ29</f>
        <v>476.29869916753569</v>
      </c>
      <c r="FD85" s="155">
        <f>[1]Chevron!FA29</f>
        <v>456.74523617062835</v>
      </c>
      <c r="FE85" s="155">
        <f>[1]Chevron!FB29</f>
        <v>464.20510062921142</v>
      </c>
      <c r="FF85" s="155">
        <f>[1]Chevron!FC29</f>
        <v>444.13237477271809</v>
      </c>
      <c r="FG85" s="155">
        <f>[1]Chevron!FD29</f>
        <v>423.31096524270777</v>
      </c>
      <c r="FH85" s="155">
        <f>[1]Chevron!FE29</f>
        <v>413.60154329753396</v>
      </c>
      <c r="FI85" s="155">
        <f>[1]Chevron!FF29</f>
        <v>359.84252381421618</v>
      </c>
      <c r="FJ85" s="155">
        <f>[1]Chevron!FG29</f>
        <v>383.97678686189954</v>
      </c>
      <c r="FK85" s="155">
        <f>[1]Chevron!FH29</f>
        <v>376.11822501062517</v>
      </c>
      <c r="FL85" s="155">
        <f>[1]Chevron!FI29</f>
        <v>361.85271250953747</v>
      </c>
      <c r="FM85" s="155">
        <f>[1]Chevron!FJ29</f>
        <v>383.55478051681808</v>
      </c>
      <c r="FN85" s="155">
        <f>[1]Chevron!FK29</f>
        <v>387.82468792512947</v>
      </c>
      <c r="FO85" s="155">
        <f>[1]Chevron!FL29</f>
        <v>368.92759315733315</v>
      </c>
      <c r="FP85" s="155">
        <f>[1]Chevron!FM29</f>
        <v>355.74818052543702</v>
      </c>
      <c r="FQ85" s="155">
        <f>[1]Chevron!FN29</f>
        <v>349.4397297287037</v>
      </c>
      <c r="FR85" s="155">
        <f>[1]Chevron!FO29</f>
        <v>345.86791623820113</v>
      </c>
      <c r="FS85" s="155">
        <f>[1]Chevron!FP29</f>
        <v>352.87021935709788</v>
      </c>
      <c r="FT85" s="155">
        <f>[1]Chevron!FQ29</f>
        <v>349.05333309625814</v>
      </c>
      <c r="FU85" s="155">
        <f>[1]Chevron!FR29</f>
        <v>366.15054479953227</v>
      </c>
      <c r="FV85" s="155">
        <f>[1]Chevron!FS29</f>
        <v>392.4848427115304</v>
      </c>
      <c r="FW85" s="155"/>
      <c r="FX85" s="155"/>
      <c r="FY85" s="113" t="s">
        <v>166</v>
      </c>
      <c r="FZ85" s="173">
        <f>SUM(L85:FW85)</f>
        <v>50465.574720347409</v>
      </c>
      <c r="GA85" s="115"/>
      <c r="GB85" s="109" t="s">
        <v>172</v>
      </c>
      <c r="GC85" s="116" t="s">
        <v>173</v>
      </c>
      <c r="GD85" s="117"/>
      <c r="GE85" s="118">
        <f>FZ85/FZ87</f>
        <v>0.91359286184499089</v>
      </c>
      <c r="GI85" s="118">
        <f>FZ85/$GI$576</f>
        <v>3.1308137635283478E-2</v>
      </c>
      <c r="GK85" s="114">
        <v>50465.574720347409</v>
      </c>
      <c r="GL85" s="119">
        <f>FZ85-GK85</f>
        <v>0</v>
      </c>
      <c r="GM85" s="174">
        <f>SUM(DU85:FS85)</f>
        <v>38734.89457679163</v>
      </c>
      <c r="GO85" s="120">
        <f>SUM(EV85:FU85)</f>
        <v>10589.159519634344</v>
      </c>
      <c r="GU85" s="120">
        <f>SUM(DU85:FU85)</f>
        <v>39450.098454687417</v>
      </c>
      <c r="GW85" s="121">
        <f>SUM(DU85:FV85)</f>
        <v>39842.583297398945</v>
      </c>
      <c r="GZ85" s="1"/>
      <c r="HA85" s="1"/>
    </row>
    <row r="86" spans="2:214" ht="14.1" customHeight="1">
      <c r="C86" s="125" t="s">
        <v>175</v>
      </c>
      <c r="D86" s="126" t="s">
        <v>176</v>
      </c>
      <c r="F86" s="14" t="s">
        <v>215</v>
      </c>
      <c r="G86" s="106" t="s">
        <v>182</v>
      </c>
      <c r="H86" s="106"/>
      <c r="I86" s="106"/>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23"/>
      <c r="BR86" s="23"/>
      <c r="BS86" s="172"/>
      <c r="BT86" s="175">
        <f>[1]Chevron!BQ36</f>
        <v>4.0723391924046108E-3</v>
      </c>
      <c r="BU86" s="175">
        <f>[1]Chevron!BR36</f>
        <v>3.9034442827406723E-3</v>
      </c>
      <c r="BV86" s="175">
        <f>[1]Chevron!BS36</f>
        <v>4.6558868230939104E-3</v>
      </c>
      <c r="BW86" s="175">
        <f>[1]Chevron!BT36</f>
        <v>3.1722372051621434E-3</v>
      </c>
      <c r="BX86" s="175">
        <f>[1]Chevron!BU36</f>
        <v>2.7993916898423855E-3</v>
      </c>
      <c r="BY86" s="175">
        <f>[1]Chevron!BV36</f>
        <v>2.3803987125724881E-3</v>
      </c>
      <c r="BZ86" s="175">
        <f>[1]Chevron!BW36</f>
        <v>2.4389196556582875E-3</v>
      </c>
      <c r="CA86" s="175">
        <f>[1]Chevron!BX36</f>
        <v>2.3887120000887726E-3</v>
      </c>
      <c r="CB86" s="175">
        <f>[1]Chevron!BY36</f>
        <v>2.8526907509707658E-3</v>
      </c>
      <c r="CC86" s="175">
        <f>[1]Chevron!BZ36</f>
        <v>3.0471913863637889E-3</v>
      </c>
      <c r="CD86" s="175">
        <f>[1]Chevron!CA36</f>
        <v>5.761737675246105E-3</v>
      </c>
      <c r="CE86" s="175">
        <f>[1]Chevron!CB36</f>
        <v>1.2438557830398949E-2</v>
      </c>
      <c r="CF86" s="175">
        <f>[1]Chevron!CC36</f>
        <v>1.0655649866354174E-2</v>
      </c>
      <c r="CG86" s="175">
        <f>[1]Chevron!CD36</f>
        <v>1.0282517143954534E-2</v>
      </c>
      <c r="CH86" s="175">
        <f>[1]Chevron!CE36</f>
        <v>3.7696229016276034E-2</v>
      </c>
      <c r="CI86" s="175">
        <f>[1]Chevron!CF36</f>
        <v>3.9020183924669528E-2</v>
      </c>
      <c r="CJ86" s="175">
        <f>[1]Chevron!CG36</f>
        <v>3.9535985865842206E-2</v>
      </c>
      <c r="CK86" s="175">
        <f>[1]Chevron!CH36</f>
        <v>4.6431844097563207E-2</v>
      </c>
      <c r="CL86" s="127">
        <f>[1]Chevron!CI36</f>
        <v>7.3058872695122165E-2</v>
      </c>
      <c r="CM86" s="127">
        <f>[1]Chevron!CJ36</f>
        <v>6.840570684291776E-2</v>
      </c>
      <c r="CN86" s="127">
        <f>[1]Chevron!CK36</f>
        <v>7.0715406380331094E-2</v>
      </c>
      <c r="CO86" s="127">
        <f>[1]Chevron!CL36</f>
        <v>7.1462413670535199E-2</v>
      </c>
      <c r="CP86" s="127">
        <f>[1]Chevron!CM36</f>
        <v>7.4896035762360494E-2</v>
      </c>
      <c r="CQ86" s="127">
        <f>[1]Chevron!CN36</f>
        <v>9.436584865220328E-2</v>
      </c>
      <c r="CR86" s="127">
        <f>[1]Chevron!CO36</f>
        <v>0.10844971065835572</v>
      </c>
      <c r="CS86" s="127">
        <f>[1]Chevron!CP36</f>
        <v>0.17653604580393867</v>
      </c>
      <c r="CT86" s="127">
        <f>[1]Chevron!CQ36</f>
        <v>0.20851964899298944</v>
      </c>
      <c r="CU86" s="127">
        <f>[1]Chevron!CR36</f>
        <v>0.21890639449897256</v>
      </c>
      <c r="CV86" s="127">
        <f>[1]Chevron!CS36</f>
        <v>0.2779151733739576</v>
      </c>
      <c r="CW86" s="127">
        <f>[1]Chevron!CT36</f>
        <v>0.30416408154915853</v>
      </c>
      <c r="CX86" s="127">
        <f>[1]Chevron!CU36</f>
        <v>0.28488432601773606</v>
      </c>
      <c r="CY86" s="127">
        <f>[1]Chevron!CV36</f>
        <v>0.33037814136679788</v>
      </c>
      <c r="CZ86" s="127">
        <f>[1]Chevron!CW36</f>
        <v>0.39949183822942014</v>
      </c>
      <c r="DA86" s="127">
        <f>[1]Chevron!CX36</f>
        <v>0.43270684701527473</v>
      </c>
      <c r="DB86" s="127">
        <f>[1]Chevron!CY36</f>
        <v>0.46287940353801738</v>
      </c>
      <c r="DC86" s="127">
        <f>[1]Chevron!CZ36</f>
        <v>0.50492637291461606</v>
      </c>
      <c r="DD86" s="127">
        <f>[1]Chevron!DA36</f>
        <v>0.58257313067884486</v>
      </c>
      <c r="DE86" s="127">
        <f>[1]Chevron!DB36</f>
        <v>0.6000808468921538</v>
      </c>
      <c r="DF86" s="127">
        <f>[1]Chevron!DC36</f>
        <v>0.72395289209398661</v>
      </c>
      <c r="DG86" s="155">
        <f>[1]Chevron!DD36</f>
        <v>0.84610530024468433</v>
      </c>
      <c r="DH86" s="155">
        <f>[1]Chevron!DE36</f>
        <v>0.90391506538552902</v>
      </c>
      <c r="DI86" s="155">
        <f>[1]Chevron!DF36</f>
        <v>0.99487833282942384</v>
      </c>
      <c r="DJ86" s="155">
        <f>[1]Chevron!DG36</f>
        <v>1.0957697551859984</v>
      </c>
      <c r="DK86" s="155">
        <f>[1]Chevron!DH36</f>
        <v>1.2670266086195889</v>
      </c>
      <c r="DL86" s="155">
        <f>[1]Chevron!DI36</f>
        <v>1.3791693133390175</v>
      </c>
      <c r="DM86" s="155">
        <f>[1]Chevron!DJ36</f>
        <v>1.5345225248505057</v>
      </c>
      <c r="DN86" s="155">
        <f>[1]Chevron!DK36</f>
        <v>1.6398260737015482</v>
      </c>
      <c r="DO86" s="155">
        <f>[1]Chevron!DL36</f>
        <v>1.7779826747253131</v>
      </c>
      <c r="DP86" s="155">
        <f>[1]Chevron!DM36</f>
        <v>1.9839731050181473</v>
      </c>
      <c r="DQ86" s="155">
        <f>[1]Chevron!DN36</f>
        <v>2.1763306979568933</v>
      </c>
      <c r="DR86" s="155">
        <f>[1]Chevron!DO36</f>
        <v>2.3832553189593386</v>
      </c>
      <c r="DS86" s="155">
        <f>[1]Chevron!DP36</f>
        <v>2.5494801061057899</v>
      </c>
      <c r="DT86" s="155">
        <f>[1]Chevron!DQ36</f>
        <v>2.7424116129006211</v>
      </c>
      <c r="DU86" s="155">
        <f>[1]Chevron!DR36</f>
        <v>3.0567181175021849</v>
      </c>
      <c r="DV86" s="155">
        <f>[1]Chevron!DS36</f>
        <v>3.4408724116697647</v>
      </c>
      <c r="DW86" s="155">
        <f>[1]Chevron!DT36</f>
        <v>3.7890227694151535</v>
      </c>
      <c r="DX86" s="155">
        <f>[1]Chevron!DU36</f>
        <v>4.142427119185478</v>
      </c>
      <c r="DY86" s="155">
        <f>[1]Chevron!DV36</f>
        <v>4.5076897395115845</v>
      </c>
      <c r="DZ86" s="155">
        <f>[1]Chevron!DW36</f>
        <v>4.9102661308527997</v>
      </c>
      <c r="EA86" s="155">
        <f>[1]Chevron!DX36</f>
        <v>5.0099563086782455</v>
      </c>
      <c r="EB86" s="155">
        <f>[1]Chevron!DY36</f>
        <v>5.3266875431387657</v>
      </c>
      <c r="EC86" s="155">
        <f>[1]Chevron!DZ36</f>
        <v>5.3653470744403107</v>
      </c>
      <c r="ED86" s="155">
        <f>[1]Chevron!EA36</f>
        <v>5.2889520219861801</v>
      </c>
      <c r="EE86" s="155">
        <f>[1]Chevron!EB36</f>
        <v>4.3845620824269416</v>
      </c>
      <c r="EF86" s="155">
        <f>[1]Chevron!EC36</f>
        <v>4.4176003772271235</v>
      </c>
      <c r="EG86" s="155">
        <f>[1]Chevron!ED36</f>
        <v>4.2797692733403823</v>
      </c>
      <c r="EH86" s="155">
        <f>[1]Chevron!EE36</f>
        <v>4.036957223767681</v>
      </c>
      <c r="EI86" s="155">
        <f>[1]Chevron!EF36</f>
        <v>4.0340477727519364</v>
      </c>
      <c r="EJ86" s="155">
        <f>[1]Chevron!EG36</f>
        <v>3.7736641361551366</v>
      </c>
      <c r="EK86" s="155">
        <f>[1]Chevron!EH36</f>
        <v>3.5765732802210257</v>
      </c>
      <c r="EL86" s="155">
        <f>[1]Chevron!EI36</f>
        <v>2.9352104950181954</v>
      </c>
      <c r="EM86" s="155">
        <f>[1]Chevron!EJ36</f>
        <v>2.6105295424725328</v>
      </c>
      <c r="EN86" s="155">
        <f>[1]Chevron!EK36</f>
        <v>2.5453737452825478</v>
      </c>
      <c r="EO86" s="155">
        <f>[1]Chevron!EL36</f>
        <v>2.0951349984861176</v>
      </c>
      <c r="EP86" s="155">
        <f>[1]Chevron!EM36</f>
        <v>2.0309688443307938</v>
      </c>
      <c r="EQ86" s="155">
        <f>[1]Chevron!EN36</f>
        <v>2.0462221641965428</v>
      </c>
      <c r="ER86" s="155">
        <f>[1]Chevron!EO36</f>
        <v>1.9423170737794671</v>
      </c>
      <c r="ES86" s="155">
        <f>[1]Chevron!EP36</f>
        <v>1.8314009116731187</v>
      </c>
      <c r="ET86" s="155">
        <f>[1]Chevron!EQ36</f>
        <v>1.9051005373021013</v>
      </c>
      <c r="EU86" s="155">
        <f>[1]Chevron!ER36</f>
        <v>1.8846565016305421</v>
      </c>
      <c r="EV86" s="155">
        <f>[1]Chevron!ES36</f>
        <v>1.8571970938954101</v>
      </c>
      <c r="EW86" s="155">
        <f>[1]Chevron!ET36</f>
        <v>1.8350559229112799</v>
      </c>
      <c r="EX86" s="155">
        <f>[1]Chevron!EU36</f>
        <v>1.9750467520310369</v>
      </c>
      <c r="EY86" s="155">
        <f>[1]Chevron!EV36</f>
        <v>1.8863230548171597</v>
      </c>
      <c r="EZ86" s="155">
        <f>[1]Chevron!EW36</f>
        <v>1.9283049276743429</v>
      </c>
      <c r="FA86" s="155">
        <f>[1]Chevron!EX36</f>
        <v>1.9687506666732155</v>
      </c>
      <c r="FB86" s="155">
        <f>[1]Chevron!EY36</f>
        <v>2.0491711681398139</v>
      </c>
      <c r="FC86" s="155">
        <f>[1]Chevron!EZ36</f>
        <v>1.9673013742918111</v>
      </c>
      <c r="FD86" s="155">
        <f>[1]Chevron!FA36</f>
        <v>1.8939004534291581</v>
      </c>
      <c r="FE86" s="155">
        <f>[1]Chevron!FB36</f>
        <v>1.9449679496486612</v>
      </c>
      <c r="FF86" s="155">
        <f>[1]Chevron!FC36</f>
        <v>1.8429819689203355</v>
      </c>
      <c r="FG86" s="155">
        <f>[1]Chevron!FD36</f>
        <v>1.7680004992790215</v>
      </c>
      <c r="FH86" s="155">
        <f>[1]Chevron!FE36</f>
        <v>1.6575386429467762</v>
      </c>
      <c r="FI86" s="155">
        <f>[1]Chevron!FF36</f>
        <v>1.3669068083190568</v>
      </c>
      <c r="FJ86" s="155">
        <f>[1]Chevron!FG36</f>
        <v>1.5330870921874529</v>
      </c>
      <c r="FK86" s="155">
        <f>[1]Chevron!FH36</f>
        <v>1.5253543720753187</v>
      </c>
      <c r="FL86" s="155">
        <f>[1]Chevron!FI36</f>
        <v>1.5109307542448767</v>
      </c>
      <c r="FM86" s="155">
        <f>[1]Chevron!FJ36</f>
        <v>1.5257105115231795</v>
      </c>
      <c r="FN86" s="155">
        <f>[1]Chevron!FK36</f>
        <v>1.5332510626711346</v>
      </c>
      <c r="FO86" s="155">
        <f>[1]Chevron!FL36</f>
        <v>1.4683869037734003</v>
      </c>
      <c r="FP86" s="155">
        <f>[1]Chevron!FM36</f>
        <v>1.4547020412019114</v>
      </c>
      <c r="FQ86" s="155">
        <f>[1]Chevron!FN36</f>
        <v>1.4516874555174879</v>
      </c>
      <c r="FR86" s="155">
        <f>[1]Chevron!FO36</f>
        <v>1.4411339614108889</v>
      </c>
      <c r="FS86" s="155">
        <f>[1]Chevron!FP36</f>
        <v>1.4699123099317317</v>
      </c>
      <c r="FT86" s="155">
        <f>[1]Chevron!FQ36</f>
        <v>1.4601177770612641</v>
      </c>
      <c r="FU86" s="155">
        <f>[1]Chevron!FR36</f>
        <v>1.6114355727156924</v>
      </c>
      <c r="FV86" s="155">
        <f>[1]Chevron!FS36</f>
        <v>1.7919306718755157</v>
      </c>
      <c r="FW86" s="112"/>
      <c r="FX86" s="112"/>
      <c r="FY86" s="113" t="s">
        <v>166</v>
      </c>
      <c r="FZ86" s="176">
        <f>SUM(L86:FW86)</f>
        <v>170.4645655101788</v>
      </c>
      <c r="GA86" s="115"/>
      <c r="GB86" s="125" t="s">
        <v>175</v>
      </c>
      <c r="GC86" s="130" t="s">
        <v>176</v>
      </c>
      <c r="GD86" s="117"/>
      <c r="GE86" s="131">
        <f>(FZ86*$FP$7)/FZ87</f>
        <v>8.6407138155009264E-2</v>
      </c>
      <c r="GI86" s="132"/>
      <c r="GK86" s="129">
        <v>170.4645655101788</v>
      </c>
      <c r="GL86" s="119">
        <f>FZ86-GK86</f>
        <v>0</v>
      </c>
      <c r="GM86" s="174">
        <f>SUM(DU86:FS86)</f>
        <v>136.02363194395707</v>
      </c>
      <c r="GO86" s="133">
        <f>SUM(EV86:FU86)</f>
        <v>43.92715709729142</v>
      </c>
      <c r="GU86" s="133">
        <f>SUM(DU86:FU86)</f>
        <v>139.09518529373403</v>
      </c>
      <c r="GW86" s="134">
        <f>SUM(DU86:FV86)</f>
        <v>140.88711596560955</v>
      </c>
      <c r="GZ86" s="1"/>
      <c r="HA86" s="1"/>
    </row>
    <row r="87" spans="2:214" ht="15" customHeight="1">
      <c r="C87" s="136" t="s">
        <v>177</v>
      </c>
      <c r="D87" s="14" t="s">
        <v>11</v>
      </c>
      <c r="G87" s="106"/>
      <c r="H87" s="106"/>
      <c r="I87" s="106"/>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38">
        <f t="shared" ref="BS87:ED87" si="17">BS85+(BS86*$FP$7)</f>
        <v>0</v>
      </c>
      <c r="BT87" s="138">
        <f t="shared" si="17"/>
        <v>2.2730340106215516</v>
      </c>
      <c r="BU87" s="138">
        <f t="shared" si="17"/>
        <v>2.1787629158652471</v>
      </c>
      <c r="BV87" s="138">
        <f t="shared" si="17"/>
        <v>2.5987494161183085</v>
      </c>
      <c r="BW87" s="138">
        <f t="shared" si="17"/>
        <v>1.7706292910328361</v>
      </c>
      <c r="BX87" s="138">
        <f t="shared" si="17"/>
        <v>1.5625202664677416</v>
      </c>
      <c r="BY87" s="138">
        <f t="shared" si="17"/>
        <v>1.3286533800054428</v>
      </c>
      <c r="BZ87" s="138">
        <f t="shared" si="17"/>
        <v>1.3613176762938677</v>
      </c>
      <c r="CA87" s="138">
        <f t="shared" si="17"/>
        <v>1.3332935596102835</v>
      </c>
      <c r="CB87" s="138">
        <f t="shared" si="17"/>
        <v>1.5922698951099155</v>
      </c>
      <c r="CC87" s="138">
        <f t="shared" si="17"/>
        <v>1.7008331896803732</v>
      </c>
      <c r="CD87" s="138">
        <f t="shared" si="17"/>
        <v>3.2159957894815565</v>
      </c>
      <c r="CE87" s="138">
        <f t="shared" si="17"/>
        <v>6.9427578734877429</v>
      </c>
      <c r="CF87" s="138">
        <f t="shared" si="17"/>
        <v>5.9476024484091079</v>
      </c>
      <c r="CG87" s="138">
        <f t="shared" si="17"/>
        <v>5.7393331151295817</v>
      </c>
      <c r="CH87" s="138">
        <f t="shared" si="17"/>
        <v>21.040686096577279</v>
      </c>
      <c r="CI87" s="138">
        <f t="shared" si="17"/>
        <v>21.779670349392124</v>
      </c>
      <c r="CJ87" s="138">
        <f t="shared" si="17"/>
        <v>22.067572535245613</v>
      </c>
      <c r="CK87" s="138">
        <f t="shared" si="17"/>
        <v>25.916593835426415</v>
      </c>
      <c r="CL87" s="138">
        <f t="shared" si="17"/>
        <v>40.778848363960968</v>
      </c>
      <c r="CM87" s="138">
        <f t="shared" si="17"/>
        <v>38.181617696424631</v>
      </c>
      <c r="CN87" s="138">
        <f t="shared" si="17"/>
        <v>39.470809326790118</v>
      </c>
      <c r="CO87" s="138">
        <f t="shared" si="17"/>
        <v>39.887762064907584</v>
      </c>
      <c r="CP87" s="138">
        <f t="shared" si="17"/>
        <v>41.804287046151089</v>
      </c>
      <c r="CQ87" s="138">
        <f t="shared" si="17"/>
        <v>49.415189761646481</v>
      </c>
      <c r="CR87" s="138">
        <f t="shared" si="17"/>
        <v>54.23587466101678</v>
      </c>
      <c r="CS87" s="138">
        <f t="shared" si="17"/>
        <v>87.038447742008159</v>
      </c>
      <c r="CT87" s="138">
        <f t="shared" si="17"/>
        <v>100.85159209965535</v>
      </c>
      <c r="CU87" s="138">
        <f t="shared" si="17"/>
        <v>105.47151942454596</v>
      </c>
      <c r="CV87" s="138">
        <f t="shared" si="17"/>
        <v>121.28127100412141</v>
      </c>
      <c r="CW87" s="138">
        <f t="shared" si="17"/>
        <v>125.40936784908754</v>
      </c>
      <c r="CX87" s="138">
        <f t="shared" si="17"/>
        <v>117.37260275587776</v>
      </c>
      <c r="CY87" s="138">
        <f t="shared" si="17"/>
        <v>138.05253097131032</v>
      </c>
      <c r="CZ87" s="138">
        <f t="shared" si="17"/>
        <v>169.18219760173446</v>
      </c>
      <c r="DA87" s="138">
        <f t="shared" si="17"/>
        <v>185.17556021085585</v>
      </c>
      <c r="DB87" s="138">
        <f t="shared" si="17"/>
        <v>199.04101016012345</v>
      </c>
      <c r="DC87" s="138">
        <f t="shared" si="17"/>
        <v>213.88118880265307</v>
      </c>
      <c r="DD87" s="138">
        <f t="shared" si="17"/>
        <v>243.64389568937915</v>
      </c>
      <c r="DE87" s="138">
        <f t="shared" si="17"/>
        <v>245.84639022216916</v>
      </c>
      <c r="DF87" s="138">
        <f t="shared" si="17"/>
        <v>294.75682930995623</v>
      </c>
      <c r="DG87" s="138">
        <f t="shared" si="17"/>
        <v>351.31659517001515</v>
      </c>
      <c r="DH87" s="138">
        <f t="shared" si="17"/>
        <v>374.87847532135731</v>
      </c>
      <c r="DI87" s="138">
        <f t="shared" si="17"/>
        <v>399.63450782353652</v>
      </c>
      <c r="DJ87" s="138">
        <f t="shared" si="17"/>
        <v>425.25628249216663</v>
      </c>
      <c r="DK87" s="138">
        <f t="shared" si="17"/>
        <v>479.88309051721842</v>
      </c>
      <c r="DL87" s="138">
        <f t="shared" si="17"/>
        <v>523.6774017461787</v>
      </c>
      <c r="DM87" s="138">
        <f t="shared" si="17"/>
        <v>580.34909747439326</v>
      </c>
      <c r="DN87" s="138">
        <f t="shared" si="17"/>
        <v>611.60962027587823</v>
      </c>
      <c r="DO87" s="138">
        <f t="shared" si="17"/>
        <v>654.42029653987947</v>
      </c>
      <c r="DP87" s="138">
        <f t="shared" si="17"/>
        <v>723.25999174227354</v>
      </c>
      <c r="DQ87" s="138">
        <f t="shared" si="17"/>
        <v>790.88931852547262</v>
      </c>
      <c r="DR87" s="138">
        <f t="shared" si="17"/>
        <v>863.38576041624901</v>
      </c>
      <c r="DS87" s="138">
        <f t="shared" si="17"/>
        <v>917.27849271595187</v>
      </c>
      <c r="DT87" s="138">
        <f t="shared" si="17"/>
        <v>974.19201102748434</v>
      </c>
      <c r="DU87" s="138">
        <f t="shared" si="17"/>
        <v>1087.5877936197192</v>
      </c>
      <c r="DV87" s="138">
        <f t="shared" si="17"/>
        <v>1206.874374561713</v>
      </c>
      <c r="DW87" s="138">
        <f t="shared" si="17"/>
        <v>1325.1136239787929</v>
      </c>
      <c r="DX87" s="138">
        <f t="shared" si="17"/>
        <v>1441.5717175842424</v>
      </c>
      <c r="DY87" s="138">
        <f t="shared" si="17"/>
        <v>1563.6619703928359</v>
      </c>
      <c r="DZ87" s="138">
        <f t="shared" si="17"/>
        <v>1706.7778774751057</v>
      </c>
      <c r="EA87" s="138">
        <f t="shared" si="17"/>
        <v>1740.2398130572935</v>
      </c>
      <c r="EB87" s="138">
        <f t="shared" si="17"/>
        <v>1863.4748182323106</v>
      </c>
      <c r="EC87" s="138">
        <f t="shared" si="17"/>
        <v>1924.0595681455693</v>
      </c>
      <c r="ED87" s="138">
        <f t="shared" si="17"/>
        <v>1898.8973343836883</v>
      </c>
      <c r="EE87" s="138">
        <f t="shared" ref="EE87:FV87" si="18">EE85+(EE86*$FP$7)</f>
        <v>1474.2518505688938</v>
      </c>
      <c r="EF87" s="138">
        <f t="shared" si="18"/>
        <v>1509.301386766118</v>
      </c>
      <c r="EG87" s="138">
        <f t="shared" si="18"/>
        <v>1465.8970357461067</v>
      </c>
      <c r="EH87" s="138">
        <f t="shared" si="18"/>
        <v>1366.4758146419074</v>
      </c>
      <c r="EI87" s="138">
        <f t="shared" si="18"/>
        <v>1367.1028348241955</v>
      </c>
      <c r="EJ87" s="138">
        <f t="shared" si="18"/>
        <v>1278.9682979019594</v>
      </c>
      <c r="EK87" s="138">
        <f t="shared" si="18"/>
        <v>1220.2810833903497</v>
      </c>
      <c r="EL87" s="138">
        <f t="shared" si="18"/>
        <v>926.0012318033032</v>
      </c>
      <c r="EM87" s="138">
        <f t="shared" si="18"/>
        <v>796.61921997363663</v>
      </c>
      <c r="EN87" s="138">
        <f t="shared" si="18"/>
        <v>681.18438726091199</v>
      </c>
      <c r="EO87" s="138">
        <f t="shared" si="18"/>
        <v>578.92706917007888</v>
      </c>
      <c r="EP87" s="138">
        <f t="shared" si="18"/>
        <v>568.0006102848622</v>
      </c>
      <c r="EQ87" s="138">
        <f t="shared" si="18"/>
        <v>557.38574255675235</v>
      </c>
      <c r="ER87" s="138">
        <f t="shared" si="18"/>
        <v>524.87875627414223</v>
      </c>
      <c r="ES87" s="138">
        <f t="shared" si="18"/>
        <v>482.31251319847757</v>
      </c>
      <c r="ET87" s="138">
        <f t="shared" si="18"/>
        <v>485.25407682569261</v>
      </c>
      <c r="EU87" s="138">
        <f t="shared" si="18"/>
        <v>484.54292193480239</v>
      </c>
      <c r="EV87" s="138">
        <f t="shared" si="18"/>
        <v>472.33885326701932</v>
      </c>
      <c r="EW87" s="138">
        <f t="shared" si="18"/>
        <v>472.36598858402255</v>
      </c>
      <c r="EX87" s="138">
        <f t="shared" si="18"/>
        <v>520.41753652293016</v>
      </c>
      <c r="EY87" s="138">
        <f t="shared" si="18"/>
        <v>495.52970022575636</v>
      </c>
      <c r="EZ87" s="138">
        <f t="shared" si="18"/>
        <v>510.73583352809845</v>
      </c>
      <c r="FA87" s="138">
        <f t="shared" si="18"/>
        <v>522.5490611970024</v>
      </c>
      <c r="FB87" s="138">
        <f t="shared" si="18"/>
        <v>553.69718190037656</v>
      </c>
      <c r="FC87" s="138">
        <f t="shared" si="18"/>
        <v>531.38313764770635</v>
      </c>
      <c r="FD87" s="138">
        <f t="shared" si="18"/>
        <v>509.77444886664478</v>
      </c>
      <c r="FE87" s="138">
        <f t="shared" si="18"/>
        <v>518.66420321937392</v>
      </c>
      <c r="FF87" s="138">
        <f t="shared" si="18"/>
        <v>495.73586990248748</v>
      </c>
      <c r="FG87" s="138">
        <f t="shared" si="18"/>
        <v>472.81497922252038</v>
      </c>
      <c r="FH87" s="138">
        <f t="shared" si="18"/>
        <v>460.01262530004368</v>
      </c>
      <c r="FI87" s="138">
        <f t="shared" si="18"/>
        <v>398.11591444714975</v>
      </c>
      <c r="FJ87" s="138">
        <f t="shared" si="18"/>
        <v>426.90322544314824</v>
      </c>
      <c r="FK87" s="138">
        <f t="shared" si="18"/>
        <v>418.8281474287341</v>
      </c>
      <c r="FL87" s="138">
        <f t="shared" si="18"/>
        <v>404.15877362839399</v>
      </c>
      <c r="FM87" s="138">
        <f t="shared" si="18"/>
        <v>426.27467483946714</v>
      </c>
      <c r="FN87" s="138">
        <f t="shared" si="18"/>
        <v>430.75571767992125</v>
      </c>
      <c r="FO87" s="138">
        <f t="shared" si="18"/>
        <v>410.04242646298837</v>
      </c>
      <c r="FP87" s="138">
        <f t="shared" si="18"/>
        <v>396.47983767909056</v>
      </c>
      <c r="FQ87" s="138">
        <f t="shared" si="18"/>
        <v>390.08697848319338</v>
      </c>
      <c r="FR87" s="138">
        <f t="shared" si="18"/>
        <v>386.219667157706</v>
      </c>
      <c r="FS87" s="138">
        <f t="shared" si="18"/>
        <v>394.02776403518635</v>
      </c>
      <c r="FT87" s="138">
        <f t="shared" si="18"/>
        <v>389.93663085397355</v>
      </c>
      <c r="FU87" s="138">
        <f t="shared" si="18"/>
        <v>411.27074083557164</v>
      </c>
      <c r="FV87" s="138">
        <f t="shared" si="18"/>
        <v>442.65890152404484</v>
      </c>
      <c r="FW87" s="112"/>
      <c r="FX87" s="112"/>
      <c r="FY87" s="100" t="s">
        <v>166</v>
      </c>
      <c r="FZ87" s="177">
        <f>SUM(L87:FW87)</f>
        <v>55238.582554632405</v>
      </c>
      <c r="GA87" s="115"/>
      <c r="GB87" s="136" t="s">
        <v>177</v>
      </c>
      <c r="GC87" s="14" t="s">
        <v>11</v>
      </c>
      <c r="GD87" s="117"/>
      <c r="GE87" s="140">
        <f>GE85+GE86</f>
        <v>1.0000000000000002</v>
      </c>
      <c r="GI87" s="141"/>
      <c r="GK87" s="139">
        <v>55238.582554632405</v>
      </c>
      <c r="GL87" s="119">
        <f>FZ87-GK87</f>
        <v>0</v>
      </c>
      <c r="GM87" s="174">
        <f>SUM(DU87:FS87)</f>
        <v>42543.556271222413</v>
      </c>
      <c r="GO87" s="142">
        <f>SUM(EV87:FU87)</f>
        <v>11819.119918358509</v>
      </c>
      <c r="GR87" s="143" t="str">
        <f>GB84</f>
        <v>Chevron, USA</v>
      </c>
      <c r="GS87" s="144">
        <f>GO87</f>
        <v>11819.119918358509</v>
      </c>
      <c r="GU87" s="142">
        <f>SUM(DU87:FU87)</f>
        <v>43344.763642911959</v>
      </c>
      <c r="GW87" s="145">
        <f>SUM(DU87:FV87)</f>
        <v>43787.422544436005</v>
      </c>
      <c r="GY87" s="306">
        <f>+GW87</f>
        <v>43787.422544436005</v>
      </c>
      <c r="GZ87" s="143" t="str">
        <f>GR87</f>
        <v>Chevron, USA</v>
      </c>
      <c r="HA87" s="144">
        <f>GW87</f>
        <v>43787.422544436005</v>
      </c>
      <c r="HC87" s="22" t="s">
        <v>20</v>
      </c>
      <c r="HD87" s="146">
        <f>FU87</f>
        <v>411.27074083557164</v>
      </c>
      <c r="HE87" s="147"/>
      <c r="HF87" s="148">
        <f>FV87</f>
        <v>442.65890152404484</v>
      </c>
    </row>
    <row r="88" spans="2:214" ht="11.1" customHeight="1">
      <c r="C88" s="149"/>
      <c r="G88" s="106"/>
      <c r="H88" s="106"/>
      <c r="I88" s="106"/>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150"/>
      <c r="FX88" s="150"/>
      <c r="FY88" s="23"/>
      <c r="FZ88" s="151">
        <f>FZ85+(FZ86*$FP$7)</f>
        <v>55238.582554632419</v>
      </c>
      <c r="GA88" s="152" t="s">
        <v>179</v>
      </c>
      <c r="GB88" s="149"/>
      <c r="GK88" s="153">
        <v>0</v>
      </c>
      <c r="GZ88" s="1"/>
      <c r="HA88" s="1"/>
    </row>
    <row r="89" spans="2:214" ht="15" customHeight="1">
      <c r="B89" s="14">
        <v>16</v>
      </c>
      <c r="C89" s="103" t="str">
        <f>GB89</f>
        <v>China, Peoples Rep. (coal &amp; cement)</v>
      </c>
      <c r="D89" s="178" t="s">
        <v>216</v>
      </c>
      <c r="F89" s="14" t="s">
        <v>217</v>
      </c>
      <c r="G89" s="106" t="s">
        <v>182</v>
      </c>
      <c r="H89" s="106"/>
      <c r="I89" s="106"/>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179" t="s">
        <v>218</v>
      </c>
      <c r="FR89" s="23"/>
      <c r="FS89" s="23"/>
      <c r="FT89" s="23"/>
      <c r="FU89" s="23"/>
      <c r="FV89" s="23"/>
      <c r="FW89" s="150"/>
      <c r="FX89" s="150"/>
      <c r="FY89" s="23"/>
      <c r="FZ89" s="153"/>
      <c r="GB89" s="156" t="s">
        <v>14</v>
      </c>
      <c r="GF89" s="14">
        <v>16</v>
      </c>
      <c r="GK89" s="153"/>
      <c r="GZ89" s="1"/>
      <c r="HA89" s="1"/>
    </row>
    <row r="90" spans="2:214" ht="14.1" customHeight="1">
      <c r="C90" s="109" t="s">
        <v>172</v>
      </c>
      <c r="D90" s="110" t="s">
        <v>173</v>
      </c>
      <c r="F90" s="14" t="s">
        <v>219</v>
      </c>
      <c r="G90" s="106" t="s">
        <v>209</v>
      </c>
      <c r="H90" s="106"/>
      <c r="I90" s="106"/>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23"/>
      <c r="BR90" s="23"/>
      <c r="BS90" s="23"/>
      <c r="BT90" s="23"/>
      <c r="BU90" s="23"/>
      <c r="BV90" s="23"/>
      <c r="BW90" s="23"/>
      <c r="BX90" s="23"/>
      <c r="BY90" s="23"/>
      <c r="BZ90" s="23"/>
      <c r="CA90" s="23"/>
      <c r="CB90" s="23"/>
      <c r="CC90" s="23"/>
      <c r="CD90" s="23"/>
      <c r="CE90" s="23"/>
      <c r="CF90" s="23"/>
      <c r="CG90" s="23"/>
      <c r="CH90" s="23"/>
      <c r="CI90" s="172"/>
      <c r="CJ90" s="155">
        <f>[1]China!CG29</f>
        <v>4.7667099999999997E-2</v>
      </c>
      <c r="CK90" s="155">
        <f>[1]China!CH29</f>
        <v>9.1667500000000013E-2</v>
      </c>
      <c r="CL90" s="155">
        <f>[1]China!CI29</f>
        <v>8.8000800000000004E-2</v>
      </c>
      <c r="CM90" s="155">
        <f>[1]China!CJ29</f>
        <v>0.11733440000000001</v>
      </c>
      <c r="CN90" s="155">
        <f>[1]China!CK29</f>
        <v>9.5334199999999994E-2</v>
      </c>
      <c r="CO90" s="155">
        <f>[1]China!CL29</f>
        <v>0.13566790000000001</v>
      </c>
      <c r="CP90" s="155">
        <f>[1]China!CM29</f>
        <v>0.11733440000000001</v>
      </c>
      <c r="CQ90" s="155">
        <f>[1]China!CN29</f>
        <v>0.18700169999999999</v>
      </c>
      <c r="CR90" s="155">
        <f>[1]China!CO29</f>
        <v>0.51333800000000007</v>
      </c>
      <c r="CS90" s="155">
        <f>[1]China!CP29</f>
        <v>0.52433809999999992</v>
      </c>
      <c r="CT90" s="155">
        <f>[1]China!CQ29</f>
        <v>1.1000100000000001E-2</v>
      </c>
      <c r="CU90" s="155">
        <f>[1]China!CR29</f>
        <v>0.26766909999999999</v>
      </c>
      <c r="CV90" s="155">
        <f>[1]China!CS29</f>
        <v>0.32633629999999997</v>
      </c>
      <c r="CW90" s="155">
        <f>[1]China!CT29</f>
        <v>0.59400540000000002</v>
      </c>
      <c r="CX90" s="155">
        <f>[1]China!CU29</f>
        <v>0.78467379999999998</v>
      </c>
      <c r="CY90" s="155">
        <f>[1]China!CV29</f>
        <v>0.76634029999999997</v>
      </c>
      <c r="CZ90" s="155">
        <f>[1]China!CW29</f>
        <v>0.58667199999999997</v>
      </c>
      <c r="DA90" s="155">
        <f>[1]China!CX29</f>
        <v>14.602900869536764</v>
      </c>
      <c r="DB90" s="155">
        <f>[1]China!CY29</f>
        <v>35.744869236645428</v>
      </c>
      <c r="DC90" s="155">
        <f>[1]China!CZ29</f>
        <v>56.912504503754093</v>
      </c>
      <c r="DD90" s="155">
        <f>[1]China!DA29</f>
        <v>77.863804470862732</v>
      </c>
      <c r="DE90" s="155">
        <f>[1]China!DB29</f>
        <v>98.644748219373156</v>
      </c>
      <c r="DF90" s="155">
        <f>[1]China!DC29</f>
        <v>119.47702576788356</v>
      </c>
      <c r="DG90" s="155">
        <f>[1]China!DD29</f>
        <v>140.37897061639396</v>
      </c>
      <c r="DH90" s="155">
        <f>[1]China!DE29</f>
        <v>161.81625366490439</v>
      </c>
      <c r="DI90" s="155">
        <f>[1]China!DF29</f>
        <v>269.04270538344036</v>
      </c>
      <c r="DJ90" s="155">
        <f>[1]China!DG29</f>
        <v>376.11882240197639</v>
      </c>
      <c r="DK90" s="155">
        <f>[1]China!DH29</f>
        <v>482.78426902051234</v>
      </c>
      <c r="DL90" s="155">
        <f>[1]China!DI29</f>
        <v>590.44339133904839</v>
      </c>
      <c r="DM90" s="155">
        <f>[1]China!DJ29</f>
        <v>321.77069571821932</v>
      </c>
      <c r="DN90" s="155">
        <f>[1]China!DK29</f>
        <v>805.32896537612032</v>
      </c>
      <c r="DO90" s="155">
        <f>[1]China!DL29</f>
        <v>913.52709259465632</v>
      </c>
      <c r="DP90" s="155">
        <f>[1]China!DM29</f>
        <v>1020.8562119131922</v>
      </c>
      <c r="DQ90" s="155">
        <f>[1]China!DN29</f>
        <v>610.25924230897363</v>
      </c>
      <c r="DR90" s="155">
        <f>[1]China!DO29</f>
        <v>610.25924230897363</v>
      </c>
      <c r="DS90" s="155">
        <f>[1]China!DP29</f>
        <v>666.37202768251677</v>
      </c>
      <c r="DT90" s="155">
        <f>[1]China!DQ29</f>
        <v>710.7137176613511</v>
      </c>
      <c r="DU90" s="155">
        <f>[1]China!DR29</f>
        <v>733.00923045076831</v>
      </c>
      <c r="DV90" s="155">
        <f>[1]China!DS29</f>
        <v>799.14776201901998</v>
      </c>
      <c r="DW90" s="155">
        <f>[1]China!DT29</f>
        <v>555.14013263543052</v>
      </c>
      <c r="DX90" s="155">
        <f>[1]China!DU29</f>
        <v>731.10659086524868</v>
      </c>
      <c r="DY90" s="155">
        <f>[1]China!DV29</f>
        <v>881.53961206574331</v>
      </c>
      <c r="DZ90" s="155">
        <f>[1]China!DW29</f>
        <v>1136.4847330582443</v>
      </c>
      <c r="EA90" s="155">
        <f>[1]China!DX29</f>
        <v>1150.6535215505078</v>
      </c>
      <c r="EB90" s="155">
        <f>[1]China!DY29</f>
        <v>1169.2597065857487</v>
      </c>
      <c r="EC90" s="155">
        <f>[1]China!DZ29</f>
        <v>1159.4764683401233</v>
      </c>
      <c r="ED90" s="155">
        <f>[1]China!EA29</f>
        <v>1221.1109659085771</v>
      </c>
      <c r="EE90" s="155">
        <f>[1]China!EB29</f>
        <v>1271.3379392350707</v>
      </c>
      <c r="EF90" s="155">
        <f>[1]China!EC29</f>
        <v>1316.7403286020899</v>
      </c>
      <c r="EG90" s="155">
        <f>[1]China!ED29</f>
        <v>1364.3078961792949</v>
      </c>
      <c r="EH90" s="155">
        <f>[1]China!EE29</f>
        <v>1534.3400608025715</v>
      </c>
      <c r="EI90" s="155">
        <f>[1]China!EF29</f>
        <v>1576.2930004003447</v>
      </c>
      <c r="EJ90" s="155">
        <f>[1]China!EG29</f>
        <v>1546.8574002903417</v>
      </c>
      <c r="EK90" s="155">
        <f>[1]China!EH29</f>
        <v>1552.4696901640089</v>
      </c>
      <c r="EL90" s="155">
        <f>[1]China!EI29</f>
        <v>1666.1207791520576</v>
      </c>
      <c r="EM90" s="155">
        <f>[1]China!EJ29</f>
        <v>1790.3234121306696</v>
      </c>
      <c r="EN90" s="155">
        <f>[1]China!EK29</f>
        <v>1978.2540169664023</v>
      </c>
      <c r="EO90" s="155">
        <f>[1]China!EL29</f>
        <v>2190.8915884394869</v>
      </c>
      <c r="EP90" s="155">
        <f>[1]China!EM29</f>
        <v>2253.0785984609774</v>
      </c>
      <c r="EQ90" s="155">
        <f>[1]China!EN29</f>
        <v>2344.9961328661784</v>
      </c>
      <c r="ER90" s="155">
        <f>[1]China!EO29</f>
        <v>2485.8050443465127</v>
      </c>
      <c r="ES90" s="155">
        <f>[1]China!EP29</f>
        <v>2665.0085186376095</v>
      </c>
      <c r="ET90" s="155">
        <f>[1]China!EQ29</f>
        <v>2728.9987449535615</v>
      </c>
      <c r="EU90" s="155">
        <f>[1]China!ER29</f>
        <v>2768.5292907430489</v>
      </c>
      <c r="EV90" s="155">
        <f>[1]China!ES29</f>
        <v>2866.6717121762422</v>
      </c>
      <c r="EW90" s="155">
        <f>[1]China!ET29</f>
        <v>2979.7531633026447</v>
      </c>
      <c r="EX90" s="155">
        <f>[1]China!EU29</f>
        <v>3223.1741295098841</v>
      </c>
      <c r="EY90" s="155">
        <f>[1]China!EV29</f>
        <v>3544.1040822932382</v>
      </c>
      <c r="EZ90" s="155">
        <f>[1]China!EW29</f>
        <v>3639.132096166933</v>
      </c>
      <c r="FA90" s="155">
        <f>[1]China!EX29</f>
        <v>3627.0933300288698</v>
      </c>
      <c r="FB90" s="155">
        <f>[1]China!EY29</f>
        <v>3504.317214130353</v>
      </c>
      <c r="FC90" s="155">
        <f>[1]China!EZ29</f>
        <v>3600.4567884027229</v>
      </c>
      <c r="FD90" s="155">
        <f>[1]China!FA29</f>
        <v>3661.4828235354016</v>
      </c>
      <c r="FE90" s="155">
        <f>[1]China!FB29</f>
        <v>3905.6702848818486</v>
      </c>
      <c r="FF90" s="155">
        <f>[1]China!FC29</f>
        <v>4129.2420820533334</v>
      </c>
      <c r="FG90" s="155">
        <f>[1]China!FD29</f>
        <v>4888.974188660356</v>
      </c>
      <c r="FH90" s="155">
        <f>[1]China!FE29</f>
        <v>5641.9739364809939</v>
      </c>
      <c r="FI90" s="155">
        <f>[1]China!FF29</f>
        <v>6280.6659946253667</v>
      </c>
      <c r="FJ90" s="155">
        <f>[1]China!FG29</f>
        <v>6861.5751691349187</v>
      </c>
      <c r="FK90" s="155">
        <f>[1]China!FH29</f>
        <v>7385.7259879697813</v>
      </c>
      <c r="FL90" s="155">
        <f>[1]China!FI29</f>
        <v>7755.7114428294653</v>
      </c>
      <c r="FM90" s="155">
        <f>[1]China!FJ29</f>
        <v>8392.7783567706938</v>
      </c>
      <c r="FN90" s="155">
        <f>[1]China!FK29</f>
        <v>9272.6415886735831</v>
      </c>
      <c r="FO90" s="155">
        <f>[1]China!FL29</f>
        <v>10197.642621351297</v>
      </c>
      <c r="FP90" s="155">
        <f>[1]China!FM29</f>
        <v>10692.253492449716</v>
      </c>
      <c r="FQ90" s="155">
        <f>[1]China!FN29</f>
        <v>10863.69905179245</v>
      </c>
      <c r="FR90" s="155">
        <f>[1]China!FO29</f>
        <v>10660.204690138533</v>
      </c>
      <c r="FS90" s="155">
        <f>[1]China!FP29</f>
        <v>10279.658487314557</v>
      </c>
      <c r="FT90" s="155">
        <f>[1]China!FQ29</f>
        <v>9493.2796911874611</v>
      </c>
      <c r="FU90" s="155">
        <f>[1]China!FR29</f>
        <v>9762.7841014623609</v>
      </c>
      <c r="FV90" s="155">
        <f>[1]China!FS29</f>
        <v>10225.695112657826</v>
      </c>
      <c r="FW90" s="112"/>
      <c r="FX90" s="112"/>
      <c r="FY90" s="113" t="s">
        <v>166</v>
      </c>
      <c r="FZ90" s="114">
        <f>SUM(L90:FW90)</f>
        <v>227995.81462798879</v>
      </c>
      <c r="GA90" s="115"/>
      <c r="GB90" s="109" t="s">
        <v>172</v>
      </c>
      <c r="GC90" s="116" t="s">
        <v>173</v>
      </c>
      <c r="GD90" s="117"/>
      <c r="GE90" s="118">
        <f>FZ90/FZ92</f>
        <v>0.9060200600258157</v>
      </c>
      <c r="GI90" s="118">
        <f>FZ90/$GI$576</f>
        <v>0.14144541866801735</v>
      </c>
      <c r="GK90" s="114">
        <v>227960.42726809383</v>
      </c>
      <c r="GL90" s="119">
        <f>FZ90-GK90</f>
        <v>35.387359894957626</v>
      </c>
      <c r="GM90" s="15">
        <f>GL90/GK90</f>
        <v>1.5523466208167865E-4</v>
      </c>
      <c r="GO90" s="120">
        <f>SUM(EV90:FU90)</f>
        <v>167110.66650732301</v>
      </c>
      <c r="GU90" s="120">
        <f>SUM(DU90:FU90)</f>
        <v>209681.9476731726</v>
      </c>
      <c r="GW90" s="121">
        <f>SUM(DU90:FV90)</f>
        <v>219907.64278583042</v>
      </c>
      <c r="GZ90" s="1"/>
      <c r="HA90" s="1"/>
    </row>
    <row r="91" spans="2:214" ht="14.1" customHeight="1">
      <c r="C91" s="125" t="s">
        <v>175</v>
      </c>
      <c r="D91" s="126" t="s">
        <v>176</v>
      </c>
      <c r="G91" s="106"/>
      <c r="H91" s="106"/>
      <c r="I91" s="106"/>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172"/>
      <c r="DA91" s="155">
        <f>[1]China!CX36</f>
        <v>5.8828370213794487E-2</v>
      </c>
      <c r="DB91" s="155">
        <f>[1]China!CY36</f>
        <v>0.14380268274483099</v>
      </c>
      <c r="DC91" s="155">
        <f>[1]China!CZ36</f>
        <v>0.22877699527586751</v>
      </c>
      <c r="DD91" s="155">
        <f>[1]China!DA36</f>
        <v>0.31375130780690391</v>
      </c>
      <c r="DE91" s="155">
        <f>[1]China!DB36</f>
        <v>0.39709149894311274</v>
      </c>
      <c r="DF91" s="155">
        <f>[1]China!DC36</f>
        <v>0.48043169007932157</v>
      </c>
      <c r="DG91" s="155">
        <f>[1]China!DD36</f>
        <v>0.56377188121553035</v>
      </c>
      <c r="DH91" s="155">
        <f>[1]China!DE36</f>
        <v>0.64711207235173929</v>
      </c>
      <c r="DI91" s="155">
        <f>[1]China!DF36</f>
        <v>1.0776735588312503</v>
      </c>
      <c r="DJ91" s="155">
        <f>[1]China!DG36</f>
        <v>1.5082350453107618</v>
      </c>
      <c r="DK91" s="155">
        <f>[1]China!DH36</f>
        <v>1.9387965317902729</v>
      </c>
      <c r="DL91" s="155">
        <f>[1]China!DI36</f>
        <v>2.3693580182697844</v>
      </c>
      <c r="DM91" s="155">
        <f>[1]China!DJ36</f>
        <v>1.2844194163345128</v>
      </c>
      <c r="DN91" s="155">
        <f>[1]China!DK36</f>
        <v>3.2304809912288062</v>
      </c>
      <c r="DO91" s="155">
        <f>[1]China!DL36</f>
        <v>3.6610424777083175</v>
      </c>
      <c r="DP91" s="155">
        <f>[1]China!DM36</f>
        <v>4.0916039641878283</v>
      </c>
      <c r="DQ91" s="155">
        <f>[1]China!DN36</f>
        <v>2.4460675872862017</v>
      </c>
      <c r="DR91" s="155">
        <f>[1]China!DO36</f>
        <v>2.4460675872862017</v>
      </c>
      <c r="DS91" s="155">
        <f>[1]China!DP36</f>
        <v>2.6684373679485844</v>
      </c>
      <c r="DT91" s="155">
        <f>[1]China!DQ36</f>
        <v>2.8463331924784891</v>
      </c>
      <c r="DU91" s="155">
        <f>[1]China!DR36</f>
        <v>2.9352811047434422</v>
      </c>
      <c r="DV91" s="155">
        <f>[1]China!DS36</f>
        <v>3.2021248415383008</v>
      </c>
      <c r="DW91" s="155">
        <f>[1]China!DT36</f>
        <v>2.2236978066238198</v>
      </c>
      <c r="DX91" s="155">
        <f>[1]China!DU36</f>
        <v>2.9316137823207584</v>
      </c>
      <c r="DY91" s="155">
        <f>[1]China!DV36</f>
        <v>3.5365712579582422</v>
      </c>
      <c r="DZ91" s="155">
        <f>[1]China!DW36</f>
        <v>4.5652071230425699</v>
      </c>
      <c r="EA91" s="155">
        <f>[1]China!DX36</f>
        <v>4.5962766287967192</v>
      </c>
      <c r="EB91" s="155">
        <f>[1]China!DY36</f>
        <v>4.6712419292536209</v>
      </c>
      <c r="EC91" s="155">
        <f>[1]China!DZ36</f>
        <v>4.6277464001560578</v>
      </c>
      <c r="ED91" s="155">
        <f>[1]China!EA36</f>
        <v>4.8764180784751865</v>
      </c>
      <c r="EE91" s="155">
        <f>[1]China!EB36</f>
        <v>5.068945834572677</v>
      </c>
      <c r="EF91" s="155">
        <f>[1]China!EC36</f>
        <v>5.2133527701348283</v>
      </c>
      <c r="EG91" s="155">
        <f>[1]China!ED36</f>
        <v>5.3925027602276687</v>
      </c>
      <c r="EH91" s="155">
        <f>[1]China!EE36</f>
        <v>6.0592118366096219</v>
      </c>
      <c r="EI91" s="155">
        <f>[1]China!EF36</f>
        <v>6.2110637124283494</v>
      </c>
      <c r="EJ91" s="155">
        <f>[1]China!EG36</f>
        <v>6.0803045791049986</v>
      </c>
      <c r="EK91" s="155">
        <f>[1]China!EH36</f>
        <v>6.0946191541491093</v>
      </c>
      <c r="EL91" s="155">
        <f>[1]China!EI36</f>
        <v>6.5328905122418774</v>
      </c>
      <c r="EM91" s="155">
        <f>[1]China!EJ36</f>
        <v>7.0054784196260265</v>
      </c>
      <c r="EN91" s="155">
        <f>[1]China!EK36</f>
        <v>7.7378916287877679</v>
      </c>
      <c r="EO91" s="155">
        <f>[1]China!EL36</f>
        <v>8.552664556248823</v>
      </c>
      <c r="EP91" s="155">
        <f>[1]China!EM36</f>
        <v>8.7654271618553778</v>
      </c>
      <c r="EQ91" s="155">
        <f>[1]China!EN36</f>
        <v>9.0997683992371119</v>
      </c>
      <c r="ER91" s="155">
        <f>[1]China!EO36</f>
        <v>9.6076533287495369</v>
      </c>
      <c r="ES91" s="155">
        <f>[1]China!EP36</f>
        <v>10.336144646563691</v>
      </c>
      <c r="ET91" s="155">
        <f>[1]China!EQ36</f>
        <v>10.587959485263838</v>
      </c>
      <c r="EU91" s="155">
        <f>[1]China!ER36</f>
        <v>10.661720456783566</v>
      </c>
      <c r="EV91" s="155">
        <f>[1]China!ES36</f>
        <v>10.945802656545983</v>
      </c>
      <c r="EW91" s="155">
        <f>[1]China!ET36</f>
        <v>11.282006792317818</v>
      </c>
      <c r="EX91" s="155">
        <f>[1]China!EU36</f>
        <v>12.156892509408999</v>
      </c>
      <c r="EY91" s="155">
        <f>[1]China!EV36</f>
        <v>13.341597838231129</v>
      </c>
      <c r="EZ91" s="155">
        <f>[1]China!EW36</f>
        <v>13.694258230097439</v>
      </c>
      <c r="FA91" s="155">
        <f>[1]China!EX36</f>
        <v>13.604367499937924</v>
      </c>
      <c r="FB91" s="155">
        <f>[1]China!EY36</f>
        <v>13.060178602693728</v>
      </c>
      <c r="FC91" s="155">
        <f>[1]China!EZ36</f>
        <v>13.373623022502683</v>
      </c>
      <c r="FD91" s="155">
        <f>[1]China!FA36</f>
        <v>13.571553035032668</v>
      </c>
      <c r="FE91" s="155">
        <f>[1]China!FB36</f>
        <v>14.427917620234876</v>
      </c>
      <c r="FF91" s="155">
        <f>[1]China!FC36</f>
        <v>15.201253804663006</v>
      </c>
      <c r="FG91" s="155">
        <f>[1]China!FD36</f>
        <v>17.990683338068369</v>
      </c>
      <c r="FH91" s="155">
        <f>[1]China!FE36</f>
        <v>20.811622327033078</v>
      </c>
      <c r="FI91" s="155">
        <f>[1]China!FF36</f>
        <v>23.189614082945859</v>
      </c>
      <c r="FJ91" s="155">
        <f>[1]China!FG36</f>
        <v>25.195516397256394</v>
      </c>
      <c r="FK91" s="155">
        <f>[1]China!FH36</f>
        <v>27.059984524371757</v>
      </c>
      <c r="FL91" s="155">
        <f>[1]China!FI36</f>
        <v>28.46710325293402</v>
      </c>
      <c r="FM91" s="155">
        <f>[1]China!FJ36</f>
        <v>30.545201704116586</v>
      </c>
      <c r="FN91" s="155">
        <f>[1]China!FK36</f>
        <v>33.614994503814017</v>
      </c>
      <c r="FO91" s="155">
        <f>[1]China!FL36</f>
        <v>36.909264598573259</v>
      </c>
      <c r="FP91" s="155">
        <f>[1]China!FM36</f>
        <v>38.680909401273937</v>
      </c>
      <c r="FQ91" s="155">
        <f>[1]China!FN36</f>
        <v>38.967147660804692</v>
      </c>
      <c r="FR91" s="155">
        <f>[1]China!FO36</f>
        <v>37.982723518375423</v>
      </c>
      <c r="FS91" s="155">
        <f>[1]China!FP36</f>
        <v>36.733822711030321</v>
      </c>
      <c r="FT91" s="155">
        <f>[1]China!FQ36</f>
        <v>33.440045794108052</v>
      </c>
      <c r="FU91" s="155">
        <f>[1]China!FR36</f>
        <v>34.547566340264012</v>
      </c>
      <c r="FV91" s="155">
        <f>[1]China!FS36</f>
        <v>36.257885508435336</v>
      </c>
      <c r="FW91" s="112"/>
      <c r="FX91" s="112"/>
      <c r="FY91" s="113" t="s">
        <v>166</v>
      </c>
      <c r="FZ91" s="129">
        <f>SUM(L91:FW91)</f>
        <v>844.62939770785738</v>
      </c>
      <c r="GA91" s="115"/>
      <c r="GB91" s="125" t="s">
        <v>175</v>
      </c>
      <c r="GC91" s="130" t="s">
        <v>176</v>
      </c>
      <c r="GD91" s="117"/>
      <c r="GE91" s="131">
        <f>(FZ91*$FP$7)/FZ92</f>
        <v>9.3979939974183968E-2</v>
      </c>
      <c r="GI91" s="132"/>
      <c r="GK91" s="129">
        <v>844.48662321429413</v>
      </c>
      <c r="GL91" s="119">
        <f>FZ91-GK91</f>
        <v>0.14277449356325178</v>
      </c>
      <c r="GM91" s="15">
        <f>GL91/GK91</f>
        <v>1.6906661353595153E-4</v>
      </c>
      <c r="GO91" s="133">
        <f>SUM(EV91:FU91)</f>
        <v>608.79565176663607</v>
      </c>
      <c r="GU91" s="133">
        <f>SUM(DU91:FU91)</f>
        <v>775.96942996212977</v>
      </c>
      <c r="GW91" s="134">
        <f>SUM(DU91:FV91)</f>
        <v>812.22731547056515</v>
      </c>
      <c r="GZ91" s="1"/>
      <c r="HA91" s="1"/>
    </row>
    <row r="92" spans="2:214" ht="15" customHeight="1">
      <c r="C92" s="136" t="s">
        <v>177</v>
      </c>
      <c r="D92" s="14" t="s">
        <v>11</v>
      </c>
      <c r="G92" s="106"/>
      <c r="H92" s="106"/>
      <c r="I92" s="106"/>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38">
        <f>CI90+(CI91*21)</f>
        <v>0</v>
      </c>
      <c r="CJ92" s="138">
        <f t="shared" ref="CJ92:EU92" si="19">CJ90+(CJ91*$FP$7)</f>
        <v>4.7667099999999997E-2</v>
      </c>
      <c r="CK92" s="138">
        <f t="shared" si="19"/>
        <v>9.1667500000000013E-2</v>
      </c>
      <c r="CL92" s="138">
        <f t="shared" si="19"/>
        <v>8.8000800000000004E-2</v>
      </c>
      <c r="CM92" s="138">
        <f t="shared" si="19"/>
        <v>0.11733440000000001</v>
      </c>
      <c r="CN92" s="138">
        <f t="shared" si="19"/>
        <v>9.5334199999999994E-2</v>
      </c>
      <c r="CO92" s="138">
        <f t="shared" si="19"/>
        <v>0.13566790000000001</v>
      </c>
      <c r="CP92" s="138">
        <f t="shared" si="19"/>
        <v>0.11733440000000001</v>
      </c>
      <c r="CQ92" s="138">
        <f t="shared" si="19"/>
        <v>0.18700169999999999</v>
      </c>
      <c r="CR92" s="138">
        <f t="shared" si="19"/>
        <v>0.51333800000000007</v>
      </c>
      <c r="CS92" s="138">
        <f t="shared" si="19"/>
        <v>0.52433809999999992</v>
      </c>
      <c r="CT92" s="138">
        <f t="shared" si="19"/>
        <v>1.1000100000000001E-2</v>
      </c>
      <c r="CU92" s="138">
        <f t="shared" si="19"/>
        <v>0.26766909999999999</v>
      </c>
      <c r="CV92" s="138">
        <f t="shared" si="19"/>
        <v>0.32633629999999997</v>
      </c>
      <c r="CW92" s="138">
        <f t="shared" si="19"/>
        <v>0.59400540000000002</v>
      </c>
      <c r="CX92" s="138">
        <f t="shared" si="19"/>
        <v>0.78467379999999998</v>
      </c>
      <c r="CY92" s="138">
        <f t="shared" si="19"/>
        <v>0.76634029999999997</v>
      </c>
      <c r="CZ92" s="138">
        <f t="shared" si="19"/>
        <v>0.58667199999999997</v>
      </c>
      <c r="DA92" s="138">
        <f t="shared" si="19"/>
        <v>16.250095235523009</v>
      </c>
      <c r="DB92" s="138">
        <f t="shared" si="19"/>
        <v>39.771344353500695</v>
      </c>
      <c r="DC92" s="138">
        <f t="shared" si="19"/>
        <v>63.318260371478381</v>
      </c>
      <c r="DD92" s="138">
        <f t="shared" si="19"/>
        <v>86.648841089456042</v>
      </c>
      <c r="DE92" s="138">
        <f t="shared" si="19"/>
        <v>109.76331018978031</v>
      </c>
      <c r="DF92" s="138">
        <f t="shared" si="19"/>
        <v>132.92911309010458</v>
      </c>
      <c r="DG92" s="138">
        <f t="shared" si="19"/>
        <v>156.16458329042879</v>
      </c>
      <c r="DH92" s="138">
        <f t="shared" si="19"/>
        <v>179.93539169075308</v>
      </c>
      <c r="DI92" s="138">
        <f t="shared" si="19"/>
        <v>299.21756503071538</v>
      </c>
      <c r="DJ92" s="138">
        <f t="shared" si="19"/>
        <v>418.3494036706777</v>
      </c>
      <c r="DK92" s="138">
        <f t="shared" si="19"/>
        <v>537.07057191063996</v>
      </c>
      <c r="DL92" s="138">
        <f t="shared" si="19"/>
        <v>656.78541585060236</v>
      </c>
      <c r="DM92" s="138">
        <f t="shared" si="19"/>
        <v>357.73443937558568</v>
      </c>
      <c r="DN92" s="138">
        <f t="shared" si="19"/>
        <v>895.7824331305269</v>
      </c>
      <c r="DO92" s="138">
        <f t="shared" si="19"/>
        <v>1016.0362819704892</v>
      </c>
      <c r="DP92" s="138">
        <f t="shared" si="19"/>
        <v>1135.4211229104515</v>
      </c>
      <c r="DQ92" s="138">
        <f t="shared" si="19"/>
        <v>678.74913475298729</v>
      </c>
      <c r="DR92" s="138">
        <f t="shared" si="19"/>
        <v>678.74913475298729</v>
      </c>
      <c r="DS92" s="138">
        <f t="shared" si="19"/>
        <v>741.08827398507719</v>
      </c>
      <c r="DT92" s="138">
        <f t="shared" si="19"/>
        <v>790.41104705074883</v>
      </c>
      <c r="DU92" s="138">
        <f t="shared" si="19"/>
        <v>815.19710138358471</v>
      </c>
      <c r="DV92" s="138">
        <f t="shared" si="19"/>
        <v>888.80725758209246</v>
      </c>
      <c r="DW92" s="138">
        <f t="shared" si="19"/>
        <v>617.40367122089742</v>
      </c>
      <c r="DX92" s="138">
        <f t="shared" si="19"/>
        <v>813.19177677022992</v>
      </c>
      <c r="DY92" s="138">
        <f t="shared" si="19"/>
        <v>980.56360728857408</v>
      </c>
      <c r="DZ92" s="138">
        <f t="shared" si="19"/>
        <v>1264.3105325034362</v>
      </c>
      <c r="EA92" s="138">
        <f t="shared" si="19"/>
        <v>1279.349267156816</v>
      </c>
      <c r="EB92" s="138">
        <f t="shared" si="19"/>
        <v>1300.0544806048501</v>
      </c>
      <c r="EC92" s="138">
        <f t="shared" si="19"/>
        <v>1289.0533675444931</v>
      </c>
      <c r="ED92" s="138">
        <f t="shared" si="19"/>
        <v>1357.6506721058822</v>
      </c>
      <c r="EE92" s="138">
        <f t="shared" si="19"/>
        <v>1413.2684226031056</v>
      </c>
      <c r="EF92" s="138">
        <f t="shared" si="19"/>
        <v>1462.7142061658651</v>
      </c>
      <c r="EG92" s="138">
        <f t="shared" si="19"/>
        <v>1515.2979734656697</v>
      </c>
      <c r="EH92" s="138">
        <f t="shared" si="19"/>
        <v>1703.9979922276409</v>
      </c>
      <c r="EI92" s="138">
        <f t="shared" si="19"/>
        <v>1750.2027843483384</v>
      </c>
      <c r="EJ92" s="138">
        <f t="shared" si="19"/>
        <v>1717.1059285052818</v>
      </c>
      <c r="EK92" s="138">
        <f t="shared" si="19"/>
        <v>1723.1190264801839</v>
      </c>
      <c r="EL92" s="138">
        <f t="shared" si="19"/>
        <v>1849.0417134948302</v>
      </c>
      <c r="EM92" s="138">
        <f t="shared" si="19"/>
        <v>1986.4768078801983</v>
      </c>
      <c r="EN92" s="138">
        <f t="shared" si="19"/>
        <v>2194.9149825724598</v>
      </c>
      <c r="EO92" s="138">
        <f t="shared" si="19"/>
        <v>2430.3661960144541</v>
      </c>
      <c r="EP92" s="138">
        <f t="shared" si="19"/>
        <v>2498.5105589929281</v>
      </c>
      <c r="EQ92" s="138">
        <f t="shared" si="19"/>
        <v>2599.7896480448176</v>
      </c>
      <c r="ER92" s="138">
        <f t="shared" si="19"/>
        <v>2754.8193375514998</v>
      </c>
      <c r="ES92" s="138">
        <f t="shared" si="19"/>
        <v>2954.4205687413928</v>
      </c>
      <c r="ET92" s="138">
        <f t="shared" si="19"/>
        <v>3025.4616105409491</v>
      </c>
      <c r="EU92" s="138">
        <f t="shared" si="19"/>
        <v>3067.0574635329885</v>
      </c>
      <c r="EV92" s="138">
        <f t="shared" ref="EV92:FV92" si="20">EV90+(EV91*$FP$7)</f>
        <v>3173.1541865595295</v>
      </c>
      <c r="EW92" s="138">
        <f t="shared" si="20"/>
        <v>3295.6493534875435</v>
      </c>
      <c r="EX92" s="138">
        <f t="shared" si="20"/>
        <v>3563.5671197733359</v>
      </c>
      <c r="EY92" s="138">
        <f t="shared" si="20"/>
        <v>3917.6688217637097</v>
      </c>
      <c r="EZ92" s="138">
        <f t="shared" si="20"/>
        <v>4022.5713266096614</v>
      </c>
      <c r="FA92" s="138">
        <f t="shared" si="20"/>
        <v>4008.0156200271317</v>
      </c>
      <c r="FB92" s="138">
        <f t="shared" si="20"/>
        <v>3870.0022150057775</v>
      </c>
      <c r="FC92" s="138">
        <f t="shared" si="20"/>
        <v>3974.9182330327981</v>
      </c>
      <c r="FD92" s="138">
        <f t="shared" si="20"/>
        <v>4041.4863085163165</v>
      </c>
      <c r="FE92" s="138">
        <f t="shared" si="20"/>
        <v>4309.6519782484247</v>
      </c>
      <c r="FF92" s="138">
        <f t="shared" si="20"/>
        <v>4554.8771885838978</v>
      </c>
      <c r="FG92" s="138">
        <f t="shared" si="20"/>
        <v>5392.7133221262702</v>
      </c>
      <c r="FH92" s="138">
        <f t="shared" si="20"/>
        <v>6224.6993616379204</v>
      </c>
      <c r="FI92" s="138">
        <f t="shared" si="20"/>
        <v>6929.9751889478503</v>
      </c>
      <c r="FJ92" s="138">
        <f t="shared" si="20"/>
        <v>7567.049628258098</v>
      </c>
      <c r="FK92" s="138">
        <f t="shared" si="20"/>
        <v>8143.4055546521904</v>
      </c>
      <c r="FL92" s="138">
        <f t="shared" si="20"/>
        <v>8552.7903339116183</v>
      </c>
      <c r="FM92" s="138">
        <f t="shared" si="20"/>
        <v>9248.0440044859588</v>
      </c>
      <c r="FN92" s="138">
        <f t="shared" si="20"/>
        <v>10213.861434780376</v>
      </c>
      <c r="FO92" s="138">
        <f t="shared" si="20"/>
        <v>11231.102030111348</v>
      </c>
      <c r="FP92" s="138">
        <f t="shared" si="20"/>
        <v>11775.318955685387</v>
      </c>
      <c r="FQ92" s="138">
        <f t="shared" si="20"/>
        <v>11954.779186294982</v>
      </c>
      <c r="FR92" s="138">
        <f t="shared" si="20"/>
        <v>11723.720948653045</v>
      </c>
      <c r="FS92" s="138">
        <f t="shared" si="20"/>
        <v>11308.205523223405</v>
      </c>
      <c r="FT92" s="138">
        <f t="shared" si="20"/>
        <v>10429.600973422486</v>
      </c>
      <c r="FU92" s="138">
        <f t="shared" si="20"/>
        <v>10730.115958989752</v>
      </c>
      <c r="FV92" s="138">
        <f t="shared" si="20"/>
        <v>11240.915906894015</v>
      </c>
      <c r="FW92" s="112"/>
      <c r="FX92" s="112"/>
      <c r="FY92" s="100" t="s">
        <v>166</v>
      </c>
      <c r="FZ92" s="139">
        <f>SUM(L92:FW92)</f>
        <v>251645.43776380888</v>
      </c>
      <c r="GA92" s="115"/>
      <c r="GB92" s="136" t="s">
        <v>177</v>
      </c>
      <c r="GC92" s="14" t="s">
        <v>11</v>
      </c>
      <c r="GD92" s="117"/>
      <c r="GE92" s="140">
        <f>GE90+GE91</f>
        <v>0.99999999999999967</v>
      </c>
      <c r="GI92" s="141"/>
      <c r="GK92" s="139">
        <v>251606.05271809411</v>
      </c>
      <c r="GL92" s="119">
        <f>FZ92-GK92</f>
        <v>39.385045714763692</v>
      </c>
      <c r="GM92" s="15">
        <f>GL92/GK92</f>
        <v>1.5653457176124339E-4</v>
      </c>
      <c r="GO92" s="142">
        <f>SUM(EV92:FU92)</f>
        <v>184156.94475678878</v>
      </c>
      <c r="GR92" s="143" t="str">
        <f>GB89</f>
        <v>China, Peoples Rep. (coal &amp; cement)</v>
      </c>
      <c r="GS92" s="144">
        <f>GO92</f>
        <v>184156.94475678878</v>
      </c>
      <c r="GU92" s="142">
        <f>SUM(DU92:FU92)</f>
        <v>231409.09171211231</v>
      </c>
      <c r="GW92" s="145">
        <f>SUM(DU92:FV92)</f>
        <v>242650.00761900633</v>
      </c>
      <c r="GY92" s="306">
        <f>+GW92</f>
        <v>242650.00761900633</v>
      </c>
      <c r="GZ92" s="143" t="str">
        <f>GR92</f>
        <v>China, Peoples Rep. (coal &amp; cement)</v>
      </c>
      <c r="HA92" s="144">
        <f>GW92</f>
        <v>242650.00761900633</v>
      </c>
      <c r="HC92" s="22" t="s">
        <v>14</v>
      </c>
      <c r="HD92" s="146">
        <f>FU92</f>
        <v>10730.115958989752</v>
      </c>
      <c r="HE92" s="147"/>
      <c r="HF92" s="148">
        <f>FV92</f>
        <v>11240.915906894015</v>
      </c>
    </row>
    <row r="93" spans="2:214" ht="11.1" customHeight="1">
      <c r="C93" s="157"/>
      <c r="G93" s="106"/>
      <c r="H93" s="106"/>
      <c r="I93" s="106"/>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c r="FE93" s="23"/>
      <c r="FF93" s="23"/>
      <c r="FG93" s="23"/>
      <c r="FH93" s="23"/>
      <c r="FI93" s="23"/>
      <c r="FJ93" s="23"/>
      <c r="FK93" s="23"/>
      <c r="FL93" s="23"/>
      <c r="FM93" s="23"/>
      <c r="FN93" s="23"/>
      <c r="FO93" s="23"/>
      <c r="FP93" s="23"/>
      <c r="FQ93" s="23"/>
      <c r="FR93" s="23"/>
      <c r="FS93" s="23"/>
      <c r="FT93" s="23"/>
      <c r="FU93" s="23"/>
      <c r="FV93" s="23"/>
      <c r="FW93" s="150"/>
      <c r="FX93" s="150"/>
      <c r="FY93" s="23"/>
      <c r="FZ93" s="151">
        <f>FZ90+(FZ91*$FP$7)</f>
        <v>251645.43776380879</v>
      </c>
      <c r="GA93" s="152" t="s">
        <v>179</v>
      </c>
      <c r="GB93" s="157"/>
      <c r="GK93" s="180">
        <v>0</v>
      </c>
      <c r="GZ93" s="1"/>
      <c r="HA93" s="1"/>
    </row>
    <row r="94" spans="2:214" ht="15" customHeight="1">
      <c r="B94" s="14">
        <v>17</v>
      </c>
      <c r="C94" s="103" t="str">
        <f>GB94</f>
        <v>CNOOC (China National Offshore Oil Co.)</v>
      </c>
      <c r="D94" s="104" t="s">
        <v>169</v>
      </c>
      <c r="F94" s="14" t="s">
        <v>220</v>
      </c>
      <c r="G94" s="106" t="s">
        <v>200</v>
      </c>
      <c r="H94" s="106"/>
      <c r="I94" s="106"/>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181" t="s">
        <v>221</v>
      </c>
      <c r="FU94" s="181"/>
      <c r="FV94" s="181"/>
      <c r="FW94" s="182"/>
      <c r="FX94" s="182"/>
      <c r="FY94" s="23"/>
      <c r="FZ94" s="180"/>
      <c r="GB94" s="108" t="s">
        <v>53</v>
      </c>
      <c r="GF94" s="14">
        <v>17</v>
      </c>
      <c r="GK94" s="180"/>
      <c r="GZ94" s="1"/>
      <c r="HA94" s="1"/>
    </row>
    <row r="95" spans="2:214" ht="14.1" customHeight="1">
      <c r="C95" s="109" t="s">
        <v>172</v>
      </c>
      <c r="D95" s="110" t="s">
        <v>173</v>
      </c>
      <c r="F95" s="14" t="s">
        <v>222</v>
      </c>
      <c r="G95" s="106" t="s">
        <v>204</v>
      </c>
      <c r="H95" s="106"/>
      <c r="I95" s="106"/>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111"/>
      <c r="EQ95" s="155">
        <f>[1]CNOOC!EN29</f>
        <v>6.5786004431426335</v>
      </c>
      <c r="ER95" s="155">
        <f>[1]CNOOC!EO29</f>
        <v>7.8897398904097304</v>
      </c>
      <c r="ES95" s="155">
        <f>[1]CNOOC!EP29</f>
        <v>7.6360589304807966</v>
      </c>
      <c r="ET95" s="155">
        <f>[1]CNOOC!EQ29</f>
        <v>14.815954215284119</v>
      </c>
      <c r="EU95" s="155">
        <f>[1]CNOOC!ER29</f>
        <v>20.780974185647086</v>
      </c>
      <c r="EV95" s="155">
        <f>[1]CNOOC!ES29</f>
        <v>26.906114985284823</v>
      </c>
      <c r="EW95" s="155">
        <f>[1]CNOOC!ET29</f>
        <v>36.216078721538132</v>
      </c>
      <c r="EX95" s="155">
        <f>[1]CNOOC!EU29</f>
        <v>50.718218957612905</v>
      </c>
      <c r="EY95" s="155">
        <f>[1]CNOOC!EV29</f>
        <v>58.211562820576042</v>
      </c>
      <c r="EZ95" s="155">
        <f>[1]CNOOC!EW29</f>
        <v>71.303090423077322</v>
      </c>
      <c r="FA95" s="155">
        <f>[1]CNOOC!EX29</f>
        <v>87.37018379593863</v>
      </c>
      <c r="FB95" s="155">
        <f>[1]CNOOC!EY29</f>
        <v>89.349424054001048</v>
      </c>
      <c r="FC95" s="155">
        <f>[1]CNOOC!EZ29</f>
        <v>90.696290912533826</v>
      </c>
      <c r="FD95" s="155">
        <f>[1]CNOOC!FA29</f>
        <v>67.0887307355095</v>
      </c>
      <c r="FE95" s="155">
        <f>[1]CNOOC!FB29</f>
        <v>73.680510300313514</v>
      </c>
      <c r="FF95" s="155">
        <f>[1]CNOOC!FC29</f>
        <v>94.272385050011209</v>
      </c>
      <c r="FG95" s="155">
        <f>[1]CNOOC!FD29</f>
        <v>84.792389353273705</v>
      </c>
      <c r="FH95" s="155">
        <f>[1]CNOOC!FE29</f>
        <v>85.865567069121241</v>
      </c>
      <c r="FI95" s="155">
        <f>[1]CNOOC!FF29</f>
        <v>136.11323259352679</v>
      </c>
      <c r="FJ95" s="155">
        <f>[1]CNOOC!FG29</f>
        <v>90.743608328485436</v>
      </c>
      <c r="FK95" s="155">
        <f>[1]CNOOC!FH29</f>
        <v>97.928757296673894</v>
      </c>
      <c r="FL95" s="155">
        <f>[1]CNOOC!FI29</f>
        <v>105.70529862619945</v>
      </c>
      <c r="FM95" s="155">
        <f>[1]CNOOC!FJ29</f>
        <v>117.45013442869006</v>
      </c>
      <c r="FN95" s="155">
        <f>[1]CNOOC!FK29</f>
        <v>151.20243971191354</v>
      </c>
      <c r="FO95" s="155">
        <f>[1]CNOOC!FL29</f>
        <v>146.78543892803512</v>
      </c>
      <c r="FP95" s="155">
        <f>[1]CNOOC!FM29</f>
        <v>150.50132746062715</v>
      </c>
      <c r="FQ95" s="155">
        <f>[1]CNOOC!FN29</f>
        <v>153.20014494098317</v>
      </c>
      <c r="FR95" s="155">
        <f>[1]CNOOC!FO29</f>
        <v>157.07082600646214</v>
      </c>
      <c r="FS95" s="155">
        <f>[1]CNOOC!FP29</f>
        <v>184.3247421932324</v>
      </c>
      <c r="FT95" s="155">
        <f>[1]CNOOC!FQ29</f>
        <v>176.81006443539107</v>
      </c>
      <c r="FU95" s="155">
        <f>[1]CNOOC!FR29</f>
        <v>174.82316062056159</v>
      </c>
      <c r="FV95" s="155">
        <f>[1]CNOOC!FS29</f>
        <v>176.07886106902978</v>
      </c>
      <c r="FW95" s="112"/>
      <c r="FX95" s="112"/>
      <c r="FY95" s="113" t="s">
        <v>166</v>
      </c>
      <c r="FZ95" s="114">
        <f>SUM(L95:FW95)</f>
        <v>2992.9099114835681</v>
      </c>
      <c r="GA95" s="115"/>
      <c r="GB95" s="109" t="s">
        <v>172</v>
      </c>
      <c r="GC95" s="116" t="s">
        <v>173</v>
      </c>
      <c r="GD95" s="117"/>
      <c r="GE95" s="118">
        <f>FZ95/FZ97</f>
        <v>0.92080855867277056</v>
      </c>
      <c r="GI95" s="118">
        <f>FZ95/$GI$576</f>
        <v>1.8567595030469632E-3</v>
      </c>
      <c r="GK95" s="114">
        <v>2816.4520526408614</v>
      </c>
      <c r="GL95" s="119">
        <f>FZ95-GK95</f>
        <v>176.45785884270663</v>
      </c>
      <c r="GM95" s="15">
        <f>GL95/GK95</f>
        <v>6.2652534303664062E-2</v>
      </c>
      <c r="GO95" s="120">
        <f>SUM(EV95:FU95)</f>
        <v>2759.1297227495738</v>
      </c>
      <c r="GU95" s="120">
        <f>SUM(DU95:FU95)</f>
        <v>2816.8310504145384</v>
      </c>
      <c r="GW95" s="121">
        <f>SUM(DU95:FV95)</f>
        <v>2992.9099114835681</v>
      </c>
      <c r="GZ95" s="1"/>
      <c r="HA95" s="1"/>
    </row>
    <row r="96" spans="2:214" ht="14.1" customHeight="1">
      <c r="C96" s="125" t="s">
        <v>175</v>
      </c>
      <c r="D96" s="126" t="s">
        <v>176</v>
      </c>
      <c r="G96" s="106"/>
      <c r="H96" s="106"/>
      <c r="I96" s="106"/>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111"/>
      <c r="EQ96" s="155">
        <f>[1]CNOOC!EN36</f>
        <v>3.6038369137597705E-2</v>
      </c>
      <c r="ER96" s="127">
        <f>[1]CNOOC!EO36</f>
        <v>4.6039516074553345E-2</v>
      </c>
      <c r="ES96" s="127">
        <f>[1]CNOOC!EP36</f>
        <v>4.6815698541847521E-2</v>
      </c>
      <c r="ET96" s="127">
        <f>[1]CNOOC!EQ36</f>
        <v>5.9563845572840023E-2</v>
      </c>
      <c r="EU96" s="127">
        <f>[1]CNOOC!ER36</f>
        <v>6.9727726940963616E-2</v>
      </c>
      <c r="EV96" s="127">
        <f>[1]CNOOC!ES36</f>
        <v>8.0528210177739784E-2</v>
      </c>
      <c r="EW96" s="127">
        <f>[1]CNOOC!ET36</f>
        <v>0.10281050830098845</v>
      </c>
      <c r="EX96" s="127">
        <f>[1]CNOOC!EU36</f>
        <v>0.13245434814595014</v>
      </c>
      <c r="EY96" s="127">
        <f>[1]CNOOC!EV36</f>
        <v>0.14368795727935707</v>
      </c>
      <c r="EZ96" s="127">
        <f>[1]CNOOC!EW36</f>
        <v>0.21013278771950838</v>
      </c>
      <c r="FA96" s="127">
        <f>[1]CNOOC!EX36</f>
        <v>0.28383378177186525</v>
      </c>
      <c r="FB96" s="127">
        <f>[1]CNOOC!EY36</f>
        <v>0.28981709567643188</v>
      </c>
      <c r="FC96" s="127">
        <f>[1]CNOOC!EZ36</f>
        <v>0.27833445422397174</v>
      </c>
      <c r="FD96" s="127">
        <f>[1]CNOOC!FA36</f>
        <v>0.1985952509017308</v>
      </c>
      <c r="FE96" s="127">
        <f>[1]CNOOC!FB36</f>
        <v>0.21377646223473962</v>
      </c>
      <c r="FF96" s="127">
        <f>[1]CNOOC!FC36</f>
        <v>0.26202082981315733</v>
      </c>
      <c r="FG96" s="127">
        <f>[1]CNOOC!FD36</f>
        <v>0.2506053573564736</v>
      </c>
      <c r="FH96" s="127">
        <f>[1]CNOOC!FE36</f>
        <v>0.26288030920669497</v>
      </c>
      <c r="FI96" s="127">
        <f>[1]CNOOC!FF36</f>
        <v>0.4007150919972946</v>
      </c>
      <c r="FJ96" s="127">
        <f>[1]CNOOC!FG36</f>
        <v>0.28244494619982274</v>
      </c>
      <c r="FK96" s="127">
        <f>[1]CNOOC!FH36</f>
        <v>0.30601163147194144</v>
      </c>
      <c r="FL96" s="127">
        <f>[1]CNOOC!FI36</f>
        <v>0.32884671132617327</v>
      </c>
      <c r="FM96" s="127">
        <f>[1]CNOOC!FJ36</f>
        <v>0.35609850617547822</v>
      </c>
      <c r="FN96" s="127">
        <f>[1]CNOOC!FK36</f>
        <v>0.47015294350079295</v>
      </c>
      <c r="FO96" s="127">
        <f>[1]CNOOC!FL36</f>
        <v>0.46924046939718428</v>
      </c>
      <c r="FP96" s="127">
        <f>[1]CNOOC!FM36</f>
        <v>0.46243436300445701</v>
      </c>
      <c r="FQ96" s="127">
        <f>[1]CNOOC!FN36</f>
        <v>0.48350760392991565</v>
      </c>
      <c r="FR96" s="127">
        <f>[1]CNOOC!FO36</f>
        <v>0.49931125414622746</v>
      </c>
      <c r="FS96" s="127">
        <f>[1]CNOOC!FP36</f>
        <v>0.55583166618250912</v>
      </c>
      <c r="FT96" s="127">
        <f>[1]CNOOC!FQ36</f>
        <v>0.52831559802422745</v>
      </c>
      <c r="FU96" s="127">
        <f>[1]CNOOC!FR36</f>
        <v>0.52829260345866325</v>
      </c>
      <c r="FV96" s="127">
        <f>[1]CNOOC!FS36</f>
        <v>0.55386428552814104</v>
      </c>
      <c r="FW96" s="128"/>
      <c r="FX96" s="128"/>
      <c r="FY96" s="113" t="s">
        <v>166</v>
      </c>
      <c r="FZ96" s="129">
        <f>SUM(L96:FW96)</f>
        <v>9.1927301834192381</v>
      </c>
      <c r="GA96" s="115"/>
      <c r="GB96" s="125" t="s">
        <v>175</v>
      </c>
      <c r="GC96" s="130" t="s">
        <v>176</v>
      </c>
      <c r="GD96" s="117"/>
      <c r="GE96" s="131">
        <f>(FZ96*$FP$7)/FZ97</f>
        <v>7.9191441327229412E-2</v>
      </c>
      <c r="GI96" s="132"/>
      <c r="GK96" s="129">
        <v>8.5960954048541947</v>
      </c>
      <c r="GL96" s="119">
        <f>FZ96-GK96</f>
        <v>0.59663477856504343</v>
      </c>
      <c r="GM96" s="15">
        <f>GL96/GK96</f>
        <v>6.9407649690361187E-2</v>
      </c>
      <c r="GO96" s="133">
        <f>SUM(EV96:FU96)</f>
        <v>8.380680741623296</v>
      </c>
      <c r="GU96" s="133">
        <f>SUM(DU96:FU96)</f>
        <v>8.6388658978910975</v>
      </c>
      <c r="GW96" s="134">
        <f>SUM(DU96:FV96)</f>
        <v>9.1927301834192381</v>
      </c>
      <c r="GZ96" s="1"/>
      <c r="HA96" s="1"/>
    </row>
    <row r="97" spans="2:216" ht="15" customHeight="1">
      <c r="C97" s="136" t="s">
        <v>177</v>
      </c>
      <c r="D97" s="14" t="s">
        <v>11</v>
      </c>
      <c r="G97" s="106"/>
      <c r="H97" s="106"/>
      <c r="I97" s="106"/>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37"/>
      <c r="EQ97" s="138">
        <f t="shared" ref="EQ97:FV97" si="21">EQ95+(EQ96*$FP$7)</f>
        <v>7.5876747789953694</v>
      </c>
      <c r="ER97" s="138">
        <f t="shared" si="21"/>
        <v>9.1788463404972234</v>
      </c>
      <c r="ES97" s="138">
        <f t="shared" si="21"/>
        <v>8.9468984896525274</v>
      </c>
      <c r="ET97" s="138">
        <f t="shared" si="21"/>
        <v>16.483741891323639</v>
      </c>
      <c r="EU97" s="138">
        <f t="shared" si="21"/>
        <v>22.733350539994067</v>
      </c>
      <c r="EV97" s="138">
        <f t="shared" si="21"/>
        <v>29.160904870261536</v>
      </c>
      <c r="EW97" s="138">
        <f t="shared" si="21"/>
        <v>39.094772953965808</v>
      </c>
      <c r="EX97" s="138">
        <f t="shared" si="21"/>
        <v>54.426940705699508</v>
      </c>
      <c r="EY97" s="138">
        <f t="shared" si="21"/>
        <v>62.234825624398042</v>
      </c>
      <c r="EZ97" s="138">
        <f t="shared" si="21"/>
        <v>77.186808479223558</v>
      </c>
      <c r="FA97" s="138">
        <f t="shared" si="21"/>
        <v>95.317529685550852</v>
      </c>
      <c r="FB97" s="138">
        <f t="shared" si="21"/>
        <v>97.464302732941135</v>
      </c>
      <c r="FC97" s="138">
        <f t="shared" si="21"/>
        <v>98.489655630805032</v>
      </c>
      <c r="FD97" s="138">
        <f t="shared" si="21"/>
        <v>72.649397760757964</v>
      </c>
      <c r="FE97" s="138">
        <f t="shared" si="21"/>
        <v>79.666251242886219</v>
      </c>
      <c r="FF97" s="138">
        <f t="shared" si="21"/>
        <v>101.60896828477962</v>
      </c>
      <c r="FG97" s="138">
        <f t="shared" si="21"/>
        <v>91.809339359254963</v>
      </c>
      <c r="FH97" s="138">
        <f t="shared" si="21"/>
        <v>93.226215726908706</v>
      </c>
      <c r="FI97" s="138">
        <f t="shared" si="21"/>
        <v>147.33325516945104</v>
      </c>
      <c r="FJ97" s="138">
        <f t="shared" si="21"/>
        <v>98.652066822080471</v>
      </c>
      <c r="FK97" s="138">
        <f t="shared" si="21"/>
        <v>106.49708297788825</v>
      </c>
      <c r="FL97" s="138">
        <f t="shared" si="21"/>
        <v>114.9130065433323</v>
      </c>
      <c r="FM97" s="138">
        <f t="shared" si="21"/>
        <v>127.42089260160346</v>
      </c>
      <c r="FN97" s="138">
        <f t="shared" si="21"/>
        <v>164.36672212993574</v>
      </c>
      <c r="FO97" s="138">
        <f t="shared" si="21"/>
        <v>159.92417207115628</v>
      </c>
      <c r="FP97" s="138">
        <f t="shared" si="21"/>
        <v>163.44948962475195</v>
      </c>
      <c r="FQ97" s="138">
        <f t="shared" si="21"/>
        <v>166.73835785102079</v>
      </c>
      <c r="FR97" s="138">
        <f t="shared" si="21"/>
        <v>171.0515411225565</v>
      </c>
      <c r="FS97" s="138">
        <f t="shared" si="21"/>
        <v>199.88802884634265</v>
      </c>
      <c r="FT97" s="138">
        <f t="shared" si="21"/>
        <v>191.60290118006944</v>
      </c>
      <c r="FU97" s="138">
        <f t="shared" si="21"/>
        <v>189.61535351740417</v>
      </c>
      <c r="FV97" s="138">
        <f t="shared" si="21"/>
        <v>191.58706106381774</v>
      </c>
      <c r="FW97" s="112"/>
      <c r="FX97" s="112"/>
      <c r="FY97" s="100" t="s">
        <v>166</v>
      </c>
      <c r="FZ97" s="139">
        <f>SUM(L97:FW97)</f>
        <v>3250.3063566193068</v>
      </c>
      <c r="GA97" s="115"/>
      <c r="GB97" s="136" t="s">
        <v>177</v>
      </c>
      <c r="GC97" s="14" t="s">
        <v>11</v>
      </c>
      <c r="GD97" s="117"/>
      <c r="GE97" s="140">
        <f>GE95+GE96</f>
        <v>1</v>
      </c>
      <c r="GI97" s="141"/>
      <c r="GK97" s="139">
        <v>3057.1427239767791</v>
      </c>
      <c r="GL97" s="119">
        <f>FZ97-GK97</f>
        <v>193.16363264252777</v>
      </c>
      <c r="GM97" s="15">
        <f>GL97/GK97</f>
        <v>6.3184368569897023E-2</v>
      </c>
      <c r="GO97" s="142">
        <f>SUM(EV97:FU97)</f>
        <v>2993.7887835150259</v>
      </c>
      <c r="GR97" s="143" t="str">
        <f>GB94</f>
        <v>CNOOC (China National Offshore Oil Co.)</v>
      </c>
      <c r="GS97" s="144">
        <f>GO97</f>
        <v>2993.7887835150259</v>
      </c>
      <c r="GU97" s="142">
        <f>SUM(DU97:FU97)</f>
        <v>3058.7192955554892</v>
      </c>
      <c r="GW97" s="145">
        <f>SUM(DU97:FV97)</f>
        <v>3250.3063566193068</v>
      </c>
      <c r="GY97" s="306">
        <f>+GW97</f>
        <v>3250.3063566193068</v>
      </c>
      <c r="GZ97" s="143" t="str">
        <f>GR97</f>
        <v>CNOOC (China National Offshore Oil Co.)</v>
      </c>
      <c r="HA97" s="144">
        <f>GW97</f>
        <v>3250.3063566193068</v>
      </c>
      <c r="HC97" s="22" t="s">
        <v>53</v>
      </c>
      <c r="HD97" s="146">
        <f>FU97</f>
        <v>189.61535351740417</v>
      </c>
      <c r="HE97" s="147"/>
      <c r="HF97" s="148">
        <f>FV97</f>
        <v>191.58706106381774</v>
      </c>
    </row>
    <row r="98" spans="2:216" ht="11.1" customHeight="1">
      <c r="C98" s="149"/>
      <c r="G98" s="106"/>
      <c r="H98" s="106"/>
      <c r="I98" s="106"/>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150"/>
      <c r="FX98" s="150"/>
      <c r="FY98" s="23"/>
      <c r="FZ98" s="151">
        <f>FZ95+(FZ96*$FP$7)</f>
        <v>3250.3063566193068</v>
      </c>
      <c r="GA98" s="152" t="s">
        <v>179</v>
      </c>
      <c r="GB98" s="149"/>
      <c r="GK98" s="180">
        <v>0</v>
      </c>
      <c r="GZ98" s="1"/>
      <c r="HA98" s="1"/>
    </row>
    <row r="99" spans="2:216" ht="15" customHeight="1">
      <c r="B99" s="14">
        <v>18</v>
      </c>
      <c r="C99" s="103" t="str">
        <f>GB99</f>
        <v>Cloud Peak</v>
      </c>
      <c r="D99" s="154" t="s">
        <v>180</v>
      </c>
      <c r="F99" s="105" t="s">
        <v>223</v>
      </c>
      <c r="G99" s="23" t="s">
        <v>182</v>
      </c>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150"/>
      <c r="FX99" s="150"/>
      <c r="FY99" s="23"/>
      <c r="FZ99" s="153"/>
      <c r="GB99" s="103" t="s">
        <v>50</v>
      </c>
      <c r="GF99" s="14">
        <v>18</v>
      </c>
      <c r="GK99" s="153"/>
      <c r="GT99" s="22"/>
      <c r="GU99" s="22"/>
      <c r="GV99" s="22"/>
      <c r="GW99" s="22"/>
      <c r="HH99" s="135"/>
    </row>
    <row r="100" spans="2:216" ht="14.1" customHeight="1">
      <c r="C100" s="109" t="s">
        <v>172</v>
      </c>
      <c r="D100" s="110" t="s">
        <v>173</v>
      </c>
      <c r="F100" s="10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111"/>
      <c r="FM100" s="155">
        <f>'[1]Cloud Peak'!FJ29</f>
        <v>149.76478775725391</v>
      </c>
      <c r="FN100" s="155">
        <f>'[1]Cloud Peak'!FK29</f>
        <v>154.20835838301858</v>
      </c>
      <c r="FO100" s="155">
        <f>'[1]Cloud Peak'!FL29</f>
        <v>157.33531549003814</v>
      </c>
      <c r="FP100" s="155">
        <f>'[1]Cloud Peak'!FM29</f>
        <v>149.10648099788133</v>
      </c>
      <c r="FQ100" s="155">
        <f>'[1]Cloud Peak'!FN29</f>
        <v>141.53595326509708</v>
      </c>
      <c r="FR100" s="155">
        <f>'[1]Cloud Peak'!FO29</f>
        <v>141.37137657525398</v>
      </c>
      <c r="FS100" s="155">
        <f>'[1]Cloud Peak'!FP29</f>
        <v>123.59709407219526</v>
      </c>
      <c r="FT100" s="155">
        <f>'[1]Cloud Peak'!FQ29</f>
        <v>96.277363558234654</v>
      </c>
      <c r="FU100" s="155">
        <f>'[1]Cloud Peak'!FR29</f>
        <v>94.834025988310344</v>
      </c>
      <c r="FV100" s="155">
        <f>'[1]Cloud Peak'!FS29</f>
        <v>81.794614852038677</v>
      </c>
      <c r="FW100" s="150"/>
      <c r="FX100" s="150"/>
      <c r="FY100" s="113" t="s">
        <v>166</v>
      </c>
      <c r="FZ100" s="114">
        <f>SUM(L100:FW100)</f>
        <v>1289.8253709393218</v>
      </c>
      <c r="GA100" s="115"/>
      <c r="GB100" s="109" t="s">
        <v>172</v>
      </c>
      <c r="GC100" s="116" t="s">
        <v>173</v>
      </c>
      <c r="GD100" s="117"/>
      <c r="GE100" s="118">
        <f>FZ100/FZ102</f>
        <v>0.89849736753571086</v>
      </c>
      <c r="GI100" s="118">
        <f>FZ100/$GI$576</f>
        <v>8.0018964338807121E-4</v>
      </c>
      <c r="GK100" s="114">
        <v>1289.8253709393218</v>
      </c>
      <c r="GO100" s="120">
        <f>SUM(EV100:FU100)</f>
        <v>1208.0307560872832</v>
      </c>
      <c r="GU100" s="120">
        <f>SUM(DU100:FU100)</f>
        <v>1208.0307560872832</v>
      </c>
      <c r="GW100" s="121">
        <f>SUM(DU100:FV100)</f>
        <v>1289.8253709393218</v>
      </c>
      <c r="GZ100" s="1"/>
      <c r="HA100" s="1"/>
      <c r="HH100" s="135"/>
    </row>
    <row r="101" spans="2:216" ht="14.1" customHeight="1">
      <c r="C101" s="125" t="s">
        <v>175</v>
      </c>
      <c r="D101" s="126" t="s">
        <v>176</v>
      </c>
      <c r="F101" s="10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111"/>
      <c r="FM101" s="127">
        <f>'[1]Cloud Peak'!FJ36</f>
        <v>0.60424376921936718</v>
      </c>
      <c r="FN101" s="127">
        <f>'[1]Cloud Peak'!FK36</f>
        <v>0.62217188105334831</v>
      </c>
      <c r="FO101" s="127">
        <f>'[1]Cloud Peak'!FL36</f>
        <v>0.63478795975133506</v>
      </c>
      <c r="FP101" s="127">
        <f>'[1]Cloud Peak'!FM36</f>
        <v>0.60158775265136988</v>
      </c>
      <c r="FQ101" s="127">
        <f>'[1]Cloud Peak'!FN36</f>
        <v>0.57104356211940188</v>
      </c>
      <c r="FR101" s="127">
        <f>'[1]Cloud Peak'!FO36</f>
        <v>0.5703795579774027</v>
      </c>
      <c r="FS101" s="127">
        <f>'[1]Cloud Peak'!FP36</f>
        <v>0.49866711064147778</v>
      </c>
      <c r="FT101" s="127">
        <f>'[1]Cloud Peak'!FQ36</f>
        <v>0.3884424230695932</v>
      </c>
      <c r="FU101" s="127">
        <f>'[1]Cloud Peak'!FR36</f>
        <v>0.38261910674425931</v>
      </c>
      <c r="FV101" s="127">
        <f>'[1]Cloud Peak'!FS36</f>
        <v>0.3300100585736544</v>
      </c>
      <c r="FW101" s="150"/>
      <c r="FX101" s="150"/>
      <c r="FY101" s="113" t="s">
        <v>166</v>
      </c>
      <c r="FZ101" s="129">
        <f>SUM(L101:FW101)</f>
        <v>5.2039531818012099</v>
      </c>
      <c r="GA101" s="115"/>
      <c r="GB101" s="125" t="s">
        <v>175</v>
      </c>
      <c r="GC101" s="130" t="s">
        <v>176</v>
      </c>
      <c r="GD101" s="117"/>
      <c r="GE101" s="131">
        <f>(FZ101*$FP$7)/FZ102</f>
        <v>0.10150263246428903</v>
      </c>
      <c r="GI101" s="132"/>
      <c r="GK101" s="129">
        <v>5.2039531818012099</v>
      </c>
      <c r="GO101" s="133">
        <f>SUM(EV101:FU101)</f>
        <v>4.8739431232275559</v>
      </c>
      <c r="GU101" s="133">
        <f>SUM(DU101:FU101)</f>
        <v>4.8739431232275559</v>
      </c>
      <c r="GW101" s="134">
        <f>SUM(DU101:FV101)</f>
        <v>5.2039531818012099</v>
      </c>
      <c r="GZ101" s="1"/>
      <c r="HA101" s="1"/>
      <c r="HH101" s="135"/>
    </row>
    <row r="102" spans="2:216" ht="15" customHeight="1">
      <c r="C102" s="136" t="s">
        <v>177</v>
      </c>
      <c r="D102" s="14" t="s">
        <v>11</v>
      </c>
      <c r="F102" s="10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137"/>
      <c r="FM102" s="138">
        <f t="shared" ref="FM102:FV102" si="22">FM100+(FM101*$FP$7)</f>
        <v>166.68361329539619</v>
      </c>
      <c r="FN102" s="138">
        <f t="shared" si="22"/>
        <v>171.62917105251233</v>
      </c>
      <c r="FO102" s="138">
        <f t="shared" si="22"/>
        <v>175.10937836307551</v>
      </c>
      <c r="FP102" s="138">
        <f t="shared" si="22"/>
        <v>165.9509380721197</v>
      </c>
      <c r="FQ102" s="138">
        <f t="shared" si="22"/>
        <v>157.52517300444032</v>
      </c>
      <c r="FR102" s="138">
        <f t="shared" si="22"/>
        <v>157.34200419862125</v>
      </c>
      <c r="FS102" s="138">
        <f t="shared" si="22"/>
        <v>137.55977317015663</v>
      </c>
      <c r="FT102" s="138">
        <f t="shared" si="22"/>
        <v>107.15375140418327</v>
      </c>
      <c r="FU102" s="138">
        <f t="shared" si="22"/>
        <v>105.54736097714961</v>
      </c>
      <c r="FV102" s="138">
        <f t="shared" si="22"/>
        <v>91.034896492100998</v>
      </c>
      <c r="FW102" s="112"/>
      <c r="FX102" s="112"/>
      <c r="FY102" s="100" t="s">
        <v>166</v>
      </c>
      <c r="FZ102" s="139">
        <f>SUM(L102:FW102)</f>
        <v>1435.5360600297558</v>
      </c>
      <c r="GA102" s="115"/>
      <c r="GB102" s="136" t="s">
        <v>177</v>
      </c>
      <c r="GC102" s="14" t="s">
        <v>11</v>
      </c>
      <c r="GD102" s="117"/>
      <c r="GE102" s="140">
        <f>GE100+GE101</f>
        <v>0.99999999999999989</v>
      </c>
      <c r="GI102" s="141"/>
      <c r="GK102" s="139">
        <v>1435.5360600297558</v>
      </c>
      <c r="GO102" s="142">
        <f>SUM(EV102:FU102)</f>
        <v>1344.5011635376547</v>
      </c>
      <c r="GR102" s="143" t="str">
        <f>GB99</f>
        <v>Cloud Peak</v>
      </c>
      <c r="GS102" s="144">
        <f>GO102</f>
        <v>1344.5011635376547</v>
      </c>
      <c r="GU102" s="142">
        <f>SUM(DU102:FU102)</f>
        <v>1344.5011635376547</v>
      </c>
      <c r="GW102" s="145">
        <f>SUM(DU102:FV102)</f>
        <v>1435.5360600297558</v>
      </c>
      <c r="GY102" s="306">
        <f>+GW102</f>
        <v>1435.5360600297558</v>
      </c>
      <c r="GZ102" s="143" t="str">
        <f>GR102</f>
        <v>Cloud Peak</v>
      </c>
      <c r="HA102" s="144">
        <f>GW102</f>
        <v>1435.5360600297558</v>
      </c>
      <c r="HC102" s="22" t="s">
        <v>50</v>
      </c>
      <c r="HD102" s="146">
        <f>FU102</f>
        <v>105.54736097714961</v>
      </c>
      <c r="HE102" s="147"/>
      <c r="HF102" s="148">
        <f>FV102</f>
        <v>91.034896492100998</v>
      </c>
      <c r="HH102" s="135"/>
    </row>
    <row r="103" spans="2:216" ht="11.1" customHeight="1">
      <c r="C103" s="149"/>
      <c r="G103" s="106"/>
      <c r="H103" s="106"/>
      <c r="I103" s="106"/>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150"/>
      <c r="FX103" s="150"/>
      <c r="FY103" s="23"/>
      <c r="FZ103" s="151">
        <f>FZ100+(FZ101*$FP$7)</f>
        <v>1435.5360600297556</v>
      </c>
      <c r="GA103" s="152" t="s">
        <v>179</v>
      </c>
      <c r="GK103" s="180">
        <v>0</v>
      </c>
      <c r="GZ103" s="1"/>
      <c r="HA103" s="1"/>
    </row>
    <row r="104" spans="2:216" ht="15" customHeight="1">
      <c r="B104" s="14">
        <v>19</v>
      </c>
      <c r="C104" s="103" t="str">
        <f>GB104</f>
        <v>Coal India, India</v>
      </c>
      <c r="D104" s="104" t="s">
        <v>169</v>
      </c>
      <c r="F104" s="14" t="s">
        <v>194</v>
      </c>
      <c r="G104" s="106" t="s">
        <v>182</v>
      </c>
      <c r="H104" s="106"/>
      <c r="I104" s="106"/>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183" t="s">
        <v>224</v>
      </c>
      <c r="FU104" s="183"/>
      <c r="FV104" s="183"/>
      <c r="FW104" s="184"/>
      <c r="FX104" s="184"/>
      <c r="FY104" s="53" t="s">
        <v>213</v>
      </c>
      <c r="FZ104" s="180"/>
      <c r="GB104" s="156" t="s">
        <v>35</v>
      </c>
      <c r="GF104" s="14">
        <v>19</v>
      </c>
      <c r="GK104" s="180"/>
      <c r="GZ104" s="1"/>
      <c r="HA104" s="1"/>
    </row>
    <row r="105" spans="2:216" ht="14.1" customHeight="1">
      <c r="C105" s="109" t="s">
        <v>172</v>
      </c>
      <c r="D105" s="110" t="s">
        <v>173</v>
      </c>
      <c r="G105" s="106"/>
      <c r="H105" s="106"/>
      <c r="I105" s="106"/>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111"/>
      <c r="EC105" s="155">
        <f>[1]CoalIndia!DZ29</f>
        <v>130.3970904218036</v>
      </c>
      <c r="ED105" s="155">
        <f>[1]CoalIndia!EA29</f>
        <v>138.01057738280173</v>
      </c>
      <c r="EE105" s="155">
        <f>[1]CoalIndia!EB29</f>
        <v>159.87780520517072</v>
      </c>
      <c r="EF105" s="155">
        <f>[1]CoalIndia!EC29</f>
        <v>164.57504821975081</v>
      </c>
      <c r="EG105" s="155">
        <f>[1]CoalIndia!ED29</f>
        <v>158.81624045612278</v>
      </c>
      <c r="EH105" s="155">
        <f>[1]CoalIndia!EE29</f>
        <v>160.03249111658016</v>
      </c>
      <c r="EI105" s="155">
        <f>[1]CoalIndia!EF29</f>
        <v>164.14399780534603</v>
      </c>
      <c r="EJ105" s="155">
        <f>[1]CoalIndia!EG29</f>
        <v>171.78668130104467</v>
      </c>
      <c r="EK105" s="155">
        <f>[1]CoalIndia!EH29</f>
        <v>193.09355650117428</v>
      </c>
      <c r="EL105" s="155">
        <f>[1]CoalIndia!EI29</f>
        <v>201.56788186486216</v>
      </c>
      <c r="EM105" s="155">
        <f>[1]CoalIndia!EJ29</f>
        <v>211.5020700012862</v>
      </c>
      <c r="EN105" s="155">
        <f>[1]CoalIndia!EK29</f>
        <v>229.42938831568097</v>
      </c>
      <c r="EO105" s="155">
        <f>[1]CoalIndia!EL29</f>
        <v>237.61797777535813</v>
      </c>
      <c r="EP105" s="155">
        <f>[1]CoalIndia!EM29</f>
        <v>256.3483422515589</v>
      </c>
      <c r="EQ105" s="155">
        <f>[1]CoalIndia!EN29</f>
        <v>281.6502565517128</v>
      </c>
      <c r="ER105" s="155">
        <f>[1]CoalIndia!EO29</f>
        <v>298.31088664467126</v>
      </c>
      <c r="ES105" s="155">
        <f>[1]CoalIndia!EP29</f>
        <v>317.25310500192933</v>
      </c>
      <c r="ET105" s="155">
        <f>[1]CoalIndia!EQ29</f>
        <v>323.59816710196793</v>
      </c>
      <c r="EU105" s="155">
        <f>[1]CoalIndia!ER29</f>
        <v>371.95191620915853</v>
      </c>
      <c r="EV105" s="155">
        <f>[1]CoalIndia!ES29</f>
        <v>390.81904239368106</v>
      </c>
      <c r="EW105" s="155">
        <f>[1]CoalIndia!ET29</f>
        <v>389.0251189203986</v>
      </c>
      <c r="EX105" s="155">
        <f>[1]CoalIndia!EU29</f>
        <v>398.07711032384947</v>
      </c>
      <c r="EY105" s="155">
        <f>[1]CoalIndia!EV29</f>
        <v>415.86913041216764</v>
      </c>
      <c r="EZ105" s="155">
        <f>[1]CoalIndia!EW29</f>
        <v>449.44189875273321</v>
      </c>
      <c r="FA105" s="155">
        <f>[1]CoalIndia!EX29</f>
        <v>464.07489080514785</v>
      </c>
      <c r="FB105" s="155">
        <f>[1]CoalIndia!EY29</f>
        <v>467.41957470284257</v>
      </c>
      <c r="FC105" s="155">
        <f>[1]CoalIndia!EZ29</f>
        <v>468.46227990794887</v>
      </c>
      <c r="FD105" s="155">
        <f>[1]CoalIndia!FA29</f>
        <v>482.05340292623151</v>
      </c>
      <c r="FE105" s="155">
        <f>[1]CoalIndia!FB29</f>
        <v>502.74570794480735</v>
      </c>
      <c r="FF105" s="155">
        <f>[1]CoalIndia!FC29</f>
        <v>522.59306219372809</v>
      </c>
      <c r="FG105" s="155">
        <f>[1]CoalIndia!FD29</f>
        <v>550.76408040754939</v>
      </c>
      <c r="FH105" s="155">
        <f>[1]CoalIndia!FE29</f>
        <v>581.72163839363759</v>
      </c>
      <c r="FI105" s="155">
        <f>[1]CoalIndia!FF29</f>
        <v>617.33541445080425</v>
      </c>
      <c r="FJ105" s="155">
        <f>[1]CoalIndia!FG29</f>
        <v>648.83230271539583</v>
      </c>
      <c r="FK105" s="155">
        <f>[1]CoalIndia!FH29</f>
        <v>682.18089160284853</v>
      </c>
      <c r="FL105" s="155">
        <f>[1]CoalIndia!FI29</f>
        <v>725.81271113376397</v>
      </c>
      <c r="FM105" s="155">
        <f>[1]CoalIndia!FJ29</f>
        <v>775.30525302441492</v>
      </c>
      <c r="FN105" s="155">
        <f>[1]CoalIndia!FK29</f>
        <v>775.41311908011551</v>
      </c>
      <c r="FO105" s="155">
        <f>[1]CoalIndia!FL29</f>
        <v>783.53902860956498</v>
      </c>
      <c r="FP105" s="155">
        <f>[1]CoalIndia!FM29</f>
        <v>812.97028190748904</v>
      </c>
      <c r="FQ105" s="155">
        <f>[1]CoalIndia!FN29</f>
        <v>831.32369128495566</v>
      </c>
      <c r="FR105" s="155">
        <f>[1]CoalIndia!FO29</f>
        <v>888.52865615820349</v>
      </c>
      <c r="FS105" s="155">
        <f>[1]CoalIndia!FP29</f>
        <v>968.54729181214009</v>
      </c>
      <c r="FT105" s="155">
        <f>[1]CoalIndia!FQ29</f>
        <v>996.21493509935829</v>
      </c>
      <c r="FU105" s="155">
        <f>[1]CoalIndia!FR29</f>
        <v>1019.999400381353</v>
      </c>
      <c r="FV105" s="155">
        <f>[1]CoalIndia!FS29</f>
        <v>1091.047175736185</v>
      </c>
      <c r="FW105" s="112"/>
      <c r="FX105" s="112"/>
      <c r="FY105" s="113" t="s">
        <v>166</v>
      </c>
      <c r="FZ105" s="114">
        <f>SUM(L105:FW105)</f>
        <v>21870.080571209295</v>
      </c>
      <c r="GA105" s="115"/>
      <c r="GB105" s="109" t="s">
        <v>172</v>
      </c>
      <c r="GC105" s="116" t="s">
        <v>173</v>
      </c>
      <c r="GD105" s="117"/>
      <c r="GE105" s="118">
        <f>FZ105/FZ107</f>
        <v>0.89849736753571108</v>
      </c>
      <c r="GI105" s="118">
        <f>FZ105/$GI$576</f>
        <v>1.3567892497260876E-2</v>
      </c>
      <c r="GK105" s="114">
        <v>21867.981013801327</v>
      </c>
      <c r="GL105" s="119">
        <f>FZ105-GK105</f>
        <v>2.09955740796795</v>
      </c>
      <c r="GM105" s="15">
        <f>GL105/GK105</f>
        <v>9.6010573936518263E-5</v>
      </c>
      <c r="GO105" s="120">
        <f>SUM(EV105:FU105)</f>
        <v>16609.069915345128</v>
      </c>
      <c r="GU105" s="120">
        <f>SUM(DU105:FU105)</f>
        <v>20779.03339547311</v>
      </c>
      <c r="GW105" s="121">
        <f>SUM(DU105:FV105)</f>
        <v>21870.080571209295</v>
      </c>
      <c r="GZ105" s="1"/>
      <c r="HA105" s="1"/>
    </row>
    <row r="106" spans="2:216" ht="14.1" customHeight="1">
      <c r="C106" s="125" t="s">
        <v>175</v>
      </c>
      <c r="D106" s="126" t="s">
        <v>176</v>
      </c>
      <c r="G106" s="106"/>
      <c r="H106" s="106"/>
      <c r="I106" s="106"/>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111"/>
      <c r="EC106" s="127">
        <f>[1]CoalIndia!DZ36</f>
        <v>0.52610250107267253</v>
      </c>
      <c r="ED106" s="127">
        <f>[1]CoalIndia!EA36</f>
        <v>0.55682001569748918</v>
      </c>
      <c r="EE106" s="127">
        <f>[1]CoalIndia!EB36</f>
        <v>0.64504593555245104</v>
      </c>
      <c r="EF106" s="127">
        <f>[1]CoalIndia!EC36</f>
        <v>0.66399751867537871</v>
      </c>
      <c r="EG106" s="127">
        <f>[1]CoalIndia!ED36</f>
        <v>0.64076292687704184</v>
      </c>
      <c r="EH106" s="127">
        <f>[1]CoalIndia!EE36</f>
        <v>0.64567003417773461</v>
      </c>
      <c r="EI106" s="127">
        <f>[1]CoalIndia!EF36</f>
        <v>0.66225839473961301</v>
      </c>
      <c r="EJ106" s="127">
        <f>[1]CoalIndia!EG36</f>
        <v>0.69309370624071664</v>
      </c>
      <c r="EK106" s="127">
        <f>[1]CoalIndia!EH36</f>
        <v>0.77905881709227853</v>
      </c>
      <c r="EL106" s="127">
        <f>[1]CoalIndia!EI36</f>
        <v>0.81324948618096782</v>
      </c>
      <c r="EM106" s="127">
        <f>[1]CoalIndia!EJ36</f>
        <v>0.85333014448241451</v>
      </c>
      <c r="EN106" s="127">
        <f>[1]CoalIndia!EK36</f>
        <v>0.9256600329194955</v>
      </c>
      <c r="EO106" s="127">
        <f>[1]CoalIndia!EL36</f>
        <v>0.95869786667067813</v>
      </c>
      <c r="EP106" s="127">
        <f>[1]CoalIndia!EM36</f>
        <v>1.0342677399328521</v>
      </c>
      <c r="EQ106" s="127">
        <f>[1]CoalIndia!EN36</f>
        <v>1.136351309069082</v>
      </c>
      <c r="ER106" s="127">
        <f>[1]CoalIndia!EO36</f>
        <v>1.2035705938936032</v>
      </c>
      <c r="ES106" s="127">
        <f>[1]CoalIndia!EP36</f>
        <v>1.2799952167236219</v>
      </c>
      <c r="ET106" s="127">
        <f>[1]CoalIndia!EQ36</f>
        <v>1.3055951210580945</v>
      </c>
      <c r="EU106" s="127">
        <f>[1]CoalIndia!ER36</f>
        <v>1.5006840471932119</v>
      </c>
      <c r="EV106" s="127">
        <f>[1]CoalIndia!ES36</f>
        <v>1.5768057017609836</v>
      </c>
      <c r="EW106" s="127">
        <f>[1]CoalIndia!ET36</f>
        <v>1.5695679050971625</v>
      </c>
      <c r="EX106" s="127">
        <f>[1]CoalIndia!EU36</f>
        <v>1.6060892362222592</v>
      </c>
      <c r="EY106" s="127">
        <f>[1]CoalIndia!EV36</f>
        <v>1.6778732479461456</v>
      </c>
      <c r="EZ106" s="127">
        <f>[1]CoalIndia!EW36</f>
        <v>1.8133265570251311</v>
      </c>
      <c r="FA106" s="127">
        <f>[1]CoalIndia!EX36</f>
        <v>1.8723650960910656</v>
      </c>
      <c r="FB106" s="127">
        <f>[1]CoalIndia!EY36</f>
        <v>1.8858596193061365</v>
      </c>
      <c r="FC106" s="127">
        <f>[1]CoalIndia!EZ36</f>
        <v>1.8900665369184344</v>
      </c>
      <c r="FD106" s="127">
        <f>[1]CoalIndia!FA36</f>
        <v>1.9449015320028744</v>
      </c>
      <c r="FE106" s="127">
        <f>[1]CoalIndia!FB36</f>
        <v>2.0283870866883116</v>
      </c>
      <c r="FF106" s="127">
        <f>[1]CoalIndia!FC36</f>
        <v>2.1084635874465412</v>
      </c>
      <c r="FG106" s="127">
        <f>[1]CoalIndia!FD36</f>
        <v>2.2221228960408768</v>
      </c>
      <c r="FH106" s="127">
        <f>[1]CoalIndia!FE36</f>
        <v>2.3470248292887672</v>
      </c>
      <c r="FI106" s="127">
        <f>[1]CoalIndia!FF36</f>
        <v>2.4907128256674391</v>
      </c>
      <c r="FJ106" s="127">
        <f>[1]CoalIndia!FG36</f>
        <v>2.6177907507837603</v>
      </c>
      <c r="FK106" s="127">
        <f>[1]CoalIndia!FH36</f>
        <v>2.7523395813150247</v>
      </c>
      <c r="FL106" s="127">
        <f>[1]CoalIndia!FI36</f>
        <v>2.9283773234710249</v>
      </c>
      <c r="FM106" s="127">
        <f>[1]CoalIndia!FJ36</f>
        <v>3.1280608439306321</v>
      </c>
      <c r="FN106" s="127">
        <f>[1]CoalIndia!FK36</f>
        <v>3.1284960423043175</v>
      </c>
      <c r="FO106" s="127">
        <f>[1]CoalIndia!FL36</f>
        <v>3.1612809864553322</v>
      </c>
      <c r="FP106" s="127">
        <f>[1]CoalIndia!FM36</f>
        <v>3.2800248627155666</v>
      </c>
      <c r="FQ106" s="127">
        <f>[1]CoalIndia!FN36</f>
        <v>3.3540738659982448</v>
      </c>
      <c r="FR106" s="127">
        <f>[1]CoalIndia!FO36</f>
        <v>3.584874070176403</v>
      </c>
      <c r="FS106" s="127">
        <f>[1]CoalIndia!FP36</f>
        <v>3.9077187303891572</v>
      </c>
      <c r="FT106" s="127">
        <f>[1]CoalIndia!FQ36</f>
        <v>4.0193471132396246</v>
      </c>
      <c r="FU106" s="127">
        <f>[1]CoalIndia!FR36</f>
        <v>4.1153083546373947</v>
      </c>
      <c r="FV106" s="127">
        <f>[1]CoalIndia!FS36</f>
        <v>4.4019590167719267</v>
      </c>
      <c r="FW106" s="128"/>
      <c r="FX106" s="128"/>
      <c r="FY106" s="113" t="s">
        <v>166</v>
      </c>
      <c r="FZ106" s="129">
        <f>SUM(L106:FW106)</f>
        <v>88.237429607939944</v>
      </c>
      <c r="GA106" s="115"/>
      <c r="GB106" s="125" t="s">
        <v>175</v>
      </c>
      <c r="GC106" s="130" t="s">
        <v>176</v>
      </c>
      <c r="GD106" s="117"/>
      <c r="GE106" s="131">
        <f>(FZ106*$FP$7)/FZ107</f>
        <v>0.10150263246428907</v>
      </c>
      <c r="GI106" s="132"/>
      <c r="GK106" s="129">
        <v>88.22895869497782</v>
      </c>
      <c r="GL106" s="119">
        <f>FZ106-GK106</f>
        <v>8.4709129621245438E-3</v>
      </c>
      <c r="GM106" s="15">
        <f>GL106/GK106</f>
        <v>9.6010573936499669E-5</v>
      </c>
      <c r="GO106" s="133">
        <f>SUM(EV106:FU106)</f>
        <v>67.011259182918621</v>
      </c>
      <c r="GU106" s="133">
        <f>SUM(DU106:FU106)</f>
        <v>83.835470591168018</v>
      </c>
      <c r="GW106" s="134">
        <f>SUM(DU106:FV106)</f>
        <v>88.237429607939944</v>
      </c>
      <c r="GZ106" s="1"/>
      <c r="HA106" s="1"/>
    </row>
    <row r="107" spans="2:216" ht="15" customHeight="1">
      <c r="C107" s="136" t="s">
        <v>177</v>
      </c>
      <c r="D107" s="14" t="s">
        <v>11</v>
      </c>
      <c r="G107" s="106"/>
      <c r="H107" s="106"/>
      <c r="I107" s="106"/>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37"/>
      <c r="EC107" s="138">
        <f t="shared" ref="EC107:FV107" si="23">EC105+(EC106*$FP$7)</f>
        <v>145.12796045183842</v>
      </c>
      <c r="ED107" s="138">
        <f t="shared" si="23"/>
        <v>153.60153782233144</v>
      </c>
      <c r="EE107" s="138">
        <f t="shared" si="23"/>
        <v>177.93909140063934</v>
      </c>
      <c r="EF107" s="138">
        <f t="shared" si="23"/>
        <v>183.16697874266143</v>
      </c>
      <c r="EG107" s="138">
        <f t="shared" si="23"/>
        <v>176.75760240867996</v>
      </c>
      <c r="EH107" s="138">
        <f t="shared" si="23"/>
        <v>178.11125207355673</v>
      </c>
      <c r="EI107" s="138">
        <f t="shared" si="23"/>
        <v>182.68723285805521</v>
      </c>
      <c r="EJ107" s="138">
        <f t="shared" si="23"/>
        <v>191.19330507578474</v>
      </c>
      <c r="EK107" s="138">
        <f t="shared" si="23"/>
        <v>214.90720337975807</v>
      </c>
      <c r="EL107" s="138">
        <f t="shared" si="23"/>
        <v>224.33886747792926</v>
      </c>
      <c r="EM107" s="138">
        <f t="shared" si="23"/>
        <v>235.3953140467938</v>
      </c>
      <c r="EN107" s="138">
        <f t="shared" si="23"/>
        <v>255.34786923742683</v>
      </c>
      <c r="EO107" s="138">
        <f t="shared" si="23"/>
        <v>264.46151804213713</v>
      </c>
      <c r="EP107" s="138">
        <f t="shared" si="23"/>
        <v>285.30783896967876</v>
      </c>
      <c r="EQ107" s="138">
        <f t="shared" si="23"/>
        <v>313.46809320564711</v>
      </c>
      <c r="ER107" s="138">
        <f t="shared" si="23"/>
        <v>332.01086327369217</v>
      </c>
      <c r="ES107" s="138">
        <f t="shared" si="23"/>
        <v>353.09297107019074</v>
      </c>
      <c r="ET107" s="138">
        <f t="shared" si="23"/>
        <v>360.15483049159457</v>
      </c>
      <c r="EU107" s="138">
        <f t="shared" si="23"/>
        <v>413.97106953056846</v>
      </c>
      <c r="EV107" s="138">
        <f t="shared" si="23"/>
        <v>434.96960204298858</v>
      </c>
      <c r="EW107" s="138">
        <f t="shared" si="23"/>
        <v>432.97302026311917</v>
      </c>
      <c r="EX107" s="138">
        <f t="shared" si="23"/>
        <v>443.0476089380727</v>
      </c>
      <c r="EY107" s="138">
        <f t="shared" si="23"/>
        <v>462.84958135465973</v>
      </c>
      <c r="EZ107" s="138">
        <f t="shared" si="23"/>
        <v>500.21504234943689</v>
      </c>
      <c r="FA107" s="138">
        <f t="shared" si="23"/>
        <v>516.50111349569772</v>
      </c>
      <c r="FB107" s="138">
        <f t="shared" si="23"/>
        <v>520.22364404341442</v>
      </c>
      <c r="FC107" s="138">
        <f t="shared" si="23"/>
        <v>521.384142941665</v>
      </c>
      <c r="FD107" s="138">
        <f t="shared" si="23"/>
        <v>536.51064582231197</v>
      </c>
      <c r="FE107" s="138">
        <f t="shared" si="23"/>
        <v>559.54054637208003</v>
      </c>
      <c r="FF107" s="138">
        <f t="shared" si="23"/>
        <v>581.63004264223127</v>
      </c>
      <c r="FG107" s="138">
        <f t="shared" si="23"/>
        <v>612.98352149669392</v>
      </c>
      <c r="FH107" s="138">
        <f t="shared" si="23"/>
        <v>647.4383336137231</v>
      </c>
      <c r="FI107" s="138">
        <f t="shared" si="23"/>
        <v>687.07537356949251</v>
      </c>
      <c r="FJ107" s="138">
        <f t="shared" si="23"/>
        <v>722.13044373734112</v>
      </c>
      <c r="FK107" s="138">
        <f t="shared" si="23"/>
        <v>759.24639987966918</v>
      </c>
      <c r="FL107" s="138">
        <f t="shared" si="23"/>
        <v>807.80727619095262</v>
      </c>
      <c r="FM107" s="138">
        <f t="shared" si="23"/>
        <v>862.89095665447257</v>
      </c>
      <c r="FN107" s="138">
        <f t="shared" si="23"/>
        <v>863.01100826463642</v>
      </c>
      <c r="FO107" s="138">
        <f t="shared" si="23"/>
        <v>872.05489623031428</v>
      </c>
      <c r="FP107" s="138">
        <f t="shared" si="23"/>
        <v>904.81097806352489</v>
      </c>
      <c r="FQ107" s="138">
        <f t="shared" si="23"/>
        <v>925.23775953290647</v>
      </c>
      <c r="FR107" s="138">
        <f t="shared" si="23"/>
        <v>988.90513012314273</v>
      </c>
      <c r="FS107" s="138">
        <f t="shared" si="23"/>
        <v>1077.9634162630364</v>
      </c>
      <c r="FT107" s="138">
        <f t="shared" si="23"/>
        <v>1108.7566542700679</v>
      </c>
      <c r="FU107" s="138">
        <f t="shared" si="23"/>
        <v>1135.2280343112</v>
      </c>
      <c r="FV107" s="138">
        <f t="shared" si="23"/>
        <v>1214.3020282057989</v>
      </c>
      <c r="FW107" s="112"/>
      <c r="FX107" s="112"/>
      <c r="FY107" s="100" t="s">
        <v>166</v>
      </c>
      <c r="FZ107" s="139">
        <f>SUM(L107:FW107)</f>
        <v>24340.72860023161</v>
      </c>
      <c r="GA107" s="115"/>
      <c r="GB107" s="136" t="s">
        <v>177</v>
      </c>
      <c r="GC107" s="14" t="s">
        <v>11</v>
      </c>
      <c r="GD107" s="117"/>
      <c r="GE107" s="140">
        <f>GE105+GE106</f>
        <v>1.0000000000000002</v>
      </c>
      <c r="GI107" s="141"/>
      <c r="GK107" s="139">
        <v>24338.391857260707</v>
      </c>
      <c r="GL107" s="119">
        <f>FZ107-GK107</f>
        <v>2.3367429709032876</v>
      </c>
      <c r="GM107" s="15">
        <f>GL107/GK107</f>
        <v>9.6010573936345875E-5</v>
      </c>
      <c r="GO107" s="142">
        <f>SUM(EV107:FU107)</f>
        <v>18485.385172466857</v>
      </c>
      <c r="GR107" s="143" t="str">
        <f>GB104</f>
        <v>Coal India, India</v>
      </c>
      <c r="GS107" s="144">
        <f>GO107</f>
        <v>18485.385172466857</v>
      </c>
      <c r="GU107" s="142">
        <f>SUM(DU107:FU107)</f>
        <v>23126.426572025812</v>
      </c>
      <c r="GW107" s="145">
        <f>SUM(DU107:FV107)</f>
        <v>24340.72860023161</v>
      </c>
      <c r="GY107" s="306">
        <f>+GW107</f>
        <v>24340.72860023161</v>
      </c>
      <c r="GZ107" s="143" t="str">
        <f>GR107</f>
        <v>Coal India, India</v>
      </c>
      <c r="HA107" s="144">
        <f>GW107</f>
        <v>24340.72860023161</v>
      </c>
      <c r="HC107" s="22" t="s">
        <v>35</v>
      </c>
      <c r="HD107" s="146">
        <f>FU107</f>
        <v>1135.2280343112</v>
      </c>
      <c r="HE107" s="147"/>
      <c r="HF107" s="148">
        <f>FV107</f>
        <v>1214.3020282057989</v>
      </c>
    </row>
    <row r="108" spans="2:216" ht="11.1" customHeight="1">
      <c r="C108" s="157"/>
      <c r="G108" s="106"/>
      <c r="H108" s="106"/>
      <c r="I108" s="106"/>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150"/>
      <c r="FX108" s="150"/>
      <c r="FY108" s="23"/>
      <c r="FZ108" s="151">
        <f>FZ105+(FZ106*$FP$7)</f>
        <v>24340.728600231614</v>
      </c>
      <c r="GA108" s="152" t="s">
        <v>179</v>
      </c>
      <c r="GB108" s="157"/>
      <c r="GK108" s="180">
        <v>0</v>
      </c>
      <c r="GZ108" s="1"/>
      <c r="HA108" s="1"/>
    </row>
    <row r="109" spans="2:216" ht="15" customHeight="1">
      <c r="B109" s="14">
        <v>20</v>
      </c>
      <c r="C109" s="103" t="str">
        <f>GB109</f>
        <v>ConocoPhillips, USA</v>
      </c>
      <c r="D109" s="154" t="s">
        <v>180</v>
      </c>
      <c r="F109" s="14" t="s">
        <v>225</v>
      </c>
      <c r="G109" s="106" t="s">
        <v>200</v>
      </c>
      <c r="H109" s="106"/>
      <c r="I109" s="106"/>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c r="FE109" s="23"/>
      <c r="FF109" s="23"/>
      <c r="FG109" s="23"/>
      <c r="FH109" s="23"/>
      <c r="FI109" s="23"/>
      <c r="FJ109" s="23"/>
      <c r="FK109" s="23"/>
      <c r="FL109" s="23"/>
      <c r="FM109" s="23"/>
      <c r="FN109" s="23"/>
      <c r="FO109" s="23"/>
      <c r="FP109" s="23"/>
      <c r="FQ109" s="23"/>
      <c r="FR109" s="23"/>
      <c r="FS109" s="23"/>
      <c r="FT109" s="23"/>
      <c r="FU109" s="23"/>
      <c r="FV109" s="23"/>
      <c r="FW109" s="150"/>
      <c r="FX109" s="150"/>
      <c r="FY109" s="53" t="s">
        <v>213</v>
      </c>
      <c r="FZ109" s="180"/>
      <c r="GB109" s="108" t="s">
        <v>46</v>
      </c>
      <c r="GF109" s="14">
        <v>20</v>
      </c>
      <c r="GK109" s="180"/>
      <c r="GZ109" s="1"/>
      <c r="HA109" s="1"/>
    </row>
    <row r="110" spans="2:216" ht="14.1" customHeight="1">
      <c r="C110" s="109" t="s">
        <v>172</v>
      </c>
      <c r="D110" s="110" t="s">
        <v>173</v>
      </c>
      <c r="F110" s="14" t="s">
        <v>226</v>
      </c>
      <c r="G110" s="106" t="s">
        <v>204</v>
      </c>
      <c r="H110" s="106"/>
      <c r="I110" s="106"/>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23"/>
      <c r="BR110" s="23"/>
      <c r="BS110" s="23"/>
      <c r="BT110" s="23"/>
      <c r="BU110" s="23"/>
      <c r="BV110" s="23"/>
      <c r="BW110" s="23"/>
      <c r="BX110" s="23"/>
      <c r="BY110" s="23"/>
      <c r="BZ110" s="23"/>
      <c r="CA110" s="23"/>
      <c r="CB110" s="23"/>
      <c r="CC110" s="23"/>
      <c r="CD110" s="23"/>
      <c r="CE110" s="164"/>
      <c r="CF110" s="127">
        <f>[1]ConocoPhillips!CC29</f>
        <v>0.28578454793600361</v>
      </c>
      <c r="CG110" s="155">
        <f>[1]ConocoPhillips!CD29</f>
        <v>0.50528374678148302</v>
      </c>
      <c r="CH110" s="155">
        <f>[1]ConocoPhillips!CE29</f>
        <v>6.2210952248470948</v>
      </c>
      <c r="CI110" s="155">
        <f>[1]ConocoPhillips!CF29</f>
        <v>14.825761275973985</v>
      </c>
      <c r="CJ110" s="155">
        <f>[1]ConocoPhillips!CG29</f>
        <v>16.561351172122343</v>
      </c>
      <c r="CK110" s="155">
        <f>[1]ConocoPhillips!CH29</f>
        <v>18.839723922936962</v>
      </c>
      <c r="CL110" s="155">
        <f>[1]ConocoPhillips!CI29</f>
        <v>19.583659509970261</v>
      </c>
      <c r="CM110" s="155">
        <f>[1]ConocoPhillips!CJ29</f>
        <v>20.398492838331595</v>
      </c>
      <c r="CN110" s="155">
        <f>[1]ConocoPhillips!CK29</f>
        <v>21.291235772547914</v>
      </c>
      <c r="CO110" s="155">
        <f>[1]ConocoPhillips!CL29</f>
        <v>22.269593658253225</v>
      </c>
      <c r="CP110" s="155">
        <f>[1]ConocoPhillips!CM29</f>
        <v>23.342033908232153</v>
      </c>
      <c r="CQ110" s="155">
        <f>[1]ConocoPhillips!CN29</f>
        <v>24.517861371698572</v>
      </c>
      <c r="CR110" s="155">
        <f>[1]ConocoPhillips!CO29</f>
        <v>25.807301157678722</v>
      </c>
      <c r="CS110" s="155">
        <f>[1]ConocoPhillips!CP29</f>
        <v>27.221589649717913</v>
      </c>
      <c r="CT110" s="155">
        <f>[1]ConocoPhillips!CQ29</f>
        <v>24.406868255710272</v>
      </c>
      <c r="CU110" s="155">
        <f>[1]ConocoPhillips!CR29</f>
        <v>25.519180795862344</v>
      </c>
      <c r="CV110" s="155">
        <f>[1]ConocoPhillips!CS29</f>
        <v>27.48978425465857</v>
      </c>
      <c r="CW110" s="155">
        <f>[1]ConocoPhillips!CT29</f>
        <v>31.327476155331826</v>
      </c>
      <c r="CX110" s="155">
        <f>[1]ConocoPhillips!CU29</f>
        <v>31.391888194870219</v>
      </c>
      <c r="CY110" s="155">
        <f>[1]ConocoPhillips!CV29</f>
        <v>33.727796637949659</v>
      </c>
      <c r="CZ110" s="155">
        <f>[1]ConocoPhillips!CW29</f>
        <v>37.969307166717492</v>
      </c>
      <c r="DA110" s="155">
        <f>[1]ConocoPhillips!CX29</f>
        <v>41.148389302340775</v>
      </c>
      <c r="DB110" s="155">
        <f>[1]ConocoPhillips!CY29</f>
        <v>69.805142113391824</v>
      </c>
      <c r="DC110" s="155">
        <f>[1]ConocoPhillips!CZ29</f>
        <v>73.624360505816355</v>
      </c>
      <c r="DD110" s="155">
        <f>[1]ConocoPhillips!DA29</f>
        <v>79.720182500437815</v>
      </c>
      <c r="DE110" s="155">
        <f>[1]ConocoPhillips!DB29</f>
        <v>76.388309105771015</v>
      </c>
      <c r="DF110" s="155">
        <f>[1]ConocoPhillips!DC29</f>
        <v>100.57843802473354</v>
      </c>
      <c r="DG110" s="155">
        <f>[1]ConocoPhillips!DD29</f>
        <v>117.4891678244522</v>
      </c>
      <c r="DH110" s="155">
        <f>[1]ConocoPhillips!DE29</f>
        <v>120.7853358500298</v>
      </c>
      <c r="DI110" s="155">
        <f>[1]ConocoPhillips!DF29</f>
        <v>123.07689630848787</v>
      </c>
      <c r="DJ110" s="155">
        <f>[1]ConocoPhillips!DG29</f>
        <v>127.86523957702028</v>
      </c>
      <c r="DK110" s="155">
        <f>[1]ConocoPhillips!DH29</f>
        <v>135.28612431196493</v>
      </c>
      <c r="DL110" s="155">
        <f>[1]ConocoPhillips!DI29</f>
        <v>148.79527864477362</v>
      </c>
      <c r="DM110" s="155">
        <f>[1]ConocoPhillips!DJ29</f>
        <v>158.14527999088565</v>
      </c>
      <c r="DN110" s="155">
        <f>[1]ConocoPhillips!DK29</f>
        <v>158.95221332800148</v>
      </c>
      <c r="DO110" s="155">
        <f>[1]ConocoPhillips!DL29</f>
        <v>179.13959998956426</v>
      </c>
      <c r="DP110" s="155">
        <f>[1]ConocoPhillips!DM29</f>
        <v>185.86600821313544</v>
      </c>
      <c r="DQ110" s="155">
        <f>[1]ConocoPhillips!DN29</f>
        <v>188.9557994023541</v>
      </c>
      <c r="DR110" s="155">
        <f>[1]ConocoPhillips!DO29</f>
        <v>198.51918242464939</v>
      </c>
      <c r="DS110" s="155">
        <f>[1]ConocoPhillips!DP29</f>
        <v>208.49987261801473</v>
      </c>
      <c r="DT110" s="155">
        <f>[1]ConocoPhillips!DQ29</f>
        <v>220.12399841032399</v>
      </c>
      <c r="DU110" s="155">
        <f>[1]ConocoPhillips!DR29</f>
        <v>230.81271263379324</v>
      </c>
      <c r="DV110" s="155">
        <f>[1]ConocoPhillips!DS29</f>
        <v>239.97432209198706</v>
      </c>
      <c r="DW110" s="155">
        <f>[1]ConocoPhillips!DT29</f>
        <v>241.32898984355325</v>
      </c>
      <c r="DX110" s="155">
        <f>[1]ConocoPhillips!DU29</f>
        <v>251.71941130034608</v>
      </c>
      <c r="DY110" s="155">
        <f>[1]ConocoPhillips!DV29</f>
        <v>261.32259908407786</v>
      </c>
      <c r="DZ110" s="155">
        <f>[1]ConocoPhillips!DW29</f>
        <v>281.21393581213357</v>
      </c>
      <c r="EA110" s="155">
        <f>[1]ConocoPhillips!DX29</f>
        <v>281.96772753487835</v>
      </c>
      <c r="EB110" s="155">
        <f>[1]ConocoPhillips!DY29</f>
        <v>289.51808244508516</v>
      </c>
      <c r="EC110" s="155">
        <f>[1]ConocoPhillips!DZ29</f>
        <v>286.19224310774553</v>
      </c>
      <c r="ED110" s="155">
        <f>[1]ConocoPhillips!EA29</f>
        <v>259.83995618159935</v>
      </c>
      <c r="EE110" s="155">
        <f>[1]ConocoPhillips!EB29</f>
        <v>252.6979977527767</v>
      </c>
      <c r="EF110" s="155">
        <f>[1]ConocoPhillips!EC29</f>
        <v>252.02745204203868</v>
      </c>
      <c r="EG110" s="155">
        <f>[1]ConocoPhillips!ED29</f>
        <v>255.17245627096099</v>
      </c>
      <c r="EH110" s="155">
        <f>[1]ConocoPhillips!EE29</f>
        <v>267.59311126457953</v>
      </c>
      <c r="EI110" s="155">
        <f>[1]ConocoPhillips!EF29</f>
        <v>264.89239393607397</v>
      </c>
      <c r="EJ110" s="155">
        <f>[1]ConocoPhillips!EG29</f>
        <v>260.84069426281172</v>
      </c>
      <c r="EK110" s="155">
        <f>[1]ConocoPhillips!EH29</f>
        <v>244.91258970509713</v>
      </c>
      <c r="EL110" s="155">
        <f>[1]ConocoPhillips!EI29</f>
        <v>238.19226574775226</v>
      </c>
      <c r="EM110" s="155">
        <f>[1]ConocoPhillips!EJ29</f>
        <v>242.3983662276506</v>
      </c>
      <c r="EN110" s="155">
        <f>[1]ConocoPhillips!EK29</f>
        <v>225.18961839736016</v>
      </c>
      <c r="EO110" s="155">
        <f>[1]ConocoPhillips!EL29</f>
        <v>223.4989057212066</v>
      </c>
      <c r="EP110" s="155">
        <f>[1]ConocoPhillips!EM29</f>
        <v>224.35462202888579</v>
      </c>
      <c r="EQ110" s="155">
        <f>[1]ConocoPhillips!EN29</f>
        <v>221.84676152152409</v>
      </c>
      <c r="ER110" s="155">
        <f>[1]ConocoPhillips!EO29</f>
        <v>236.72256154747635</v>
      </c>
      <c r="ES110" s="155">
        <f>[1]ConocoPhillips!EP29</f>
        <v>240.74453029952505</v>
      </c>
      <c r="ET110" s="155">
        <f>[1]ConocoPhillips!EQ29</f>
        <v>241.84109931431149</v>
      </c>
      <c r="EU110" s="155">
        <f>[1]ConocoPhillips!ER29</f>
        <v>243.58639233406376</v>
      </c>
      <c r="EV110" s="155">
        <f>[1]ConocoPhillips!ES29</f>
        <v>247.69302424854283</v>
      </c>
      <c r="EW110" s="155">
        <f>[1]ConocoPhillips!ET29</f>
        <v>246.86220595068269</v>
      </c>
      <c r="EX110" s="155">
        <f>[1]ConocoPhillips!EU29</f>
        <v>250.70177765874425</v>
      </c>
      <c r="EY110" s="155">
        <f>[1]ConocoPhillips!EV29</f>
        <v>255.10532851085804</v>
      </c>
      <c r="EZ110" s="155">
        <f>[1]ConocoPhillips!EW29</f>
        <v>270.00717126110379</v>
      </c>
      <c r="FA110" s="155">
        <f>[1]ConocoPhillips!EX29</f>
        <v>281.49776908454157</v>
      </c>
      <c r="FB110" s="155">
        <f>[1]ConocoPhillips!EY29</f>
        <v>283.030202350205</v>
      </c>
      <c r="FC110" s="155">
        <f>[1]ConocoPhillips!EZ29</f>
        <v>297.78521711124353</v>
      </c>
      <c r="FD110" s="155">
        <f>[1]ConocoPhillips!FA29</f>
        <v>269.7251113909964</v>
      </c>
      <c r="FE110" s="155">
        <f>[1]ConocoPhillips!FB29</f>
        <v>281.53336905842446</v>
      </c>
      <c r="FF110" s="155">
        <f>[1]ConocoPhillips!FC29</f>
        <v>275.68504205746262</v>
      </c>
      <c r="FG110" s="155">
        <f>[1]ConocoPhillips!FD29</f>
        <v>262.62183956167564</v>
      </c>
      <c r="FH110" s="155">
        <f>[1]ConocoPhillips!FE29</f>
        <v>274.22235861677791</v>
      </c>
      <c r="FI110" s="155">
        <f>[1]ConocoPhillips!FF29</f>
        <v>302.14463668397065</v>
      </c>
      <c r="FJ110" s="155">
        <f>[1]ConocoPhillips!FG29</f>
        <v>308.17974574842833</v>
      </c>
      <c r="FK110" s="155">
        <f>[1]ConocoPhillips!FH29</f>
        <v>311.44333238913578</v>
      </c>
      <c r="FL110" s="155">
        <f>[1]ConocoPhillips!FI29</f>
        <v>299.34920837553227</v>
      </c>
      <c r="FM110" s="155">
        <f>[1]ConocoPhillips!FJ29</f>
        <v>306.80691490948084</v>
      </c>
      <c r="FN110" s="155">
        <f>[1]ConocoPhillips!FK29</f>
        <v>278.38702372283905</v>
      </c>
      <c r="FO110" s="155">
        <f>[1]ConocoPhillips!FL29</f>
        <v>215.51318179601898</v>
      </c>
      <c r="FP110" s="155">
        <f>[1]ConocoPhillips!FM29</f>
        <v>210.45639344894025</v>
      </c>
      <c r="FQ110" s="155">
        <f>[1]ConocoPhillips!FN29</f>
        <v>206.14912291310702</v>
      </c>
      <c r="FR110" s="155">
        <f>[1]ConocoPhillips!FO29</f>
        <v>208.40588440961082</v>
      </c>
      <c r="FS110" s="155">
        <f>[1]ConocoPhillips!FP29</f>
        <v>212.20079226377405</v>
      </c>
      <c r="FT110" s="155">
        <f>[1]ConocoPhillips!FQ29</f>
        <v>209.8305897026726</v>
      </c>
      <c r="FU110" s="155">
        <f>[1]ConocoPhillips!FR29</f>
        <v>184.38430063577101</v>
      </c>
      <c r="FV110" s="155">
        <f>[1]ConocoPhillips!FS29</f>
        <v>172.34310938893157</v>
      </c>
      <c r="FW110" s="112"/>
      <c r="FX110" s="112"/>
      <c r="FY110" s="113" t="s">
        <v>166</v>
      </c>
      <c r="FZ110" s="114">
        <f>SUM(L110:FW110)</f>
        <v>16848.734339323044</v>
      </c>
      <c r="GA110" s="115"/>
      <c r="GB110" s="109" t="s">
        <v>172</v>
      </c>
      <c r="GC110" s="116" t="s">
        <v>173</v>
      </c>
      <c r="GD110" s="117"/>
      <c r="GE110" s="118">
        <f>FZ110/FZ112</f>
        <v>0.88495027905252444</v>
      </c>
      <c r="GI110" s="118">
        <f>FZ110/$GI$576</f>
        <v>1.045271943496102E-2</v>
      </c>
      <c r="GK110" s="114">
        <v>16848.734339323044</v>
      </c>
      <c r="GL110" s="119">
        <f>FZ110-GK110</f>
        <v>0</v>
      </c>
      <c r="GM110" s="15">
        <f>GL110/GK110</f>
        <v>0</v>
      </c>
      <c r="GO110" s="120">
        <f>SUM(EV110:FU110)</f>
        <v>6749.7215438605417</v>
      </c>
      <c r="GU110" s="120">
        <f>SUM(DU110:FU110)</f>
        <v>13510.123342269835</v>
      </c>
      <c r="GW110" s="121">
        <f>SUM(DU110:FV110)</f>
        <v>13682.466451658767</v>
      </c>
      <c r="GZ110" s="1"/>
      <c r="HA110" s="1"/>
    </row>
    <row r="111" spans="2:216" ht="14.1" customHeight="1">
      <c r="C111" s="125" t="s">
        <v>175</v>
      </c>
      <c r="D111" s="126" t="s">
        <v>176</v>
      </c>
      <c r="F111" s="14" t="s">
        <v>227</v>
      </c>
      <c r="G111" s="106" t="s">
        <v>182</v>
      </c>
      <c r="H111" s="106"/>
      <c r="I111" s="106"/>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23"/>
      <c r="BR111" s="23"/>
      <c r="BS111" s="23"/>
      <c r="BT111" s="23"/>
      <c r="BU111" s="23"/>
      <c r="BV111" s="23"/>
      <c r="BW111" s="23"/>
      <c r="BX111" s="23"/>
      <c r="BY111" s="23"/>
      <c r="BZ111" s="23"/>
      <c r="CA111" s="23"/>
      <c r="CB111" s="23"/>
      <c r="CC111" s="23"/>
      <c r="CD111" s="23"/>
      <c r="CE111" s="164"/>
      <c r="CF111" s="127">
        <f>[1]ConocoPhillips!CC36</f>
        <v>5.3904910888934708E-4</v>
      </c>
      <c r="CG111" s="127">
        <f>[1]ConocoPhillips!CD36</f>
        <v>9.5307026011714926E-4</v>
      </c>
      <c r="CH111" s="127">
        <f>[1]ConocoPhillips!CE36</f>
        <v>5.1044623188510441E-2</v>
      </c>
      <c r="CI111" s="127">
        <f>[1]ConocoPhillips!CF36</f>
        <v>7.1162649544276105E-2</v>
      </c>
      <c r="CJ111" s="127">
        <f>[1]ConocoPhillips!CG36</f>
        <v>7.8708680573378501E-2</v>
      </c>
      <c r="CK111" s="127">
        <f>[1]ConocoPhillips!CH36</f>
        <v>8.7701052836872503E-2</v>
      </c>
      <c r="CL111" s="127">
        <f>[1]ConocoPhillips!CI36</f>
        <v>9.4263486913980385E-2</v>
      </c>
      <c r="CM111" s="127">
        <f>[1]ConocoPhillips!CJ36</f>
        <v>0.10146990109098702</v>
      </c>
      <c r="CN111" s="127">
        <f>[1]ConocoPhillips!CK36</f>
        <v>0.10938398570744286</v>
      </c>
      <c r="CO111" s="127">
        <f>[1]ConocoPhillips!CL36</f>
        <v>0.11807573014746919</v>
      </c>
      <c r="CP111" s="127">
        <f>[1]ConocoPhillips!CM36</f>
        <v>0.12762204582218842</v>
      </c>
      <c r="CQ111" s="127">
        <f>[1]ConocoPhillips!CN36</f>
        <v>0.13810745076580094</v>
      </c>
      <c r="CR111" s="127">
        <f>[1]ConocoPhillips!CO36</f>
        <v>0.14962482193896653</v>
      </c>
      <c r="CS111" s="127">
        <f>[1]ConocoPhillips!CP36</f>
        <v>0.16227622193581681</v>
      </c>
      <c r="CT111" s="127">
        <f>[1]ConocoPhillips!CQ36</f>
        <v>0.14143667336765861</v>
      </c>
      <c r="CU111" s="127">
        <f>[1]ConocoPhillips!CR36</f>
        <v>0.14896047463683804</v>
      </c>
      <c r="CV111" s="127">
        <f>[1]ConocoPhillips!CS36</f>
        <v>0.1581031911280068</v>
      </c>
      <c r="CW111" s="127">
        <f>[1]ConocoPhillips!CT36</f>
        <v>0.1707676248291515</v>
      </c>
      <c r="CX111" s="127">
        <f>[1]ConocoPhillips!CU36</f>
        <v>0.17631486776044974</v>
      </c>
      <c r="CY111" s="127">
        <f>[1]ConocoPhillips!CV36</f>
        <v>0.18735804117270016</v>
      </c>
      <c r="CZ111" s="127">
        <f>[1]ConocoPhillips!CW36</f>
        <v>0.20199557653911068</v>
      </c>
      <c r="DA111" s="127">
        <f>[1]ConocoPhillips!CX36</f>
        <v>0.21462915094010343</v>
      </c>
      <c r="DB111" s="127">
        <f>[1]ConocoPhillips!CY36</f>
        <v>0.31607593806957762</v>
      </c>
      <c r="DC111" s="127">
        <f>[1]ConocoPhillips!CZ36</f>
        <v>0.33554126506688903</v>
      </c>
      <c r="DD111" s="127">
        <f>[1]ConocoPhillips!DA36</f>
        <v>0.36093659595094918</v>
      </c>
      <c r="DE111" s="127">
        <f>[1]ConocoPhillips!DB36</f>
        <v>0.36070304839303247</v>
      </c>
      <c r="DF111" s="127">
        <f>[1]ConocoPhillips!DC36</f>
        <v>0.52613974519027029</v>
      </c>
      <c r="DG111" s="127">
        <f>[1]ConocoPhillips!DD36</f>
        <v>0.61845056318827218</v>
      </c>
      <c r="DH111" s="127">
        <f>[1]ConocoPhillips!DE36</f>
        <v>0.63311391573573872</v>
      </c>
      <c r="DI111" s="127">
        <f>[1]ConocoPhillips!DF36</f>
        <v>0.63809265237273727</v>
      </c>
      <c r="DJ111" s="127">
        <f>[1]ConocoPhillips!DG36</f>
        <v>0.66514390908011223</v>
      </c>
      <c r="DK111" s="127">
        <f>[1]ConocoPhillips!DH36</f>
        <v>0.69131500282227898</v>
      </c>
      <c r="DL111" s="127">
        <f>[1]ConocoPhillips!DI36</f>
        <v>0.76272396972846257</v>
      </c>
      <c r="DM111" s="127">
        <f>[1]ConocoPhillips!DJ36</f>
        <v>0.81471727111175807</v>
      </c>
      <c r="DN111" s="127">
        <f>[1]ConocoPhillips!DK36</f>
        <v>0.82724297074775843</v>
      </c>
      <c r="DO111" s="127">
        <f>[1]ConocoPhillips!DL36</f>
        <v>0.91766249069864547</v>
      </c>
      <c r="DP111" s="127">
        <f>[1]ConocoPhillips!DM36</f>
        <v>0.94039789672105856</v>
      </c>
      <c r="DQ111" s="127">
        <f>[1]ConocoPhillips!DN36</f>
        <v>0.95014789756179152</v>
      </c>
      <c r="DR111" s="127">
        <f>[1]ConocoPhillips!DO36</f>
        <v>0.98243005863913579</v>
      </c>
      <c r="DS111" s="127">
        <f>[1]ConocoPhillips!DP36</f>
        <v>1.0151775471144791</v>
      </c>
      <c r="DT111" s="127">
        <f>[1]ConocoPhillips!DQ36</f>
        <v>1.0581802999670398</v>
      </c>
      <c r="DU111" s="127">
        <f>[1]ConocoPhillips!DR36</f>
        <v>1.0721464805090173</v>
      </c>
      <c r="DV111" s="127">
        <f>[1]ConocoPhillips!DS36</f>
        <v>1.0874331570467901</v>
      </c>
      <c r="DW111" s="127">
        <f>[1]ConocoPhillips!DT36</f>
        <v>1.0714449117121891</v>
      </c>
      <c r="DX111" s="127">
        <f>[1]ConocoPhillips!DU36</f>
        <v>1.1047914040600362</v>
      </c>
      <c r="DY111" s="127">
        <f>[1]ConocoPhillips!DV36</f>
        <v>1.1333316693962858</v>
      </c>
      <c r="DZ111" s="127">
        <f>[1]ConocoPhillips!DW36</f>
        <v>1.1920453755567613</v>
      </c>
      <c r="EA111" s="127">
        <f>[1]ConocoPhillips!DX36</f>
        <v>1.20876253910763</v>
      </c>
      <c r="EB111" s="127">
        <f>[1]ConocoPhillips!DY36</f>
        <v>1.2339735156994791</v>
      </c>
      <c r="EC111" s="127">
        <f>[1]ConocoPhillips!DZ36</f>
        <v>1.2291619901614217</v>
      </c>
      <c r="ED111" s="127">
        <f>[1]ConocoPhillips!EA36</f>
        <v>1.1712488310237368</v>
      </c>
      <c r="EE111" s="127">
        <f>[1]ConocoPhillips!EB36</f>
        <v>1.11264738955799</v>
      </c>
      <c r="EF111" s="127">
        <f>[1]ConocoPhillips!EC36</f>
        <v>1.1137527326312999</v>
      </c>
      <c r="EG111" s="127">
        <f>[1]ConocoPhillips!ED36</f>
        <v>1.0985161614323009</v>
      </c>
      <c r="EH111" s="127">
        <f>[1]ConocoPhillips!EE36</f>
        <v>1.1276450121440054</v>
      </c>
      <c r="EI111" s="127">
        <f>[1]ConocoPhillips!EF36</f>
        <v>1.1177519359427754</v>
      </c>
      <c r="EJ111" s="127">
        <f>[1]ConocoPhillips!EG36</f>
        <v>1.0811470760640041</v>
      </c>
      <c r="EK111" s="127">
        <f>[1]ConocoPhillips!EH36</f>
        <v>1.0152714864554642</v>
      </c>
      <c r="EL111" s="127">
        <f>[1]ConocoPhillips!EI36</f>
        <v>0.96905347303845146</v>
      </c>
      <c r="EM111" s="127">
        <f>[1]ConocoPhillips!EJ36</f>
        <v>0.97168566921092481</v>
      </c>
      <c r="EN111" s="127">
        <f>[1]ConocoPhillips!EK36</f>
        <v>0.94171028063842166</v>
      </c>
      <c r="EO111" s="127">
        <f>[1]ConocoPhillips!EL36</f>
        <v>0.95457447206318702</v>
      </c>
      <c r="EP111" s="127">
        <f>[1]ConocoPhillips!EM36</f>
        <v>0.95272490077066285</v>
      </c>
      <c r="EQ111" s="127">
        <f>[1]ConocoPhillips!EN36</f>
        <v>0.94429462628173255</v>
      </c>
      <c r="ER111" s="127">
        <f>[1]ConocoPhillips!EO36</f>
        <v>1.013286613890942</v>
      </c>
      <c r="ES111" s="127">
        <f>[1]ConocoPhillips!EP36</f>
        <v>1.083936113031573</v>
      </c>
      <c r="ET111" s="127">
        <f>[1]ConocoPhillips!EQ36</f>
        <v>1.0874023901937957</v>
      </c>
      <c r="EU111" s="127">
        <f>[1]ConocoPhillips!ER36</f>
        <v>1.1198541272792943</v>
      </c>
      <c r="EV111" s="127">
        <f>[1]ConocoPhillips!ES36</f>
        <v>1.1501905583093366</v>
      </c>
      <c r="EW111" s="127">
        <f>[1]ConocoPhillips!ET36</f>
        <v>1.1594868784520997</v>
      </c>
      <c r="EX111" s="127">
        <f>[1]ConocoPhillips!EU36</f>
        <v>1.2090368357718899</v>
      </c>
      <c r="EY111" s="127">
        <f>[1]ConocoPhillips!EV36</f>
        <v>1.2425200445285789</v>
      </c>
      <c r="EZ111" s="127">
        <f>[1]ConocoPhillips!EW36</f>
        <v>1.3375859775277226</v>
      </c>
      <c r="FA111" s="127">
        <f>[1]ConocoPhillips!EX36</f>
        <v>1.4065191557245704</v>
      </c>
      <c r="FB111" s="127">
        <f>[1]ConocoPhillips!EY36</f>
        <v>1.4474263728351517</v>
      </c>
      <c r="FC111" s="127">
        <f>[1]ConocoPhillips!EZ36</f>
        <v>1.5798138610395274</v>
      </c>
      <c r="FD111" s="127">
        <f>[1]ConocoPhillips!FA36</f>
        <v>1.319785408854862</v>
      </c>
      <c r="FE111" s="127">
        <f>[1]ConocoPhillips!FB36</f>
        <v>1.2362742855314561</v>
      </c>
      <c r="FF111" s="127">
        <f>[1]ConocoPhillips!FC36</f>
        <v>1.3632074654642585</v>
      </c>
      <c r="FG111" s="127">
        <f>[1]ConocoPhillips!FD36</f>
        <v>1.2942335174837416</v>
      </c>
      <c r="FH111" s="127">
        <f>[1]ConocoPhillips!FE36</f>
        <v>1.3187493324809012</v>
      </c>
      <c r="FI111" s="127">
        <f>[1]ConocoPhillips!FF36</f>
        <v>1.3586794894939576</v>
      </c>
      <c r="FJ111" s="127">
        <f>[1]ConocoPhillips!FG36</f>
        <v>1.3385998304552835</v>
      </c>
      <c r="FK111" s="127">
        <f>[1]ConocoPhillips!FH36</f>
        <v>1.4030688631500312</v>
      </c>
      <c r="FL111" s="127">
        <f>[1]ConocoPhillips!FI36</f>
        <v>1.3588854887248338</v>
      </c>
      <c r="FM111" s="127">
        <f>[1]ConocoPhillips!FJ36</f>
        <v>1.3659302627536922</v>
      </c>
      <c r="FN111" s="127">
        <f>[1]ConocoPhillips!FK36</f>
        <v>1.2669866632406048</v>
      </c>
      <c r="FO111" s="127">
        <f>[1]ConocoPhillips!FL36</f>
        <v>1.0958810808630965</v>
      </c>
      <c r="FP111" s="127">
        <f>[1]ConocoPhillips!FM36</f>
        <v>1.0449741167645497</v>
      </c>
      <c r="FQ111" s="127">
        <f>[1]ConocoPhillips!FN36</f>
        <v>1.0098302278725204</v>
      </c>
      <c r="FR111" s="127">
        <f>[1]ConocoPhillips!FO36</f>
        <v>1.0084388095093542</v>
      </c>
      <c r="FS111" s="127">
        <f>[1]ConocoPhillips!FP36</f>
        <v>1.02002371572754</v>
      </c>
      <c r="FT111" s="127">
        <f>[1]ConocoPhillips!FQ36</f>
        <v>0.98456457674670161</v>
      </c>
      <c r="FU111" s="127">
        <f>[1]ConocoPhillips!FR36</f>
        <v>0.84696060388463001</v>
      </c>
      <c r="FV111" s="127">
        <f>[1]ConocoPhillips!FS36</f>
        <v>0.74853280555501223</v>
      </c>
      <c r="FW111" s="128"/>
      <c r="FX111" s="128"/>
      <c r="FY111" s="113" t="s">
        <v>166</v>
      </c>
      <c r="FZ111" s="129">
        <f>SUM(L111:FW111)</f>
        <v>78.230471972014783</v>
      </c>
      <c r="GA111" s="115"/>
      <c r="GB111" s="125" t="s">
        <v>175</v>
      </c>
      <c r="GC111" s="130" t="s">
        <v>176</v>
      </c>
      <c r="GD111" s="117"/>
      <c r="GE111" s="131">
        <f>(FZ111*$FP$7)/FZ112</f>
        <v>0.11504972094747554</v>
      </c>
      <c r="GI111" s="132"/>
      <c r="GK111" s="129">
        <v>78.230471972014783</v>
      </c>
      <c r="GL111" s="119">
        <f>FZ111-GK111</f>
        <v>0</v>
      </c>
      <c r="GM111" s="15">
        <f>GL111/GK111</f>
        <v>0</v>
      </c>
      <c r="GO111" s="133">
        <f>SUM(EV111:FU111)</f>
        <v>32.167653423190899</v>
      </c>
      <c r="GU111" s="133">
        <f>SUM(DU111:FU111)</f>
        <v>61.377247758091045</v>
      </c>
      <c r="GW111" s="134">
        <f>SUM(DU111:FV111)</f>
        <v>62.12578056364606</v>
      </c>
      <c r="GZ111" s="1"/>
      <c r="HA111" s="1"/>
    </row>
    <row r="112" spans="2:216" ht="15" customHeight="1">
      <c r="C112" s="136" t="s">
        <v>177</v>
      </c>
      <c r="D112" s="14" t="s">
        <v>11</v>
      </c>
      <c r="G112" s="106"/>
      <c r="H112" s="106"/>
      <c r="I112" s="106"/>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38">
        <f>CE110+(CE111*21)</f>
        <v>0</v>
      </c>
      <c r="CF112" s="138">
        <f t="shared" ref="CF112:EQ112" si="24">CF110+(CF111*$FP$7)</f>
        <v>0.30087792298490534</v>
      </c>
      <c r="CG112" s="138">
        <f t="shared" si="24"/>
        <v>0.53196971406476323</v>
      </c>
      <c r="CH112" s="138">
        <f t="shared" si="24"/>
        <v>7.6503446741253871</v>
      </c>
      <c r="CI112" s="138">
        <f t="shared" si="24"/>
        <v>16.818315463213715</v>
      </c>
      <c r="CJ112" s="138">
        <f t="shared" si="24"/>
        <v>18.765194228176941</v>
      </c>
      <c r="CK112" s="138">
        <f t="shared" si="24"/>
        <v>21.295353402369393</v>
      </c>
      <c r="CL112" s="138">
        <f t="shared" si="24"/>
        <v>22.223037143561712</v>
      </c>
      <c r="CM112" s="138">
        <f t="shared" si="24"/>
        <v>23.239650068879232</v>
      </c>
      <c r="CN112" s="138">
        <f t="shared" si="24"/>
        <v>24.353987372356315</v>
      </c>
      <c r="CO112" s="138">
        <f t="shared" si="24"/>
        <v>25.575714102382364</v>
      </c>
      <c r="CP112" s="138">
        <f t="shared" si="24"/>
        <v>26.915451191253428</v>
      </c>
      <c r="CQ112" s="138">
        <f t="shared" si="24"/>
        <v>28.384869993140999</v>
      </c>
      <c r="CR112" s="138">
        <f t="shared" si="24"/>
        <v>29.996796171969784</v>
      </c>
      <c r="CS112" s="138">
        <f t="shared" si="24"/>
        <v>31.765323863920784</v>
      </c>
      <c r="CT112" s="138">
        <f t="shared" si="24"/>
        <v>28.367095110004712</v>
      </c>
      <c r="CU112" s="138">
        <f t="shared" si="24"/>
        <v>29.690074085693809</v>
      </c>
      <c r="CV112" s="138">
        <f t="shared" si="24"/>
        <v>31.91667360624276</v>
      </c>
      <c r="CW112" s="138">
        <f t="shared" si="24"/>
        <v>36.108969650548069</v>
      </c>
      <c r="CX112" s="138">
        <f t="shared" si="24"/>
        <v>36.328704492162814</v>
      </c>
      <c r="CY112" s="138">
        <f t="shared" si="24"/>
        <v>38.973821790785266</v>
      </c>
      <c r="CZ112" s="138">
        <f t="shared" si="24"/>
        <v>43.625183309812591</v>
      </c>
      <c r="DA112" s="138">
        <f t="shared" si="24"/>
        <v>47.158005528663672</v>
      </c>
      <c r="DB112" s="138">
        <f t="shared" si="24"/>
        <v>78.655268379340001</v>
      </c>
      <c r="DC112" s="138">
        <f t="shared" si="24"/>
        <v>83.019515927689241</v>
      </c>
      <c r="DD112" s="138">
        <f t="shared" si="24"/>
        <v>89.82640718706439</v>
      </c>
      <c r="DE112" s="138">
        <f t="shared" si="24"/>
        <v>86.487994460775923</v>
      </c>
      <c r="DF112" s="138">
        <f t="shared" si="24"/>
        <v>115.31035089006112</v>
      </c>
      <c r="DG112" s="138">
        <f t="shared" si="24"/>
        <v>134.80578359372382</v>
      </c>
      <c r="DH112" s="138">
        <f t="shared" si="24"/>
        <v>138.51252549063048</v>
      </c>
      <c r="DI112" s="138">
        <f t="shared" si="24"/>
        <v>140.94349057492451</v>
      </c>
      <c r="DJ112" s="138">
        <f t="shared" si="24"/>
        <v>146.4892690312634</v>
      </c>
      <c r="DK112" s="138">
        <f t="shared" si="24"/>
        <v>154.64294439098873</v>
      </c>
      <c r="DL112" s="138">
        <f t="shared" si="24"/>
        <v>170.15154979717056</v>
      </c>
      <c r="DM112" s="138">
        <f t="shared" si="24"/>
        <v>180.95736358201489</v>
      </c>
      <c r="DN112" s="138">
        <f t="shared" si="24"/>
        <v>182.11501650893871</v>
      </c>
      <c r="DO112" s="138">
        <f t="shared" si="24"/>
        <v>204.83414972912632</v>
      </c>
      <c r="DP112" s="138">
        <f t="shared" si="24"/>
        <v>212.19714932132507</v>
      </c>
      <c r="DQ112" s="138">
        <f t="shared" si="24"/>
        <v>215.55994053408426</v>
      </c>
      <c r="DR112" s="138">
        <f t="shared" si="24"/>
        <v>226.02722406654519</v>
      </c>
      <c r="DS112" s="138">
        <f t="shared" si="24"/>
        <v>236.92484393722015</v>
      </c>
      <c r="DT112" s="138">
        <f t="shared" si="24"/>
        <v>249.7530468094011</v>
      </c>
      <c r="DU112" s="138">
        <f t="shared" si="24"/>
        <v>260.83281408804572</v>
      </c>
      <c r="DV112" s="138">
        <f t="shared" si="24"/>
        <v>270.4224504892972</v>
      </c>
      <c r="DW112" s="138">
        <f t="shared" si="24"/>
        <v>271.32944737149455</v>
      </c>
      <c r="DX112" s="138">
        <f t="shared" si="24"/>
        <v>282.6535706140271</v>
      </c>
      <c r="DY112" s="138">
        <f t="shared" si="24"/>
        <v>293.05588582717388</v>
      </c>
      <c r="DZ112" s="138">
        <f t="shared" si="24"/>
        <v>314.59120632772289</v>
      </c>
      <c r="EA112" s="138">
        <f t="shared" si="24"/>
        <v>315.813078629892</v>
      </c>
      <c r="EB112" s="138">
        <f t="shared" si="24"/>
        <v>324.06934088467057</v>
      </c>
      <c r="EC112" s="138">
        <f t="shared" si="24"/>
        <v>320.60877883226533</v>
      </c>
      <c r="ED112" s="138">
        <f t="shared" si="24"/>
        <v>292.63492345026395</v>
      </c>
      <c r="EE112" s="138">
        <f t="shared" si="24"/>
        <v>283.85212466040042</v>
      </c>
      <c r="EF112" s="138">
        <f t="shared" si="24"/>
        <v>283.2125285557151</v>
      </c>
      <c r="EG112" s="138">
        <f t="shared" si="24"/>
        <v>285.93090879106541</v>
      </c>
      <c r="EH112" s="138">
        <f t="shared" si="24"/>
        <v>299.16717160461167</v>
      </c>
      <c r="EI112" s="138">
        <f t="shared" si="24"/>
        <v>296.18944814247169</v>
      </c>
      <c r="EJ112" s="138">
        <f t="shared" si="24"/>
        <v>291.11281239260381</v>
      </c>
      <c r="EK112" s="138">
        <f t="shared" si="24"/>
        <v>273.34019132585013</v>
      </c>
      <c r="EL112" s="138">
        <f t="shared" si="24"/>
        <v>265.32576299282891</v>
      </c>
      <c r="EM112" s="138">
        <f t="shared" si="24"/>
        <v>269.60556496555648</v>
      </c>
      <c r="EN112" s="138">
        <f t="shared" si="24"/>
        <v>251.55750625523598</v>
      </c>
      <c r="EO112" s="138">
        <f t="shared" si="24"/>
        <v>250.22699093897583</v>
      </c>
      <c r="EP112" s="138">
        <f t="shared" si="24"/>
        <v>251.03091925046434</v>
      </c>
      <c r="EQ112" s="138">
        <f t="shared" si="24"/>
        <v>248.2870110574126</v>
      </c>
      <c r="ER112" s="138">
        <f t="shared" ref="ER112:FV112" si="25">ER110+(ER111*$FP$7)</f>
        <v>265.09458673642274</v>
      </c>
      <c r="ES112" s="138">
        <f t="shared" si="25"/>
        <v>271.09474146440908</v>
      </c>
      <c r="ET112" s="138">
        <f t="shared" si="25"/>
        <v>272.2883662397378</v>
      </c>
      <c r="EU112" s="138">
        <f t="shared" si="25"/>
        <v>274.94230789788401</v>
      </c>
      <c r="EV112" s="138">
        <f t="shared" si="25"/>
        <v>279.89835988120427</v>
      </c>
      <c r="EW112" s="138">
        <f t="shared" si="25"/>
        <v>279.32783854734146</v>
      </c>
      <c r="EX112" s="138">
        <f t="shared" si="25"/>
        <v>284.55480906035717</v>
      </c>
      <c r="EY112" s="138">
        <f t="shared" si="25"/>
        <v>289.89588975765827</v>
      </c>
      <c r="EZ112" s="138">
        <f t="shared" si="25"/>
        <v>307.45957863188005</v>
      </c>
      <c r="FA112" s="138">
        <f t="shared" si="25"/>
        <v>320.88030544482956</v>
      </c>
      <c r="FB112" s="138">
        <f t="shared" si="25"/>
        <v>323.55814078958923</v>
      </c>
      <c r="FC112" s="138">
        <f t="shared" si="25"/>
        <v>342.0200052203503</v>
      </c>
      <c r="FD112" s="138">
        <f t="shared" si="25"/>
        <v>306.67910283893252</v>
      </c>
      <c r="FE112" s="138">
        <f t="shared" si="25"/>
        <v>316.14904905330525</v>
      </c>
      <c r="FF112" s="138">
        <f t="shared" si="25"/>
        <v>313.85485109046186</v>
      </c>
      <c r="FG112" s="138">
        <f t="shared" si="25"/>
        <v>298.86037805122044</v>
      </c>
      <c r="FH112" s="138">
        <f t="shared" si="25"/>
        <v>311.14733992624315</v>
      </c>
      <c r="FI112" s="138">
        <f t="shared" si="25"/>
        <v>340.18766238980146</v>
      </c>
      <c r="FJ112" s="138">
        <f t="shared" si="25"/>
        <v>345.66054100117628</v>
      </c>
      <c r="FK112" s="138">
        <f t="shared" si="25"/>
        <v>350.72926055733666</v>
      </c>
      <c r="FL112" s="138">
        <f t="shared" si="25"/>
        <v>337.3980020598276</v>
      </c>
      <c r="FM112" s="138">
        <f t="shared" si="25"/>
        <v>345.05296226658425</v>
      </c>
      <c r="FN112" s="138">
        <f t="shared" si="25"/>
        <v>313.862650293576</v>
      </c>
      <c r="FO112" s="138">
        <f t="shared" si="25"/>
        <v>246.19785206018568</v>
      </c>
      <c r="FP112" s="138">
        <f t="shared" si="25"/>
        <v>239.71566871834764</v>
      </c>
      <c r="FQ112" s="138">
        <f t="shared" si="25"/>
        <v>234.42436929353761</v>
      </c>
      <c r="FR112" s="138">
        <f t="shared" si="25"/>
        <v>236.64217107587274</v>
      </c>
      <c r="FS112" s="138">
        <f t="shared" si="25"/>
        <v>240.76145630414516</v>
      </c>
      <c r="FT112" s="138">
        <f t="shared" si="25"/>
        <v>237.39839785158023</v>
      </c>
      <c r="FU112" s="138">
        <f t="shared" si="25"/>
        <v>208.09919754454066</v>
      </c>
      <c r="FV112" s="138">
        <f t="shared" si="25"/>
        <v>193.30202794447192</v>
      </c>
      <c r="FW112" s="112"/>
      <c r="FX112" s="112"/>
      <c r="FY112" s="100" t="s">
        <v>166</v>
      </c>
      <c r="FZ112" s="139">
        <f>SUM(L112:FW112)</f>
        <v>19039.187554539458</v>
      </c>
      <c r="GA112" s="115"/>
      <c r="GB112" s="136" t="s">
        <v>177</v>
      </c>
      <c r="GC112" s="14" t="s">
        <v>11</v>
      </c>
      <c r="GD112" s="117"/>
      <c r="GE112" s="140">
        <f>GE110+GE111</f>
        <v>1</v>
      </c>
      <c r="GI112" s="141"/>
      <c r="GK112" s="139">
        <v>19039.187554539458</v>
      </c>
      <c r="GL112" s="119">
        <f>FZ112-GK112</f>
        <v>0</v>
      </c>
      <c r="GM112" s="15">
        <f>GL112/GK112</f>
        <v>0</v>
      </c>
      <c r="GO112" s="142">
        <f>SUM(EV112:FU112)</f>
        <v>7650.4158397098863</v>
      </c>
      <c r="GR112" s="143" t="str">
        <f>GB109</f>
        <v>ConocoPhillips, USA</v>
      </c>
      <c r="GS112" s="144">
        <f>GO112</f>
        <v>7650.4158397098863</v>
      </c>
      <c r="GU112" s="142">
        <f>SUM(DU112:FU112)</f>
        <v>15228.686279496385</v>
      </c>
      <c r="GW112" s="145">
        <f>SUM(DU112:FV112)</f>
        <v>15421.988307440857</v>
      </c>
      <c r="GY112" s="306">
        <f>+GW112</f>
        <v>15421.988307440857</v>
      </c>
      <c r="GZ112" s="143" t="str">
        <f>GR112</f>
        <v>ConocoPhillips, USA</v>
      </c>
      <c r="HA112" s="144">
        <f>GW112</f>
        <v>15421.988307440857</v>
      </c>
      <c r="HC112" s="22" t="s">
        <v>46</v>
      </c>
      <c r="HD112" s="146">
        <f>FU112</f>
        <v>208.09919754454066</v>
      </c>
      <c r="HE112" s="147"/>
      <c r="HF112" s="148">
        <f>FV112</f>
        <v>193.30202794447192</v>
      </c>
    </row>
    <row r="113" spans="2:216" ht="11.1" customHeight="1">
      <c r="C113" s="149"/>
      <c r="H113" s="106"/>
      <c r="I113" s="106"/>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150"/>
      <c r="FX113" s="150"/>
      <c r="FY113" s="23"/>
      <c r="FZ113" s="151">
        <f>FZ110+(FZ111*$FP$7)</f>
        <v>19039.187554539458</v>
      </c>
      <c r="GA113" s="152" t="s">
        <v>179</v>
      </c>
      <c r="GB113" s="149"/>
      <c r="GK113" s="180">
        <v>0</v>
      </c>
      <c r="GZ113" s="1"/>
      <c r="HA113" s="1"/>
    </row>
    <row r="114" spans="2:216" ht="11.1" customHeight="1">
      <c r="C114" s="149"/>
      <c r="H114" s="106"/>
      <c r="I114" s="106"/>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150"/>
      <c r="FX114" s="150"/>
      <c r="FY114" s="23"/>
      <c r="FZ114" s="180"/>
      <c r="GB114" s="149"/>
      <c r="GK114" s="180"/>
      <c r="GZ114" s="1"/>
      <c r="HA114" s="1"/>
    </row>
    <row r="115" spans="2:216" ht="15" customHeight="1">
      <c r="B115" s="14">
        <v>21</v>
      </c>
      <c r="C115" s="103" t="str">
        <f>GB115</f>
        <v>CONSOL Energy, USA</v>
      </c>
      <c r="D115" s="154" t="s">
        <v>180</v>
      </c>
      <c r="F115" s="14" t="s">
        <v>228</v>
      </c>
      <c r="G115" s="106" t="s">
        <v>182</v>
      </c>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150"/>
      <c r="FX115" s="150"/>
      <c r="FY115" s="23"/>
      <c r="FZ115" s="180"/>
      <c r="GB115" s="185" t="s">
        <v>56</v>
      </c>
      <c r="GF115" s="14">
        <v>21</v>
      </c>
      <c r="GK115" s="180"/>
      <c r="GZ115" s="1"/>
      <c r="HA115" s="1"/>
    </row>
    <row r="116" spans="2:216" ht="14.1" customHeight="1">
      <c r="C116" s="109" t="s">
        <v>172</v>
      </c>
      <c r="D116" s="110" t="s">
        <v>173</v>
      </c>
      <c r="F116" s="14" t="s">
        <v>229</v>
      </c>
      <c r="G116" s="23" t="s">
        <v>230</v>
      </c>
      <c r="H116" s="186"/>
      <c r="J116" s="187"/>
      <c r="W116" s="172"/>
      <c r="X116" s="188">
        <f>'[1]CONSOL CNX'!U29</f>
        <v>6.2578067558689207E-2</v>
      </c>
      <c r="Y116" s="188">
        <f>'[1]CONSOL CNX'!V29</f>
        <v>0.10807230965264784</v>
      </c>
      <c r="Z116" s="188">
        <f>'[1]CONSOL CNX'!W29</f>
        <v>0.16876187680616567</v>
      </c>
      <c r="AA116" s="188">
        <f>'[1]CONSOL CNX'!X29</f>
        <v>0.22945144395968353</v>
      </c>
      <c r="AB116" s="188">
        <f>'[1]CONSOL CNX'!Y29</f>
        <v>0.29014101111320134</v>
      </c>
      <c r="AC116" s="188">
        <f>'[1]CONSOL CNX'!Z29</f>
        <v>0.3508305782667191</v>
      </c>
      <c r="AD116" s="188">
        <f>'[1]CONSOL CNX'!AA29</f>
        <v>0.41152014542023702</v>
      </c>
      <c r="AE116" s="188">
        <f>'[1]CONSOL CNX'!AB29</f>
        <v>0.47220971257375483</v>
      </c>
      <c r="AF116" s="188">
        <f>'[1]CONSOL CNX'!AC29</f>
        <v>0.5328992797272728</v>
      </c>
      <c r="AG116" s="188">
        <f>'[1]CONSOL CNX'!AD29</f>
        <v>0.59358884688079039</v>
      </c>
      <c r="AH116" s="188">
        <f>'[1]CONSOL CNX'!AE29</f>
        <v>0.65427841403430831</v>
      </c>
      <c r="AI116" s="188">
        <f>'[1]CONSOL CNX'!AF29</f>
        <v>0.71496798118782623</v>
      </c>
      <c r="AJ116" s="188">
        <f>'[1]CONSOL CNX'!AG29</f>
        <v>0.77565754834134404</v>
      </c>
      <c r="AK116" s="188">
        <f>'[1]CONSOL CNX'!AH29</f>
        <v>0.83634711549486174</v>
      </c>
      <c r="AL116" s="188">
        <f>'[1]CONSOL CNX'!AI29</f>
        <v>0.89703668264837955</v>
      </c>
      <c r="AM116" s="188">
        <f>'[1]CONSOL CNX'!AJ29</f>
        <v>0.95772624980189758</v>
      </c>
      <c r="AN116" s="127">
        <f>'[1]CONSOL CNX'!AK29</f>
        <v>1.0184158169554152</v>
      </c>
      <c r="AO116" s="127">
        <f>'[1]CONSOL CNX'!AL29</f>
        <v>1.0791053841089331</v>
      </c>
      <c r="AP116" s="127">
        <f>'[1]CONSOL CNX'!AM29</f>
        <v>1.139794951262451</v>
      </c>
      <c r="AQ116" s="127">
        <f>'[1]CONSOL CNX'!AN29</f>
        <v>1.2004845184159687</v>
      </c>
      <c r="AR116" s="127">
        <f>'[1]CONSOL CNX'!AO29</f>
        <v>1.2611740855694866</v>
      </c>
      <c r="AS116" s="127">
        <f>'[1]CONSOL CNX'!AP29</f>
        <v>1.3218636527230045</v>
      </c>
      <c r="AT116" s="127">
        <f>'[1]CONSOL CNX'!AQ29</f>
        <v>1.3825532198765222</v>
      </c>
      <c r="AU116" s="127">
        <f>'[1]CONSOL CNX'!AR29</f>
        <v>1.4432427870300402</v>
      </c>
      <c r="AV116" s="127">
        <f>'[1]CONSOL CNX'!AS29</f>
        <v>1.5039323541835581</v>
      </c>
      <c r="AW116" s="127">
        <f>'[1]CONSOL CNX'!AT29</f>
        <v>1.5646219213370758</v>
      </c>
      <c r="AX116" s="155">
        <f>'[1]CONSOL CNX'!AU29</f>
        <v>1.6253114884905935</v>
      </c>
      <c r="AY116" s="155">
        <f>'[1]CONSOL CNX'!AV29</f>
        <v>1.6860010556441112</v>
      </c>
      <c r="AZ116" s="155">
        <f>'[1]CONSOL CNX'!AW29</f>
        <v>1.7466906227976293</v>
      </c>
      <c r="BA116" s="155">
        <f>'[1]CONSOL CNX'!AX29</f>
        <v>1.8073801899511468</v>
      </c>
      <c r="BB116" s="155">
        <f>'[1]CONSOL CNX'!AY29</f>
        <v>1.8680697571046652</v>
      </c>
      <c r="BC116" s="155">
        <f>'[1]CONSOL CNX'!AZ29</f>
        <v>1.9287593242581829</v>
      </c>
      <c r="BD116" s="155">
        <f>'[1]CONSOL CNX'!BA29</f>
        <v>1.9894488914117008</v>
      </c>
      <c r="BE116" s="155">
        <f>'[1]CONSOL CNX'!BB29</f>
        <v>2.0501384585652183</v>
      </c>
      <c r="BF116" s="155">
        <f>'[1]CONSOL CNX'!BC29</f>
        <v>2.1108280257187362</v>
      </c>
      <c r="BG116" s="155">
        <f>'[1]CONSOL CNX'!BD29</f>
        <v>2.1715175928722541</v>
      </c>
      <c r="BH116" s="155">
        <f>'[1]CONSOL CNX'!BE29</f>
        <v>2.2322071600257742</v>
      </c>
      <c r="BI116" s="155">
        <f>'[1]CONSOL CNX'!BF29</f>
        <v>6.4485984622966868</v>
      </c>
      <c r="BJ116" s="155">
        <f>'[1]CONSOL CNX'!BG29</f>
        <v>10.664989764567601</v>
      </c>
      <c r="BK116" s="155">
        <f>'[1]CONSOL CNX'!BH29</f>
        <v>14.881381066838513</v>
      </c>
      <c r="BL116" s="155">
        <f>'[1]CONSOL CNX'!BI29</f>
        <v>15.268917032120761</v>
      </c>
      <c r="BM116" s="155">
        <f>'[1]CONSOL CNX'!BJ29</f>
        <v>15.656452997403017</v>
      </c>
      <c r="BN116" s="155">
        <f>'[1]CONSOL CNX'!BK29</f>
        <v>16.043988962685265</v>
      </c>
      <c r="BO116" s="155">
        <f>'[1]CONSOL CNX'!BL29</f>
        <v>16.431524927967519</v>
      </c>
      <c r="BP116" s="155">
        <f>'[1]CONSOL CNX'!BM29</f>
        <v>16.81906089324977</v>
      </c>
      <c r="BQ116" s="155">
        <f>'[1]CONSOL CNX'!BN29</f>
        <v>17.206596858532027</v>
      </c>
      <c r="BR116" s="155">
        <f>'[1]CONSOL CNX'!BO29</f>
        <v>17.594132823814274</v>
      </c>
      <c r="BS116" s="155">
        <f>'[1]CONSOL CNX'!BP29</f>
        <v>17.981668789096528</v>
      </c>
      <c r="BT116" s="155">
        <f>'[1]CONSOL CNX'!BQ29</f>
        <v>18.369204754378782</v>
      </c>
      <c r="BU116" s="155">
        <f>'[1]CONSOL CNX'!BR29</f>
        <v>18.756740719661028</v>
      </c>
      <c r="BV116" s="155">
        <f>'[1]CONSOL CNX'!BS29</f>
        <v>19.144276684943282</v>
      </c>
      <c r="BW116" s="155">
        <f>'[1]CONSOL CNX'!BT29</f>
        <v>19.531812650225522</v>
      </c>
      <c r="BX116" s="155">
        <f>'[1]CONSOL CNX'!BU29</f>
        <v>19.919348615507786</v>
      </c>
      <c r="BY116" s="155">
        <f>'[1]CONSOL CNX'!BV29</f>
        <v>20.306884580790037</v>
      </c>
      <c r="BZ116" s="155">
        <f>'[1]CONSOL CNX'!BW29</f>
        <v>20.69442054607228</v>
      </c>
      <c r="CA116" s="155">
        <f>'[1]CONSOL CNX'!BX29</f>
        <v>21.081956511354544</v>
      </c>
      <c r="CB116" s="155">
        <f>'[1]CONSOL CNX'!BY29</f>
        <v>21.469492476636791</v>
      </c>
      <c r="CC116" s="155">
        <f>'[1]CONSOL CNX'!BZ29</f>
        <v>21.857028441919034</v>
      </c>
      <c r="CD116" s="155">
        <f>'[1]CONSOL CNX'!CA29</f>
        <v>22.244564407201295</v>
      </c>
      <c r="CE116" s="155">
        <f>'[1]CONSOL CNX'!CB29</f>
        <v>22.632100372483549</v>
      </c>
      <c r="CF116" s="155">
        <f>'[1]CONSOL CNX'!CC29</f>
        <v>23.019636337765792</v>
      </c>
      <c r="CG116" s="155">
        <f>'[1]CONSOL CNX'!CD29</f>
        <v>23.40717230304805</v>
      </c>
      <c r="CH116" s="155">
        <f>'[1]CONSOL CNX'!CE29</f>
        <v>23.794708268330307</v>
      </c>
      <c r="CI116" s="155">
        <f>'[1]CONSOL CNX'!CF29</f>
        <v>24.18224423361255</v>
      </c>
      <c r="CJ116" s="155">
        <f>'[1]CONSOL CNX'!CG29</f>
        <v>22.365796818177369</v>
      </c>
      <c r="CK116" s="155">
        <f>'[1]CONSOL CNX'!CH29</f>
        <v>20.549349402742184</v>
      </c>
      <c r="CL116" s="155">
        <f>'[1]CONSOL CNX'!CI29</f>
        <v>18.732901987307002</v>
      </c>
      <c r="CM116" s="155">
        <f>'[1]CONSOL CNX'!CJ29</f>
        <v>16.916454571871821</v>
      </c>
      <c r="CN116" s="155">
        <f>'[1]CONSOL CNX'!CK29</f>
        <v>15.100007156436639</v>
      </c>
      <c r="CO116" s="155">
        <f>'[1]CONSOL CNX'!CL29</f>
        <v>13.283559741001456</v>
      </c>
      <c r="CP116" s="155">
        <f>'[1]CONSOL CNX'!CM29</f>
        <v>15.570705239580786</v>
      </c>
      <c r="CQ116" s="155">
        <f>'[1]CONSOL CNX'!CN29</f>
        <v>14.025271955616974</v>
      </c>
      <c r="CR116" s="155">
        <f>'[1]CONSOL CNX'!CO29</f>
        <v>16.045225868064513</v>
      </c>
      <c r="CS116" s="155">
        <f>'[1]CONSOL CNX'!CP29</f>
        <v>18.065179780512043</v>
      </c>
      <c r="CT116" s="155">
        <f>'[1]CONSOL CNX'!CQ29</f>
        <v>20.08513369295958</v>
      </c>
      <c r="CU116" s="155">
        <f>'[1]CONSOL CNX'!CR29</f>
        <v>22.105087605407117</v>
      </c>
      <c r="CV116" s="155">
        <f>'[1]CONSOL CNX'!CS29</f>
        <v>24.125041517854655</v>
      </c>
      <c r="CW116" s="155">
        <f>'[1]CONSOL CNX'!CT29</f>
        <v>26.144995430302188</v>
      </c>
      <c r="CX116" s="155">
        <f>'[1]CONSOL CNX'!CU29</f>
        <v>28.164949342749718</v>
      </c>
      <c r="CY116" s="155">
        <f>'[1]CONSOL CNX'!CV29</f>
        <v>30.184903255197259</v>
      </c>
      <c r="CZ116" s="155">
        <f>'[1]CONSOL CNX'!CW29</f>
        <v>32.204857167644803</v>
      </c>
      <c r="DA116" s="155">
        <f>'[1]CONSOL CNX'!CX29</f>
        <v>34.224811080092337</v>
      </c>
      <c r="DB116" s="155">
        <f>'[1]CONSOL CNX'!CY29</f>
        <v>36.244764992539864</v>
      </c>
      <c r="DC116" s="155">
        <f>'[1]CONSOL CNX'!CZ29</f>
        <v>38.264718904987397</v>
      </c>
      <c r="DD116" s="155">
        <f>'[1]CONSOL CNX'!DA29</f>
        <v>40.284672817434938</v>
      </c>
      <c r="DE116" s="155">
        <f>'[1]CONSOL CNX'!DB29</f>
        <v>42.304626729882472</v>
      </c>
      <c r="DF116" s="155">
        <f>'[1]CONSOL CNX'!DC29</f>
        <v>44.324580642330005</v>
      </c>
      <c r="DG116" s="155">
        <f>'[1]CONSOL CNX'!DD29</f>
        <v>46.344534554777546</v>
      </c>
      <c r="DH116" s="155">
        <f>'[1]CONSOL CNX'!DE29</f>
        <v>48.364488467225101</v>
      </c>
      <c r="DI116" s="155">
        <f>'[1]CONSOL CNX'!DF29</f>
        <v>52.303637225837441</v>
      </c>
      <c r="DJ116" s="155">
        <f>'[1]CONSOL CNX'!DG29</f>
        <v>56.242785984449782</v>
      </c>
      <c r="DK116" s="155">
        <f>'[1]CONSOL CNX'!DH29</f>
        <v>60.181934743062115</v>
      </c>
      <c r="DL116" s="155">
        <f>'[1]CONSOL CNX'!DI29</f>
        <v>77.389180833465858</v>
      </c>
      <c r="DM116" s="155">
        <f>'[1]CONSOL CNX'!DJ29</f>
        <v>82.14342825042057</v>
      </c>
      <c r="DN116" s="155">
        <f>'[1]CONSOL CNX'!DK29</f>
        <v>86.897675667375267</v>
      </c>
      <c r="DO116" s="155">
        <f>'[1]CONSOL CNX'!DL29</f>
        <v>91.651923084329994</v>
      </c>
      <c r="DP116" s="155">
        <f>'[1]CONSOL CNX'!DM29</f>
        <v>96.406170501284677</v>
      </c>
      <c r="DQ116" s="155">
        <f>'[1]CONSOL CNX'!DN29</f>
        <v>101.1604179182394</v>
      </c>
      <c r="DR116" s="155">
        <f>'[1]CONSOL CNX'!DO29</f>
        <v>105.9146653351941</v>
      </c>
      <c r="DS116" s="155">
        <f>'[1]CONSOL CNX'!DP29</f>
        <v>110.66891275214881</v>
      </c>
      <c r="DT116" s="155">
        <f>'[1]CONSOL CNX'!DQ29</f>
        <v>115.42316016910354</v>
      </c>
      <c r="DU116" s="155">
        <f>'[1]CONSOL CNX'!DR29</f>
        <v>120.17740758605824</v>
      </c>
      <c r="DV116" s="155">
        <f>'[1]CONSOL CNX'!DS29</f>
        <v>124.93165500301293</v>
      </c>
      <c r="DW116" s="155">
        <f>'[1]CONSOL CNX'!DT29</f>
        <v>129.68590241996765</v>
      </c>
      <c r="DX116" s="155">
        <f>'[1]CONSOL CNX'!DU29</f>
        <v>134.44014983692236</v>
      </c>
      <c r="DY116" s="155">
        <f>'[1]CONSOL CNX'!DV29</f>
        <v>136.72563238415015</v>
      </c>
      <c r="DZ116" s="155">
        <f>'[1]CONSOL CNX'!DW29</f>
        <v>143.82009869505188</v>
      </c>
      <c r="EA116" s="155">
        <f>'[1]CONSOL CNX'!DX29</f>
        <v>122.96326577471109</v>
      </c>
      <c r="EB116" s="155">
        <f>'[1]CONSOL CNX'!DY29</f>
        <v>145.79577285758148</v>
      </c>
      <c r="EC116" s="155">
        <f>'[1]CONSOL CNX'!DZ29</f>
        <v>135.76024614564139</v>
      </c>
      <c r="ED116" s="155">
        <f>'[1]CONSOL CNX'!EA29</f>
        <v>116.18311126239361</v>
      </c>
      <c r="EE116" s="155">
        <f>'[1]CONSOL CNX'!EB29</f>
        <v>123.27757757329532</v>
      </c>
      <c r="EF116" s="155">
        <f>'[1]CONSOL CNX'!EC29</f>
        <v>125.4553093206291</v>
      </c>
      <c r="EG116" s="155">
        <f>'[1]CONSOL CNX'!ED29</f>
        <v>107.74159438613081</v>
      </c>
      <c r="EH116" s="155">
        <f>'[1]CONSOL CNX'!EE29</f>
        <v>93.889424405667654</v>
      </c>
      <c r="EI116" s="155">
        <f>'[1]CONSOL CNX'!EF29</f>
        <v>112.52362389316265</v>
      </c>
      <c r="EJ116" s="155">
        <f>'[1]CONSOL CNX'!EG29</f>
        <v>109.89687529070856</v>
      </c>
      <c r="EK116" s="155">
        <f>'[1]CONSOL CNX'!EH29</f>
        <v>94.495597160080152</v>
      </c>
      <c r="EL116" s="155">
        <f>'[1]CONSOL CNX'!EI29</f>
        <v>105.42915758226094</v>
      </c>
      <c r="EM116" s="155">
        <f>'[1]CONSOL CNX'!EJ29</f>
        <v>94.742556430396334</v>
      </c>
      <c r="EN116" s="155">
        <f>'[1]CONSOL CNX'!EK29</f>
        <v>104.80277906936804</v>
      </c>
      <c r="EO116" s="155">
        <f>'[1]CONSOL CNX'!EL29</f>
        <v>95.865098568197254</v>
      </c>
      <c r="EP116" s="155">
        <f>'[1]CONSOL CNX'!EM29</f>
        <v>93.215899122987125</v>
      </c>
      <c r="EQ116" s="155">
        <f>'[1]CONSOL CNX'!EN29</f>
        <v>117.86692446909497</v>
      </c>
      <c r="ER116" s="155">
        <f>'[1]CONSOL CNX'!EO29</f>
        <v>123.25512673053932</v>
      </c>
      <c r="ES116" s="155">
        <f>'[1]CONSOL CNX'!EP29</f>
        <v>120.11200874469678</v>
      </c>
      <c r="ET116" s="155">
        <f>'[1]CONSOL CNX'!EQ29</f>
        <v>122.58160144785877</v>
      </c>
      <c r="EU116" s="155">
        <f>'[1]CONSOL CNX'!ER29</f>
        <v>123.92865201321986</v>
      </c>
      <c r="EV116" s="155">
        <f>'[1]CONSOL CNX'!ES29</f>
        <v>126.39824471638184</v>
      </c>
      <c r="EW116" s="155">
        <f>'[1]CONSOL CNX'!ET29</f>
        <v>102.37584296744248</v>
      </c>
      <c r="EX116" s="155">
        <f>'[1]CONSOL CNX'!EU29</f>
        <v>158.3682448009516</v>
      </c>
      <c r="EY116" s="155">
        <f>'[1]CONSOL CNX'!EV29</f>
        <v>155.22512681510909</v>
      </c>
      <c r="EZ116" s="155">
        <f>'[1]CONSOL CNX'!EW29</f>
        <v>157.31305519141873</v>
      </c>
      <c r="FA116" s="155">
        <f>'[1]CONSOL CNX'!EX29</f>
        <v>163.48703694932371</v>
      </c>
      <c r="FB116" s="155">
        <f>'[1]CONSOL CNX'!EY29</f>
        <v>164.31771813129637</v>
      </c>
      <c r="FC116" s="155">
        <f>'[1]CONSOL CNX'!EZ29</f>
        <v>156.88648917905439</v>
      </c>
      <c r="FD116" s="155">
        <f>'[1]CONSOL CNX'!FA29</f>
        <v>157.25581269718413</v>
      </c>
      <c r="FE116" s="155">
        <f>'[1]CONSOL CNX'!FB29</f>
        <v>167.44506174915898</v>
      </c>
      <c r="FF116" s="155">
        <f>'[1]CONSOL CNX'!FC29</f>
        <v>151.09191598990651</v>
      </c>
      <c r="FG116" s="155">
        <f>'[1]CONSOL CNX'!FD29</f>
        <v>138.15976442077738</v>
      </c>
      <c r="FH116" s="155">
        <f>'[1]CONSOL CNX'!FE29</f>
        <v>155.2660950050564</v>
      </c>
      <c r="FI116" s="155">
        <f>'[1]CONSOL CNX'!FF29</f>
        <v>158.35493418909687</v>
      </c>
      <c r="FJ116" s="155">
        <f>'[1]CONSOL CNX'!FG29</f>
        <v>154.65055013103509</v>
      </c>
      <c r="FK116" s="155">
        <f>'[1]CONSOL CNX'!FH29</f>
        <v>148.45848210143771</v>
      </c>
      <c r="FL116" s="155">
        <f>'[1]CONSOL CNX'!FI29</f>
        <v>151.34583227430164</v>
      </c>
      <c r="FM116" s="155">
        <f>'[1]CONSOL CNX'!FJ29</f>
        <v>134.30702728424984</v>
      </c>
      <c r="FN116" s="155">
        <f>'[1]CONSOL CNX'!FK29</f>
        <v>148.32490106469419</v>
      </c>
      <c r="FO116" s="155">
        <f>'[1]CONSOL CNX'!FL29</f>
        <v>80.987476624935908</v>
      </c>
      <c r="FP116" s="155">
        <f>'[1]CONSOL CNX'!FM29</f>
        <v>71.27303695126588</v>
      </c>
      <c r="FQ116" s="155">
        <f>'[1]CONSOL CNX'!FN29</f>
        <v>75.573635515073036</v>
      </c>
      <c r="FR116" s="155">
        <f>'[1]CONSOL CNX'!FO29</f>
        <v>86.437493896071288</v>
      </c>
      <c r="FS116" s="155">
        <f>'[1]CONSOL CNX'!FP29</f>
        <v>84.657547477154679</v>
      </c>
      <c r="FT116" s="155">
        <f>'[1]CONSOL CNX'!FQ29</f>
        <v>78.296228257379312</v>
      </c>
      <c r="FU116" s="155">
        <f>'[1]CONSOL CNX'!FR29</f>
        <v>82.27970570327183</v>
      </c>
      <c r="FV116" s="155">
        <f>'[1]CONSOL CNX'!FS29</f>
        <v>42.695673743270397</v>
      </c>
      <c r="FW116" s="155"/>
      <c r="FX116" s="155"/>
      <c r="FY116" s="113" t="s">
        <v>166</v>
      </c>
      <c r="FZ116" s="114">
        <f>SUM(L116:FW116)</f>
        <v>8898.8030061919653</v>
      </c>
      <c r="GA116" s="115"/>
      <c r="GB116" s="109" t="s">
        <v>172</v>
      </c>
      <c r="GC116" s="116" t="s">
        <v>173</v>
      </c>
      <c r="GD116" s="117"/>
      <c r="GE116" s="118">
        <f>FZ116/FZ118</f>
        <v>0.89627167435043587</v>
      </c>
      <c r="GI116" s="118">
        <f>FZ116/$GI$576</f>
        <v>5.520693083374331E-3</v>
      </c>
      <c r="GK116" s="114">
        <v>8898.8030061919653</v>
      </c>
      <c r="GL116" s="119">
        <f>FZ116-GK116</f>
        <v>0</v>
      </c>
      <c r="GM116" s="15">
        <f>GL116/GK116</f>
        <v>0</v>
      </c>
      <c r="GO116" s="120">
        <f>SUM(EV116:FU116)</f>
        <v>3408.5372600830297</v>
      </c>
      <c r="GU116" s="120">
        <f>SUM(DU116:FU116)</f>
        <v>6588.1003082568132</v>
      </c>
      <c r="GW116" s="121">
        <f>SUM(DU116:FV116)</f>
        <v>6630.7959820000833</v>
      </c>
      <c r="GZ116" s="1"/>
      <c r="HA116" s="1"/>
    </row>
    <row r="117" spans="2:216" ht="14.1" customHeight="1">
      <c r="C117" s="125" t="s">
        <v>175</v>
      </c>
      <c r="D117" s="126" t="s">
        <v>176</v>
      </c>
      <c r="E117" s="189" t="s">
        <v>231</v>
      </c>
      <c r="H117" s="190">
        <v>43300</v>
      </c>
      <c r="J117" s="187"/>
      <c r="W117" s="191"/>
      <c r="X117" s="192">
        <f>'[1]CONSOL CNX'!U36</f>
        <v>2.5247862316885039E-4</v>
      </c>
      <c r="Y117" s="192">
        <f>'[1]CONSOL CNX'!V36</f>
        <v>4.3603052967699753E-4</v>
      </c>
      <c r="Z117" s="192">
        <f>'[1]CONSOL CNX'!W36</f>
        <v>6.8088977435186817E-4</v>
      </c>
      <c r="AA117" s="192">
        <f>'[1]CONSOL CNX'!X36</f>
        <v>9.2574901902673897E-4</v>
      </c>
      <c r="AB117" s="192">
        <f>'[1]CONSOL CNX'!Y36</f>
        <v>1.1706082637016094E-3</v>
      </c>
      <c r="AC117" s="192">
        <f>'[1]CONSOL CNX'!Z36</f>
        <v>1.4154675083764801E-3</v>
      </c>
      <c r="AD117" s="192">
        <f>'[1]CONSOL CNX'!AA36</f>
        <v>1.660326753051351E-3</v>
      </c>
      <c r="AE117" s="192">
        <f>'[1]CONSOL CNX'!AB36</f>
        <v>1.9051859977262217E-3</v>
      </c>
      <c r="AF117" s="192">
        <f>'[1]CONSOL CNX'!AC36</f>
        <v>2.1500452424010929E-3</v>
      </c>
      <c r="AG117" s="192">
        <f>'[1]CONSOL CNX'!AD36</f>
        <v>2.3949044870759627E-3</v>
      </c>
      <c r="AH117" s="192">
        <f>'[1]CONSOL CNX'!AE36</f>
        <v>2.6397637317508334E-3</v>
      </c>
      <c r="AI117" s="192">
        <f>'[1]CONSOL CNX'!AF36</f>
        <v>2.8846229764257049E-3</v>
      </c>
      <c r="AJ117" s="192">
        <f>'[1]CONSOL CNX'!AG36</f>
        <v>3.1294822211005756E-3</v>
      </c>
      <c r="AK117" s="192">
        <f>'[1]CONSOL CNX'!AH36</f>
        <v>3.3743414657754454E-3</v>
      </c>
      <c r="AL117" s="192">
        <f>'[1]CONSOL CNX'!AI36</f>
        <v>3.6192007104503161E-3</v>
      </c>
      <c r="AM117" s="192">
        <f>'[1]CONSOL CNX'!AJ36</f>
        <v>3.8640599551251877E-3</v>
      </c>
      <c r="AN117" s="127">
        <f>'[1]CONSOL CNX'!AK36</f>
        <v>4.1089191998000575E-3</v>
      </c>
      <c r="AO117" s="127">
        <f>'[1]CONSOL CNX'!AL36</f>
        <v>4.3537784444749282E-3</v>
      </c>
      <c r="AP117" s="127">
        <f>'[1]CONSOL CNX'!AM36</f>
        <v>4.5986376891497998E-3</v>
      </c>
      <c r="AQ117" s="127">
        <f>'[1]CONSOL CNX'!AN36</f>
        <v>4.8434969338246705E-3</v>
      </c>
      <c r="AR117" s="127">
        <f>'[1]CONSOL CNX'!AO36</f>
        <v>5.0883561784995403E-3</v>
      </c>
      <c r="AS117" s="127">
        <f>'[1]CONSOL CNX'!AP36</f>
        <v>5.3332154231744118E-3</v>
      </c>
      <c r="AT117" s="127">
        <f>'[1]CONSOL CNX'!AQ36</f>
        <v>5.5780746678492817E-3</v>
      </c>
      <c r="AU117" s="127">
        <f>'[1]CONSOL CNX'!AR36</f>
        <v>5.8229339125241532E-3</v>
      </c>
      <c r="AV117" s="127">
        <f>'[1]CONSOL CNX'!AS36</f>
        <v>6.0677931571990248E-3</v>
      </c>
      <c r="AW117" s="127">
        <f>'[1]CONSOL CNX'!AT36</f>
        <v>6.3126524018738937E-3</v>
      </c>
      <c r="AX117" s="127">
        <f>'[1]CONSOL CNX'!AU36</f>
        <v>6.5575116465487644E-3</v>
      </c>
      <c r="AY117" s="127">
        <f>'[1]CONSOL CNX'!AV36</f>
        <v>6.8023708912236342E-3</v>
      </c>
      <c r="AZ117" s="127">
        <f>'[1]CONSOL CNX'!AW36</f>
        <v>7.0472301358985067E-3</v>
      </c>
      <c r="BA117" s="127">
        <f>'[1]CONSOL CNX'!AX36</f>
        <v>7.2920893805733765E-3</v>
      </c>
      <c r="BB117" s="127">
        <f>'[1]CONSOL CNX'!AY36</f>
        <v>7.5369486252482489E-3</v>
      </c>
      <c r="BC117" s="127">
        <f>'[1]CONSOL CNX'!AZ36</f>
        <v>7.7818078699231187E-3</v>
      </c>
      <c r="BD117" s="127">
        <f>'[1]CONSOL CNX'!BA36</f>
        <v>8.0266671145979903E-3</v>
      </c>
      <c r="BE117" s="127">
        <f>'[1]CONSOL CNX'!BB36</f>
        <v>8.2715263592728593E-3</v>
      </c>
      <c r="BF117" s="127">
        <f>'[1]CONSOL CNX'!BC36</f>
        <v>8.5163856039477299E-3</v>
      </c>
      <c r="BG117" s="127">
        <f>'[1]CONSOL CNX'!BD36</f>
        <v>8.7612448486226006E-3</v>
      </c>
      <c r="BH117" s="127">
        <f>'[1]CONSOL CNX'!BE36</f>
        <v>9.0061040932974817E-3</v>
      </c>
      <c r="BI117" s="127">
        <f>'[1]CONSOL CNX'!BF36</f>
        <v>2.6017634047303857E-2</v>
      </c>
      <c r="BJ117" s="127">
        <f>'[1]CONSOL CNX'!BG36</f>
        <v>4.3029164001310245E-2</v>
      </c>
      <c r="BK117" s="127">
        <f>'[1]CONSOL CNX'!BH36</f>
        <v>6.004069395531661E-2</v>
      </c>
      <c r="BL117" s="127">
        <f>'[1]CONSOL CNX'!BI36</f>
        <v>6.1604253693736295E-2</v>
      </c>
      <c r="BM117" s="127">
        <f>'[1]CONSOL CNX'!BJ36</f>
        <v>6.3167813432156023E-2</v>
      </c>
      <c r="BN117" s="127">
        <f>'[1]CONSOL CNX'!BK36</f>
        <v>6.4731373170575687E-2</v>
      </c>
      <c r="BO117" s="127">
        <f>'[1]CONSOL CNX'!BL36</f>
        <v>6.6294932908995408E-2</v>
      </c>
      <c r="BP117" s="127">
        <f>'[1]CONSOL CNX'!BM36</f>
        <v>6.78584926474151E-2</v>
      </c>
      <c r="BQ117" s="127">
        <f>'[1]CONSOL CNX'!BN36</f>
        <v>6.942205238583482E-2</v>
      </c>
      <c r="BR117" s="127">
        <f>'[1]CONSOL CNX'!BO36</f>
        <v>7.0985612124254499E-2</v>
      </c>
      <c r="BS117" s="127">
        <f>'[1]CONSOL CNX'!BP36</f>
        <v>7.2549171862674219E-2</v>
      </c>
      <c r="BT117" s="127">
        <f>'[1]CONSOL CNX'!BQ36</f>
        <v>7.4112731601093912E-2</v>
      </c>
      <c r="BU117" s="127">
        <f>'[1]CONSOL CNX'!BR36</f>
        <v>7.5676291339513591E-2</v>
      </c>
      <c r="BV117" s="127">
        <f>'[1]CONSOL CNX'!BS36</f>
        <v>7.7239851077933297E-2</v>
      </c>
      <c r="BW117" s="127">
        <f>'[1]CONSOL CNX'!BT36</f>
        <v>7.8803410816352948E-2</v>
      </c>
      <c r="BX117" s="127">
        <f>'[1]CONSOL CNX'!BU36</f>
        <v>8.036697055477271E-2</v>
      </c>
      <c r="BY117" s="127">
        <f>'[1]CONSOL CNX'!BV36</f>
        <v>8.1930530293192388E-2</v>
      </c>
      <c r="BZ117" s="127">
        <f>'[1]CONSOL CNX'!BW36</f>
        <v>8.3494090031612067E-2</v>
      </c>
      <c r="CA117" s="127">
        <f>'[1]CONSOL CNX'!BX36</f>
        <v>8.5057649770031815E-2</v>
      </c>
      <c r="CB117" s="127">
        <f>'[1]CONSOL CNX'!BY36</f>
        <v>8.662120950845148E-2</v>
      </c>
      <c r="CC117" s="127">
        <f>'[1]CONSOL CNX'!BZ36</f>
        <v>8.8184769246871159E-2</v>
      </c>
      <c r="CD117" s="127">
        <f>'[1]CONSOL CNX'!CA36</f>
        <v>8.9748328985290879E-2</v>
      </c>
      <c r="CE117" s="127">
        <f>'[1]CONSOL CNX'!CB36</f>
        <v>9.1311888723710599E-2</v>
      </c>
      <c r="CF117" s="127">
        <f>'[1]CONSOL CNX'!CC36</f>
        <v>9.2875448462130264E-2</v>
      </c>
      <c r="CG117" s="127">
        <f>'[1]CONSOL CNX'!CD36</f>
        <v>9.4439008200549984E-2</v>
      </c>
      <c r="CH117" s="127">
        <f>'[1]CONSOL CNX'!CE36</f>
        <v>9.6002567938969705E-2</v>
      </c>
      <c r="CI117" s="127">
        <f>'[1]CONSOL CNX'!CF36</f>
        <v>9.7566127677389355E-2</v>
      </c>
      <c r="CJ117" s="127">
        <f>'[1]CONSOL CNX'!CG36</f>
        <v>9.0237455501988972E-2</v>
      </c>
      <c r="CK117" s="127">
        <f>'[1]CONSOL CNX'!CH36</f>
        <v>8.2908783326588575E-2</v>
      </c>
      <c r="CL117" s="127">
        <f>'[1]CONSOL CNX'!CI36</f>
        <v>7.5580111151188178E-2</v>
      </c>
      <c r="CM117" s="127">
        <f>'[1]CONSOL CNX'!CJ36</f>
        <v>6.8251438975787795E-2</v>
      </c>
      <c r="CN117" s="127">
        <f>'[1]CONSOL CNX'!CK36</f>
        <v>6.0922766800387398E-2</v>
      </c>
      <c r="CO117" s="127">
        <f>'[1]CONSOL CNX'!CL36</f>
        <v>5.3594094624987001E-2</v>
      </c>
      <c r="CP117" s="127">
        <f>'[1]CONSOL CNX'!CM36</f>
        <v>6.282185395019424E-2</v>
      </c>
      <c r="CQ117" s="127">
        <f>'[1]CONSOL CNX'!CN36</f>
        <v>5.6586620377847875E-2</v>
      </c>
      <c r="CR117" s="127">
        <f>'[1]CONSOL CNX'!CO36</f>
        <v>6.4736363611784989E-2</v>
      </c>
      <c r="CS117" s="127">
        <f>'[1]CONSOL CNX'!CP36</f>
        <v>7.2886106845722068E-2</v>
      </c>
      <c r="CT117" s="127">
        <f>'[1]CONSOL CNX'!CQ36</f>
        <v>8.1035850079659189E-2</v>
      </c>
      <c r="CU117" s="127">
        <f>'[1]CONSOL CNX'!CR36</f>
        <v>8.9185593313596295E-2</v>
      </c>
      <c r="CV117" s="127">
        <f>'[1]CONSOL CNX'!CS36</f>
        <v>9.7335336547533402E-2</v>
      </c>
      <c r="CW117" s="127">
        <f>'[1]CONSOL CNX'!CT36</f>
        <v>0.10548507978147051</v>
      </c>
      <c r="CX117" s="127">
        <f>'[1]CONSOL CNX'!CU36</f>
        <v>0.11363482301540757</v>
      </c>
      <c r="CY117" s="127">
        <f>'[1]CONSOL CNX'!CV36</f>
        <v>0.12178456624934471</v>
      </c>
      <c r="CZ117" s="127">
        <f>'[1]CONSOL CNX'!CW36</f>
        <v>0.12993430948328186</v>
      </c>
      <c r="DA117" s="127">
        <f>'[1]CONSOL CNX'!CX36</f>
        <v>0.13808405271721896</v>
      </c>
      <c r="DB117" s="127">
        <f>'[1]CONSOL CNX'!CY36</f>
        <v>0.14623379595115601</v>
      </c>
      <c r="DC117" s="127">
        <f>'[1]CONSOL CNX'!CZ36</f>
        <v>0.15438353918509309</v>
      </c>
      <c r="DD117" s="127">
        <f>'[1]CONSOL CNX'!DA36</f>
        <v>0.16253328241903023</v>
      </c>
      <c r="DE117" s="127">
        <f>'[1]CONSOL CNX'!DB36</f>
        <v>0.17068302565296734</v>
      </c>
      <c r="DF117" s="127">
        <f>'[1]CONSOL CNX'!DC36</f>
        <v>0.17883276888690444</v>
      </c>
      <c r="DG117" s="127">
        <f>'[1]CONSOL CNX'!DD36</f>
        <v>0.18698251212084155</v>
      </c>
      <c r="DH117" s="127">
        <f>'[1]CONSOL CNX'!DE36</f>
        <v>0.19513225535477871</v>
      </c>
      <c r="DI117" s="127">
        <f>'[1]CONSOL CNX'!DF36</f>
        <v>0.21102521743928199</v>
      </c>
      <c r="DJ117" s="127">
        <f>'[1]CONSOL CNX'!DG36</f>
        <v>0.22691817952378524</v>
      </c>
      <c r="DK117" s="127">
        <f>'[1]CONSOL CNX'!DH36</f>
        <v>0.24281114160828843</v>
      </c>
      <c r="DL117" s="127">
        <f>'[1]CONSOL CNX'!DI36</f>
        <v>0.31223581339698253</v>
      </c>
      <c r="DM117" s="127">
        <f>'[1]CONSOL CNX'!DJ36</f>
        <v>0.33141738753093986</v>
      </c>
      <c r="DN117" s="127">
        <f>'[1]CONSOL CNX'!DK36</f>
        <v>0.35059896166489718</v>
      </c>
      <c r="DO117" s="127">
        <f>'[1]CONSOL CNX'!DL36</f>
        <v>0.36978053579885456</v>
      </c>
      <c r="DP117" s="127">
        <f>'[1]CONSOL CNX'!DM36</f>
        <v>0.38896210993281183</v>
      </c>
      <c r="DQ117" s="127">
        <f>'[1]CONSOL CNX'!DN36</f>
        <v>0.40814368406676921</v>
      </c>
      <c r="DR117" s="127">
        <f>'[1]CONSOL CNX'!DO36</f>
        <v>0.42732525820072653</v>
      </c>
      <c r="DS117" s="127">
        <f>'[1]CONSOL CNX'!DP36</f>
        <v>0.44650683233468391</v>
      </c>
      <c r="DT117" s="127">
        <f>'[1]CONSOL CNX'!DQ36</f>
        <v>0.46568840646864129</v>
      </c>
      <c r="DU117" s="127">
        <f>'[1]CONSOL CNX'!DR36</f>
        <v>0.48486998060259862</v>
      </c>
      <c r="DV117" s="127">
        <f>'[1]CONSOL CNX'!DS36</f>
        <v>0.50405155473655594</v>
      </c>
      <c r="DW117" s="127">
        <f>'[1]CONSOL CNX'!DT36</f>
        <v>0.52323312887051332</v>
      </c>
      <c r="DX117" s="127">
        <f>'[1]CONSOL CNX'!DU36</f>
        <v>0.5424147030044707</v>
      </c>
      <c r="DY117" s="127">
        <f>'[1]CONSOL CNX'!DV36</f>
        <v>0.55163575295554712</v>
      </c>
      <c r="DZ117" s="127">
        <f>'[1]CONSOL CNX'!DW36</f>
        <v>0.58025921731251806</v>
      </c>
      <c r="EA117" s="127">
        <f>'[1]CONSOL CNX'!DX36</f>
        <v>0.49610985532635993</v>
      </c>
      <c r="EB117" s="127">
        <f>'[1]CONSOL CNX'!DY36</f>
        <v>0.58823030865243398</v>
      </c>
      <c r="EC117" s="127">
        <f>'[1]CONSOL CNX'!DZ36</f>
        <v>0.54774078786899738</v>
      </c>
      <c r="ED117" s="127">
        <f>'[1]CONSOL CNX'!EA36</f>
        <v>0.46875451913710287</v>
      </c>
      <c r="EE117" s="127">
        <f>'[1]CONSOL CNX'!EB36</f>
        <v>0.49737798349407375</v>
      </c>
      <c r="EF117" s="127">
        <f>'[1]CONSOL CNX'!EC36</f>
        <v>0.50616430008466307</v>
      </c>
      <c r="EG117" s="127">
        <f>'[1]CONSOL CNX'!ED36</f>
        <v>0.43469621977564377</v>
      </c>
      <c r="EH117" s="127">
        <f>'[1]CONSOL CNX'!EE36</f>
        <v>0.37880799981282398</v>
      </c>
      <c r="EI117" s="127">
        <f>'[1]CONSOL CNX'!EF36</f>
        <v>0.45398988404157664</v>
      </c>
      <c r="EJ117" s="127">
        <f>'[1]CONSOL CNX'!EG36</f>
        <v>0.44339195578282486</v>
      </c>
      <c r="EK117" s="127">
        <f>'[1]CONSOL CNX'!EH36</f>
        <v>0.38125367556484374</v>
      </c>
      <c r="EL117" s="127">
        <f>'[1]CONSOL CNX'!EI36</f>
        <v>0.42536641968460576</v>
      </c>
      <c r="EM117" s="127">
        <f>'[1]CONSOL CNX'!EJ36</f>
        <v>0.38225006198233313</v>
      </c>
      <c r="EN117" s="127">
        <f>'[1]CONSOL CNX'!EK36</f>
        <v>0.42283922140751884</v>
      </c>
      <c r="EO117" s="127">
        <f>'[1]CONSOL CNX'!EL36</f>
        <v>0.38677909115274001</v>
      </c>
      <c r="EP117" s="127">
        <f>'[1]CONSOL CNX'!EM36</f>
        <v>0.37609058231057996</v>
      </c>
      <c r="EQ117" s="127">
        <f>'[1]CONSOL CNX'!EN36</f>
        <v>0.47554806289271306</v>
      </c>
      <c r="ER117" s="127">
        <f>'[1]CONSOL CNX'!EO36</f>
        <v>0.49728740291066564</v>
      </c>
      <c r="ES117" s="127">
        <f>'[1]CONSOL CNX'!EP36</f>
        <v>0.48460612123352664</v>
      </c>
      <c r="ET117" s="127">
        <f>'[1]CONSOL CNX'!EQ36</f>
        <v>0.49456998540842156</v>
      </c>
      <c r="EU117" s="127">
        <f>'[1]CONSOL CNX'!ER36</f>
        <v>0.50000482041290972</v>
      </c>
      <c r="EV117" s="127">
        <f>'[1]CONSOL CNX'!ES36</f>
        <v>0.50996868458780464</v>
      </c>
      <c r="EW117" s="127">
        <f>'[1]CONSOL CNX'!ET36</f>
        <v>0.41304746034109929</v>
      </c>
      <c r="EX117" s="127">
        <f>'[1]CONSOL CNX'!EU36</f>
        <v>0.63895543536098998</v>
      </c>
      <c r="EY117" s="127">
        <f>'[1]CONSOL CNX'!EV36</f>
        <v>0.6262741536838512</v>
      </c>
      <c r="EZ117" s="127">
        <f>'[1]CONSOL CNX'!EW36</f>
        <v>0.63469814794080748</v>
      </c>
      <c r="FA117" s="127">
        <f>'[1]CONSOL CNX'!EX36</f>
        <v>0.659607808378045</v>
      </c>
      <c r="FB117" s="127">
        <f>'[1]CONSOL CNX'!EY36</f>
        <v>0.66295928996414599</v>
      </c>
      <c r="FC117" s="127">
        <f>'[1]CONSOL CNX'!EZ36</f>
        <v>0.63297711685605307</v>
      </c>
      <c r="FD117" s="127">
        <f>'[1]CONSOL CNX'!FA36</f>
        <v>0.64177234741619071</v>
      </c>
      <c r="FE117" s="127">
        <f>'[1]CONSOL CNX'!FB36</f>
        <v>0.68552836283222163</v>
      </c>
      <c r="FF117" s="127">
        <f>'[1]CONSOL CNX'!FC36</f>
        <v>0.62171480112822697</v>
      </c>
      <c r="FG117" s="127">
        <f>'[1]CONSOL CNX'!FD36</f>
        <v>0.57046558379763501</v>
      </c>
      <c r="FH117" s="127">
        <f>'[1]CONSOL CNX'!FE36</f>
        <v>0.6424579687875549</v>
      </c>
      <c r="FI117" s="127">
        <f>'[1]CONSOL CNX'!FF36</f>
        <v>0.6548615802994816</v>
      </c>
      <c r="FJ117" s="127">
        <f>'[1]CONSOL CNX'!FG36</f>
        <v>0.64041454945240595</v>
      </c>
      <c r="FK117" s="127">
        <f>'[1]CONSOL CNX'!FH36</f>
        <v>0.61607735284712017</v>
      </c>
      <c r="FL117" s="127">
        <f>'[1]CONSOL CNX'!FI36</f>
        <v>0.63696523140884809</v>
      </c>
      <c r="FM117" s="127">
        <f>'[1]CONSOL CNX'!FJ36</f>
        <v>0.56933793131550892</v>
      </c>
      <c r="FN117" s="127">
        <f>'[1]CONSOL CNX'!FK36</f>
        <v>0.63545887660399591</v>
      </c>
      <c r="FO117" s="127">
        <f>'[1]CONSOL CNX'!FL36</f>
        <v>0.3717885001267231</v>
      </c>
      <c r="FP117" s="127">
        <f>'[1]CONSOL CNX'!FM36</f>
        <v>0.33342206676241548</v>
      </c>
      <c r="FQ117" s="127">
        <f>'[1]CONSOL CNX'!FN36</f>
        <v>0.35548354975318019</v>
      </c>
      <c r="FR117" s="127">
        <f>'[1]CONSOL CNX'!FO36</f>
        <v>0.41789186660664557</v>
      </c>
      <c r="FS117" s="127">
        <f>'[1]CONSOL CNX'!FP36</f>
        <v>0.43799476129864107</v>
      </c>
      <c r="FT117" s="127">
        <f>'[1]CONSOL CNX'!FQ36</f>
        <v>0.43160430291942187</v>
      </c>
      <c r="FU117" s="127">
        <f>'[1]CONSOL CNX'!FR36</f>
        <v>0.45143137273636924</v>
      </c>
      <c r="FV117" s="127">
        <f>'[1]CONSOL CNX'!FS36</f>
        <v>0.30962868997309068</v>
      </c>
      <c r="FW117" s="127"/>
      <c r="FX117" s="127"/>
      <c r="FY117" s="113" t="s">
        <v>166</v>
      </c>
      <c r="FZ117" s="129">
        <f>SUM(L117:FW117)</f>
        <v>36.781654273783623</v>
      </c>
      <c r="GA117" s="115"/>
      <c r="GB117" s="125" t="s">
        <v>175</v>
      </c>
      <c r="GC117" s="130" t="s">
        <v>176</v>
      </c>
      <c r="GD117" s="117"/>
      <c r="GE117" s="131">
        <f>(FZ117*$FP$7)/FZ118</f>
        <v>0.10372832564956426</v>
      </c>
      <c r="GI117" s="132"/>
      <c r="GK117" s="129">
        <v>36.781654273783623</v>
      </c>
      <c r="GL117" s="119">
        <f>FZ117-GK117</f>
        <v>0</v>
      </c>
      <c r="GM117" s="15">
        <f>GL117/GK117</f>
        <v>0</v>
      </c>
      <c r="GO117" s="133">
        <f>SUM(EV117:FU117)</f>
        <v>14.493159103205379</v>
      </c>
      <c r="GU117" s="133">
        <f>SUM(DU117:FU117)</f>
        <v>27.321482699624944</v>
      </c>
      <c r="GW117" s="134">
        <f>SUM(DU117:FV117)</f>
        <v>27.631111389598036</v>
      </c>
      <c r="GZ117" s="1"/>
      <c r="HA117" s="1"/>
    </row>
    <row r="118" spans="2:216" ht="15" customHeight="1">
      <c r="C118" s="136" t="s">
        <v>177</v>
      </c>
      <c r="D118" s="14" t="s">
        <v>11</v>
      </c>
      <c r="I118" s="193"/>
      <c r="J118" s="193"/>
      <c r="X118" s="165">
        <f t="shared" ref="X118:CI118" si="26">X116+(X117*$FP$7)</f>
        <v>6.9647469007417015E-2</v>
      </c>
      <c r="Y118" s="138">
        <f t="shared" si="26"/>
        <v>0.12028116448360378</v>
      </c>
      <c r="Z118" s="138">
        <f t="shared" si="26"/>
        <v>0.18782679048801798</v>
      </c>
      <c r="AA118" s="138">
        <f t="shared" si="26"/>
        <v>0.25537241649243225</v>
      </c>
      <c r="AB118" s="138">
        <f t="shared" si="26"/>
        <v>0.32291804249684641</v>
      </c>
      <c r="AC118" s="138">
        <f t="shared" si="26"/>
        <v>0.39046366850126052</v>
      </c>
      <c r="AD118" s="138">
        <f t="shared" si="26"/>
        <v>0.45800929450567485</v>
      </c>
      <c r="AE118" s="138">
        <f t="shared" si="26"/>
        <v>0.52555492051008901</v>
      </c>
      <c r="AF118" s="138">
        <f t="shared" si="26"/>
        <v>0.59310054651450339</v>
      </c>
      <c r="AG118" s="138">
        <f t="shared" si="26"/>
        <v>0.66064617251891733</v>
      </c>
      <c r="AH118" s="138">
        <f t="shared" si="26"/>
        <v>0.7281917985233316</v>
      </c>
      <c r="AI118" s="138">
        <f t="shared" si="26"/>
        <v>0.79573742452774598</v>
      </c>
      <c r="AJ118" s="138">
        <f t="shared" si="26"/>
        <v>0.86328305053216015</v>
      </c>
      <c r="AK118" s="138">
        <f t="shared" si="26"/>
        <v>0.9308286765365742</v>
      </c>
      <c r="AL118" s="138">
        <f t="shared" si="26"/>
        <v>0.99837430254098836</v>
      </c>
      <c r="AM118" s="138">
        <f t="shared" si="26"/>
        <v>1.0659199285454029</v>
      </c>
      <c r="AN118" s="138">
        <f t="shared" si="26"/>
        <v>1.1334655545498167</v>
      </c>
      <c r="AO118" s="138">
        <f t="shared" si="26"/>
        <v>1.2010111805542312</v>
      </c>
      <c r="AP118" s="138">
        <f t="shared" si="26"/>
        <v>1.2685568065586454</v>
      </c>
      <c r="AQ118" s="138">
        <f t="shared" si="26"/>
        <v>1.3361024325630595</v>
      </c>
      <c r="AR118" s="138">
        <f t="shared" si="26"/>
        <v>1.4036480585674738</v>
      </c>
      <c r="AS118" s="138">
        <f t="shared" si="26"/>
        <v>1.471193684571888</v>
      </c>
      <c r="AT118" s="138">
        <f t="shared" si="26"/>
        <v>1.5387393105763021</v>
      </c>
      <c r="AU118" s="138">
        <f t="shared" si="26"/>
        <v>1.6062849365807164</v>
      </c>
      <c r="AV118" s="138">
        <f t="shared" si="26"/>
        <v>1.6738305625851309</v>
      </c>
      <c r="AW118" s="138">
        <f t="shared" si="26"/>
        <v>1.7413761885895447</v>
      </c>
      <c r="AX118" s="138">
        <f t="shared" si="26"/>
        <v>1.808921814593959</v>
      </c>
      <c r="AY118" s="138">
        <f t="shared" si="26"/>
        <v>1.876467440598373</v>
      </c>
      <c r="AZ118" s="138">
        <f t="shared" si="26"/>
        <v>1.9440130666027875</v>
      </c>
      <c r="BA118" s="138">
        <f t="shared" si="26"/>
        <v>2.0115586926072013</v>
      </c>
      <c r="BB118" s="138">
        <f t="shared" si="26"/>
        <v>2.0791043186116163</v>
      </c>
      <c r="BC118" s="138">
        <f t="shared" si="26"/>
        <v>2.1466499446160303</v>
      </c>
      <c r="BD118" s="138">
        <f t="shared" si="26"/>
        <v>2.2141955706204444</v>
      </c>
      <c r="BE118" s="138">
        <f t="shared" si="26"/>
        <v>2.2817411966248584</v>
      </c>
      <c r="BF118" s="138">
        <f t="shared" si="26"/>
        <v>2.3492868226292725</v>
      </c>
      <c r="BG118" s="138">
        <f t="shared" si="26"/>
        <v>2.416832448633687</v>
      </c>
      <c r="BH118" s="138">
        <f t="shared" si="26"/>
        <v>2.4843780746381037</v>
      </c>
      <c r="BI118" s="138">
        <f t="shared" si="26"/>
        <v>7.1770922156211947</v>
      </c>
      <c r="BJ118" s="138">
        <f t="shared" si="26"/>
        <v>11.869806356604288</v>
      </c>
      <c r="BK118" s="138">
        <f t="shared" si="26"/>
        <v>16.562520497587379</v>
      </c>
      <c r="BL118" s="138">
        <f t="shared" si="26"/>
        <v>16.993836135545379</v>
      </c>
      <c r="BM118" s="138">
        <f t="shared" si="26"/>
        <v>17.425151773503387</v>
      </c>
      <c r="BN118" s="138">
        <f t="shared" si="26"/>
        <v>17.856467411461384</v>
      </c>
      <c r="BO118" s="138">
        <f t="shared" si="26"/>
        <v>18.287783049419392</v>
      </c>
      <c r="BP118" s="138">
        <f t="shared" si="26"/>
        <v>18.719098687377393</v>
      </c>
      <c r="BQ118" s="138">
        <f t="shared" si="26"/>
        <v>19.150414325335401</v>
      </c>
      <c r="BR118" s="138">
        <f t="shared" si="26"/>
        <v>19.581729963293398</v>
      </c>
      <c r="BS118" s="138">
        <f t="shared" si="26"/>
        <v>20.013045601251406</v>
      </c>
      <c r="BT118" s="138">
        <f t="shared" si="26"/>
        <v>20.44436123920941</v>
      </c>
      <c r="BU118" s="138">
        <f t="shared" si="26"/>
        <v>20.875676877167407</v>
      </c>
      <c r="BV118" s="138">
        <f t="shared" si="26"/>
        <v>21.306992515125415</v>
      </c>
      <c r="BW118" s="138">
        <f t="shared" si="26"/>
        <v>21.738308153083405</v>
      </c>
      <c r="BX118" s="138">
        <f t="shared" si="26"/>
        <v>22.169623791041424</v>
      </c>
      <c r="BY118" s="138">
        <f t="shared" si="26"/>
        <v>22.600939428999425</v>
      </c>
      <c r="BZ118" s="138">
        <f t="shared" si="26"/>
        <v>23.032255066957418</v>
      </c>
      <c r="CA118" s="138">
        <f t="shared" si="26"/>
        <v>23.463570704915433</v>
      </c>
      <c r="CB118" s="138">
        <f t="shared" si="26"/>
        <v>23.894886342873434</v>
      </c>
      <c r="CC118" s="138">
        <f t="shared" si="26"/>
        <v>24.326201980831428</v>
      </c>
      <c r="CD118" s="138">
        <f t="shared" si="26"/>
        <v>24.757517618789439</v>
      </c>
      <c r="CE118" s="138">
        <f t="shared" si="26"/>
        <v>25.188833256747447</v>
      </c>
      <c r="CF118" s="138">
        <f t="shared" si="26"/>
        <v>25.620148894705441</v>
      </c>
      <c r="CG118" s="138">
        <f t="shared" si="26"/>
        <v>26.051464532663449</v>
      </c>
      <c r="CH118" s="138">
        <f t="shared" si="26"/>
        <v>26.48278017062146</v>
      </c>
      <c r="CI118" s="138">
        <f t="shared" si="26"/>
        <v>26.914095808579454</v>
      </c>
      <c r="CJ118" s="138">
        <f t="shared" ref="CJ118:EU118" si="27">CJ116+(CJ117*$FP$7)</f>
        <v>24.892445572233061</v>
      </c>
      <c r="CK118" s="138">
        <f t="shared" si="27"/>
        <v>22.870795335886665</v>
      </c>
      <c r="CL118" s="138">
        <f t="shared" si="27"/>
        <v>20.849145099540273</v>
      </c>
      <c r="CM118" s="138">
        <f t="shared" si="27"/>
        <v>18.827494863193881</v>
      </c>
      <c r="CN118" s="138">
        <f t="shared" si="27"/>
        <v>16.805844626847488</v>
      </c>
      <c r="CO118" s="138">
        <f t="shared" si="27"/>
        <v>14.784194390501092</v>
      </c>
      <c r="CP118" s="138">
        <f t="shared" si="27"/>
        <v>17.329717150186223</v>
      </c>
      <c r="CQ118" s="138">
        <f t="shared" si="27"/>
        <v>15.609697326196715</v>
      </c>
      <c r="CR118" s="138">
        <f t="shared" si="27"/>
        <v>17.857844049194494</v>
      </c>
      <c r="CS118" s="138">
        <f t="shared" si="27"/>
        <v>20.105990772192261</v>
      </c>
      <c r="CT118" s="138">
        <f t="shared" si="27"/>
        <v>22.354137495190038</v>
      </c>
      <c r="CU118" s="138">
        <f t="shared" si="27"/>
        <v>24.602284218187812</v>
      </c>
      <c r="CV118" s="138">
        <f t="shared" si="27"/>
        <v>26.850430941185589</v>
      </c>
      <c r="CW118" s="138">
        <f t="shared" si="27"/>
        <v>29.098577664183363</v>
      </c>
      <c r="CX118" s="138">
        <f t="shared" si="27"/>
        <v>31.34672438718113</v>
      </c>
      <c r="CY118" s="138">
        <f t="shared" si="27"/>
        <v>33.594871110178914</v>
      </c>
      <c r="CZ118" s="138">
        <f t="shared" si="27"/>
        <v>35.843017833176695</v>
      </c>
      <c r="DA118" s="138">
        <f t="shared" si="27"/>
        <v>38.091164556174469</v>
      </c>
      <c r="DB118" s="138">
        <f t="shared" si="27"/>
        <v>40.339311279172236</v>
      </c>
      <c r="DC118" s="138">
        <f t="shared" si="27"/>
        <v>42.587458002170003</v>
      </c>
      <c r="DD118" s="138">
        <f t="shared" si="27"/>
        <v>44.835604725167784</v>
      </c>
      <c r="DE118" s="138">
        <f t="shared" si="27"/>
        <v>47.083751448165557</v>
      </c>
      <c r="DF118" s="138">
        <f t="shared" si="27"/>
        <v>49.331898171163331</v>
      </c>
      <c r="DG118" s="138">
        <f t="shared" si="27"/>
        <v>51.580044894161112</v>
      </c>
      <c r="DH118" s="138">
        <f t="shared" si="27"/>
        <v>53.828191617158907</v>
      </c>
      <c r="DI118" s="138">
        <f t="shared" si="27"/>
        <v>58.212343314137335</v>
      </c>
      <c r="DJ118" s="138">
        <f t="shared" si="27"/>
        <v>62.596495011115771</v>
      </c>
      <c r="DK118" s="138">
        <f t="shared" si="27"/>
        <v>66.980646708094184</v>
      </c>
      <c r="DL118" s="138">
        <f t="shared" si="27"/>
        <v>86.131783608581372</v>
      </c>
      <c r="DM118" s="138">
        <f t="shared" si="27"/>
        <v>91.423115101286882</v>
      </c>
      <c r="DN118" s="138">
        <f t="shared" si="27"/>
        <v>96.714446593992392</v>
      </c>
      <c r="DO118" s="138">
        <f t="shared" si="27"/>
        <v>102.00577808669792</v>
      </c>
      <c r="DP118" s="138">
        <f t="shared" si="27"/>
        <v>107.29710957940341</v>
      </c>
      <c r="DQ118" s="138">
        <f t="shared" si="27"/>
        <v>112.58844107210894</v>
      </c>
      <c r="DR118" s="138">
        <f t="shared" si="27"/>
        <v>117.87977256481444</v>
      </c>
      <c r="DS118" s="138">
        <f t="shared" si="27"/>
        <v>123.17110405751995</v>
      </c>
      <c r="DT118" s="138">
        <f t="shared" si="27"/>
        <v>128.46243555022551</v>
      </c>
      <c r="DU118" s="138">
        <f t="shared" si="27"/>
        <v>133.753767042931</v>
      </c>
      <c r="DV118" s="138">
        <f t="shared" si="27"/>
        <v>139.0450985356365</v>
      </c>
      <c r="DW118" s="138">
        <f t="shared" si="27"/>
        <v>144.33643002834202</v>
      </c>
      <c r="DX118" s="138">
        <f t="shared" si="27"/>
        <v>149.62776152104755</v>
      </c>
      <c r="DY118" s="138">
        <f t="shared" si="27"/>
        <v>152.17143346690546</v>
      </c>
      <c r="DZ118" s="138">
        <f t="shared" si="27"/>
        <v>160.0673567798024</v>
      </c>
      <c r="EA118" s="138">
        <f t="shared" si="27"/>
        <v>136.85434172384916</v>
      </c>
      <c r="EB118" s="138">
        <f t="shared" si="27"/>
        <v>162.26622149984962</v>
      </c>
      <c r="EC118" s="138">
        <f t="shared" si="27"/>
        <v>151.0969882059733</v>
      </c>
      <c r="ED118" s="138">
        <f t="shared" si="27"/>
        <v>129.30823779823248</v>
      </c>
      <c r="EE118" s="138">
        <f t="shared" si="27"/>
        <v>137.20416111112939</v>
      </c>
      <c r="EF118" s="138">
        <f t="shared" si="27"/>
        <v>139.62790972299968</v>
      </c>
      <c r="EG118" s="138">
        <f t="shared" si="27"/>
        <v>119.91308853984884</v>
      </c>
      <c r="EH118" s="138">
        <f t="shared" si="27"/>
        <v>104.49604840042673</v>
      </c>
      <c r="EI118" s="138">
        <f t="shared" si="27"/>
        <v>125.23534064632679</v>
      </c>
      <c r="EJ118" s="138">
        <f t="shared" si="27"/>
        <v>122.31185005262766</v>
      </c>
      <c r="EK118" s="138">
        <f t="shared" si="27"/>
        <v>105.17070007589578</v>
      </c>
      <c r="EL118" s="138">
        <f t="shared" si="27"/>
        <v>117.33941733342991</v>
      </c>
      <c r="EM118" s="138">
        <f t="shared" si="27"/>
        <v>105.44555816590166</v>
      </c>
      <c r="EN118" s="138">
        <f t="shared" si="27"/>
        <v>116.64227726877857</v>
      </c>
      <c r="EO118" s="138">
        <f t="shared" si="27"/>
        <v>106.69491312047397</v>
      </c>
      <c r="EP118" s="138">
        <f t="shared" si="27"/>
        <v>103.74643542768337</v>
      </c>
      <c r="EQ118" s="138">
        <f t="shared" si="27"/>
        <v>131.18227023009092</v>
      </c>
      <c r="ER118" s="138">
        <f t="shared" si="27"/>
        <v>137.17917401203795</v>
      </c>
      <c r="ES118" s="138">
        <f t="shared" si="27"/>
        <v>133.68098013923552</v>
      </c>
      <c r="ET118" s="138">
        <f t="shared" si="27"/>
        <v>136.42956103929458</v>
      </c>
      <c r="EU118" s="138">
        <f t="shared" si="27"/>
        <v>137.92878698478134</v>
      </c>
      <c r="EV118" s="138">
        <f t="shared" ref="EV118:FV118" si="28">EV116+(EV117*$FP$7)</f>
        <v>140.67736788484038</v>
      </c>
      <c r="EW118" s="138">
        <f t="shared" si="28"/>
        <v>113.94117185699326</v>
      </c>
      <c r="EX118" s="138">
        <f t="shared" si="28"/>
        <v>176.25899699105932</v>
      </c>
      <c r="EY118" s="138">
        <f t="shared" si="28"/>
        <v>172.76080311825692</v>
      </c>
      <c r="EZ118" s="138">
        <f t="shared" si="28"/>
        <v>175.08460333376132</v>
      </c>
      <c r="FA118" s="138">
        <f t="shared" si="28"/>
        <v>181.95605558390898</v>
      </c>
      <c r="FB118" s="138">
        <f t="shared" si="28"/>
        <v>182.88057825029247</v>
      </c>
      <c r="FC118" s="138">
        <f t="shared" si="28"/>
        <v>174.60984845102388</v>
      </c>
      <c r="FD118" s="138">
        <f t="shared" si="28"/>
        <v>175.22543842483748</v>
      </c>
      <c r="FE118" s="138">
        <f t="shared" si="28"/>
        <v>186.63985590846119</v>
      </c>
      <c r="FF118" s="138">
        <f t="shared" si="28"/>
        <v>168.49993042149686</v>
      </c>
      <c r="FG118" s="138">
        <f t="shared" si="28"/>
        <v>154.13280076711115</v>
      </c>
      <c r="FH118" s="138">
        <f t="shared" si="28"/>
        <v>173.25491813110793</v>
      </c>
      <c r="FI118" s="138">
        <f t="shared" si="28"/>
        <v>176.69105843748235</v>
      </c>
      <c r="FJ118" s="138">
        <f t="shared" si="28"/>
        <v>172.58215751570245</v>
      </c>
      <c r="FK118" s="138">
        <f t="shared" si="28"/>
        <v>165.70864798115707</v>
      </c>
      <c r="FL118" s="138">
        <f t="shared" si="28"/>
        <v>169.18085875374939</v>
      </c>
      <c r="FM118" s="138">
        <f t="shared" si="28"/>
        <v>150.2484893610841</v>
      </c>
      <c r="FN118" s="138">
        <f t="shared" si="28"/>
        <v>166.11774960960608</v>
      </c>
      <c r="FO118" s="138">
        <f t="shared" si="28"/>
        <v>91.397554628484158</v>
      </c>
      <c r="FP118" s="138">
        <f t="shared" si="28"/>
        <v>80.608854820613516</v>
      </c>
      <c r="FQ118" s="138">
        <f t="shared" si="28"/>
        <v>85.527174908162081</v>
      </c>
      <c r="FR118" s="138">
        <f t="shared" si="28"/>
        <v>98.138466161057366</v>
      </c>
      <c r="FS118" s="138">
        <f t="shared" si="28"/>
        <v>96.921400793516625</v>
      </c>
      <c r="FT118" s="138">
        <f t="shared" si="28"/>
        <v>90.38114873912312</v>
      </c>
      <c r="FU118" s="138">
        <f t="shared" si="28"/>
        <v>94.919784139890169</v>
      </c>
      <c r="FV118" s="138">
        <f t="shared" si="28"/>
        <v>51.365277062516938</v>
      </c>
      <c r="FW118" s="112"/>
      <c r="FX118" s="112"/>
      <c r="FY118" s="100" t="s">
        <v>166</v>
      </c>
      <c r="FZ118" s="139">
        <f>SUM(L118:FW118)</f>
        <v>9928.6893258579057</v>
      </c>
      <c r="GA118" s="115"/>
      <c r="GB118" s="136" t="s">
        <v>177</v>
      </c>
      <c r="GC118" s="14" t="s">
        <v>11</v>
      </c>
      <c r="GD118" s="117"/>
      <c r="GE118" s="140">
        <f>GE116+GE117</f>
        <v>1.0000000000000002</v>
      </c>
      <c r="GI118" s="141"/>
      <c r="GK118" s="139">
        <v>9928.6893258579057</v>
      </c>
      <c r="GL118" s="119">
        <f>FZ118-GK118</f>
        <v>0</v>
      </c>
      <c r="GM118" s="15">
        <f>GL118/GK118</f>
        <v>0</v>
      </c>
      <c r="GO118" s="142">
        <f>SUM(EV118:FU118)</f>
        <v>3814.3457149727788</v>
      </c>
      <c r="GR118" s="143" t="str">
        <f>GB115</f>
        <v>CONSOL Energy, USA</v>
      </c>
      <c r="GS118" s="144">
        <f>GO118</f>
        <v>3814.3457149727788</v>
      </c>
      <c r="GU118" s="142">
        <f>SUM(DU118:FU118)</f>
        <v>7353.1018238463121</v>
      </c>
      <c r="GW118" s="145">
        <f>SUM(DU118:FV118)</f>
        <v>7404.4671009088288</v>
      </c>
      <c r="GY118" s="306">
        <f>+GW118</f>
        <v>7404.4671009088288</v>
      </c>
      <c r="GZ118" s="143" t="str">
        <f>GR118</f>
        <v>CONSOL Energy, USA</v>
      </c>
      <c r="HA118" s="144">
        <f>GW118</f>
        <v>7404.4671009088288</v>
      </c>
      <c r="HC118" s="22" t="s">
        <v>56</v>
      </c>
      <c r="HD118" s="146">
        <f>FU118</f>
        <v>94.919784139890169</v>
      </c>
      <c r="HE118" s="147"/>
      <c r="HF118" s="148">
        <f>FV118</f>
        <v>51.365277062516938</v>
      </c>
    </row>
    <row r="119" spans="2:216" ht="11.1" customHeight="1">
      <c r="C119" s="194"/>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c r="DF119" s="23"/>
      <c r="DG119" s="23"/>
      <c r="DH119" s="23"/>
      <c r="DI119" s="23"/>
      <c r="DJ119" s="23"/>
      <c r="DK119" s="23"/>
      <c r="DL119" s="23"/>
      <c r="DM119" s="23"/>
      <c r="DN119" s="23"/>
      <c r="DO119" s="23"/>
      <c r="DP119" s="23"/>
      <c r="DQ119" s="23"/>
      <c r="DR119" s="23"/>
      <c r="DS119" s="23"/>
      <c r="DT119" s="23"/>
      <c r="DU119" s="23"/>
      <c r="DV119" s="23"/>
      <c r="DW119" s="23"/>
      <c r="DX119" s="23"/>
      <c r="DY119" s="23"/>
      <c r="DZ119" s="23"/>
      <c r="EA119" s="23"/>
      <c r="EB119" s="23"/>
      <c r="EC119" s="23"/>
      <c r="ED119" s="23"/>
      <c r="EE119" s="23"/>
      <c r="EF119" s="23"/>
      <c r="EG119" s="23"/>
      <c r="EH119" s="23"/>
      <c r="EI119" s="23"/>
      <c r="EJ119" s="23"/>
      <c r="EK119" s="23"/>
      <c r="EL119" s="23"/>
      <c r="EM119" s="23"/>
      <c r="EN119" s="23"/>
      <c r="EO119" s="23"/>
      <c r="EP119" s="23"/>
      <c r="EQ119" s="23"/>
      <c r="ER119" s="23"/>
      <c r="ES119" s="23"/>
      <c r="ET119" s="23"/>
      <c r="EU119" s="23"/>
      <c r="EV119" s="23"/>
      <c r="EW119" s="23"/>
      <c r="EX119" s="23"/>
      <c r="EY119" s="23"/>
      <c r="EZ119" s="23"/>
      <c r="FA119" s="23"/>
      <c r="FB119" s="23"/>
      <c r="FC119" s="23"/>
      <c r="FD119" s="23"/>
      <c r="FE119" s="23"/>
      <c r="FF119" s="23"/>
      <c r="FG119" s="23"/>
      <c r="FH119" s="23"/>
      <c r="FI119" s="23"/>
      <c r="FJ119" s="23"/>
      <c r="FK119" s="23"/>
      <c r="FL119" s="23"/>
      <c r="FM119" s="23"/>
      <c r="FN119" s="23"/>
      <c r="FO119" s="23"/>
      <c r="FP119" s="23"/>
      <c r="FQ119" s="23"/>
      <c r="FR119" s="23"/>
      <c r="FS119" s="23"/>
      <c r="FT119" s="23"/>
      <c r="FU119" s="23"/>
      <c r="FV119" s="23"/>
      <c r="FW119" s="23"/>
      <c r="FX119" s="23"/>
      <c r="FY119" s="23"/>
      <c r="FZ119" s="151">
        <f>FZ116+(FZ117*$FP$7)</f>
        <v>9928.6893258579075</v>
      </c>
      <c r="GA119" s="152" t="s">
        <v>179</v>
      </c>
      <c r="GB119" s="194"/>
      <c r="GK119" s="180">
        <v>0</v>
      </c>
      <c r="GZ119" s="1"/>
      <c r="HA119" s="1"/>
    </row>
    <row r="120" spans="2:216" ht="15" customHeight="1">
      <c r="B120" s="14">
        <v>22</v>
      </c>
      <c r="C120" s="103" t="str">
        <f>GB120</f>
        <v>Contura Energy / ANR, USA</v>
      </c>
      <c r="D120" s="154" t="s">
        <v>180</v>
      </c>
      <c r="F120" s="105" t="s">
        <v>232</v>
      </c>
      <c r="G120" s="23" t="s">
        <v>182</v>
      </c>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c r="DF120" s="23"/>
      <c r="DG120" s="23"/>
      <c r="DH120" s="23"/>
      <c r="DI120" s="23"/>
      <c r="DJ120" s="23"/>
      <c r="DK120" s="23"/>
      <c r="DL120" s="23"/>
      <c r="DM120" s="23"/>
      <c r="DN120" s="23"/>
      <c r="DO120" s="23"/>
      <c r="DP120" s="23"/>
      <c r="DQ120" s="23"/>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c r="EV120" s="23"/>
      <c r="EW120" s="23"/>
      <c r="EX120" s="23"/>
      <c r="EY120" s="23"/>
      <c r="EZ120" s="23"/>
      <c r="FA120" s="23"/>
      <c r="FB120" s="23"/>
      <c r="FC120" s="23"/>
      <c r="FD120" s="23"/>
      <c r="FE120" s="23"/>
      <c r="FF120" s="23"/>
      <c r="FG120" s="23"/>
      <c r="FH120" s="23"/>
      <c r="FI120" s="23"/>
      <c r="FJ120" s="23"/>
      <c r="FK120" s="23"/>
      <c r="FL120" s="23"/>
      <c r="FM120" s="23"/>
      <c r="FN120" s="23"/>
      <c r="FO120" s="23"/>
      <c r="FP120" s="23"/>
      <c r="FQ120" s="23"/>
      <c r="FR120" s="23"/>
      <c r="FS120" s="23"/>
      <c r="FT120" s="23"/>
      <c r="FU120" s="23"/>
      <c r="FV120" s="23"/>
      <c r="FW120" s="23"/>
      <c r="FX120" s="23"/>
      <c r="FY120" s="23"/>
      <c r="FZ120" s="153"/>
      <c r="GB120" s="167" t="s">
        <v>58</v>
      </c>
      <c r="GF120" s="14">
        <v>22</v>
      </c>
      <c r="GK120" s="153"/>
      <c r="GZ120" s="1"/>
      <c r="HA120" s="1"/>
    </row>
    <row r="121" spans="2:216" ht="14.1" customHeight="1">
      <c r="C121" s="109" t="s">
        <v>172</v>
      </c>
      <c r="D121" s="110" t="s">
        <v>173</v>
      </c>
      <c r="F121" s="101"/>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111"/>
      <c r="EK121" s="155">
        <f>'[1]Contura ANR'!EH29</f>
        <v>31.592038444843443</v>
      </c>
      <c r="EL121" s="155">
        <f>'[1]Contura ANR'!EI29</f>
        <v>41.796266862527872</v>
      </c>
      <c r="EM121" s="155">
        <f>'[1]Contura ANR'!EJ29</f>
        <v>41.083651111553515</v>
      </c>
      <c r="EN121" s="155">
        <f>'[1]Contura ANR'!EK29</f>
        <v>53.087618334453914</v>
      </c>
      <c r="EO121" s="155">
        <f>'[1]Contura ANR'!EL29</f>
        <v>55.040546310225416</v>
      </c>
      <c r="EP121" s="155">
        <f>'[1]Contura ANR'!EM29</f>
        <v>52.384023036023528</v>
      </c>
      <c r="EQ121" s="155">
        <f>'[1]Contura ANR'!EN29</f>
        <v>40.005707032547988</v>
      </c>
      <c r="ER121" s="155">
        <f>'[1]Contura ANR'!EO29</f>
        <v>38.336923311911832</v>
      </c>
      <c r="ES121" s="155">
        <f>'[1]Contura ANR'!EP29</f>
        <v>38.111411998312349</v>
      </c>
      <c r="ET121" s="155">
        <f>'[1]Contura ANR'!EQ29</f>
        <v>42.170615643103012</v>
      </c>
      <c r="EU121" s="155">
        <f>'[1]Contura ANR'!ER29</f>
        <v>38.111411998312349</v>
      </c>
      <c r="EV121" s="155">
        <f>'[1]Contura ANR'!ES29</f>
        <v>40.592036447906644</v>
      </c>
      <c r="EW121" s="155">
        <f>'[1]Contura ANR'!ET29</f>
        <v>49.612488991885897</v>
      </c>
      <c r="EX121" s="155">
        <f>'[1]Contura ANR'!EU29</f>
        <v>57.16711799746853</v>
      </c>
      <c r="EY121" s="155">
        <f>'[1]Contura ANR'!EV29</f>
        <v>64.721747003051149</v>
      </c>
      <c r="EZ121" s="155">
        <f>'[1]Contura ANR'!EW29</f>
        <v>71.938109038234558</v>
      </c>
      <c r="FA121" s="155">
        <f>'[1]Contura ANR'!EX29</f>
        <v>77.909648622348826</v>
      </c>
      <c r="FB121" s="195">
        <f>'[1]Contura ANR'!EY29</f>
        <v>85.468787854203427</v>
      </c>
      <c r="FC121" s="155">
        <f>'[1]Contura ANR'!EZ29</f>
        <v>221.00108732749175</v>
      </c>
      <c r="FD121" s="155">
        <f>'[1]Contura ANR'!FA29</f>
        <v>235.43381139785853</v>
      </c>
      <c r="FE121" s="155">
        <f>'[1]Contura ANR'!FB29</f>
        <v>249.19000152742692</v>
      </c>
      <c r="FF121" s="155">
        <f>'[1]Contura ANR'!FC29</f>
        <v>259.33801063940359</v>
      </c>
      <c r="FG121" s="155">
        <f>'[1]Contura ANR'!FD29</f>
        <v>294.7432868745222</v>
      </c>
      <c r="FH121" s="155">
        <f>'[1]Contura ANR'!FE29</f>
        <v>273.54522339617091</v>
      </c>
      <c r="FI121" s="155">
        <f>'[1]Contura ANR'!FF29</f>
        <v>291.36061717052991</v>
      </c>
      <c r="FJ121" s="155">
        <f>'[1]Contura ANR'!FG29</f>
        <v>305.56782992729723</v>
      </c>
      <c r="FK121" s="155">
        <f>'[1]Contura ANR'!FH29</f>
        <v>306.46987518169516</v>
      </c>
      <c r="FL121" s="155">
        <f>'[1]Contura ANR'!FI29</f>
        <v>301.95964890970561</v>
      </c>
      <c r="FM121" s="155">
        <f>'[1]Contura ANR'!FJ29</f>
        <v>274.44726865056879</v>
      </c>
      <c r="FN121" s="155">
        <f>'[1]Contura ANR'!FK29</f>
        <v>269.03499712418125</v>
      </c>
      <c r="FO121" s="155">
        <f>'[1]Contura ANR'!FL29</f>
        <v>274.57881691683519</v>
      </c>
      <c r="FP121" s="155">
        <f>'[1]Contura ANR'!FM29</f>
        <v>245.35630919623571</v>
      </c>
      <c r="FQ121" s="155">
        <f>'[1]Contura ANR'!FN29</f>
        <v>195.99639287558128</v>
      </c>
      <c r="FR121" s="155">
        <f>'[1]Contura ANR'!FO29</f>
        <v>180.75408318939233</v>
      </c>
      <c r="FS121" s="155">
        <f>'[1]Contura ANR'!FP29</f>
        <v>158.75545454776287</v>
      </c>
      <c r="FT121" s="155">
        <f>'[1]Contura ANR'!FQ29</f>
        <v>27.954382433791711</v>
      </c>
      <c r="FU121" s="155">
        <f>'[1]Contura ANR'!FR29</f>
        <v>24.03725091656872</v>
      </c>
      <c r="FV121" s="155">
        <f>'[1]Contura ANR'!FS29</f>
        <v>39.660674722740787</v>
      </c>
      <c r="FW121" s="155"/>
      <c r="FX121" s="155"/>
      <c r="FY121" s="113" t="s">
        <v>166</v>
      </c>
      <c r="FZ121" s="114">
        <f>SUM(L121:FW121)</f>
        <v>5348.3151729646761</v>
      </c>
      <c r="GA121" s="115"/>
      <c r="GB121" s="109" t="s">
        <v>172</v>
      </c>
      <c r="GC121" s="116" t="s">
        <v>173</v>
      </c>
      <c r="GD121" s="117"/>
      <c r="GE121" s="118">
        <f>FZ121/FZ123</f>
        <v>0.89849736753571119</v>
      </c>
      <c r="GI121" s="118">
        <f>FZ121/$GI$576</f>
        <v>3.3180200261256499E-3</v>
      </c>
      <c r="GK121" s="114">
        <v>5348.3151729646761</v>
      </c>
      <c r="GL121" s="119">
        <f>FZ121-GK121</f>
        <v>0</v>
      </c>
      <c r="GM121" s="15">
        <f>GL121/GK121</f>
        <v>0</v>
      </c>
      <c r="GO121" s="120">
        <f>SUM(EV121:FU121)</f>
        <v>4836.9342841581192</v>
      </c>
      <c r="GU121" s="120">
        <f>SUM(DU121:FU121)</f>
        <v>5308.6544982419355</v>
      </c>
      <c r="GW121" s="121">
        <f>SUM(DU121:FV121)</f>
        <v>5348.3151729646761</v>
      </c>
      <c r="GZ121" s="1"/>
      <c r="HA121" s="1"/>
    </row>
    <row r="122" spans="2:216" ht="14.1" customHeight="1">
      <c r="C122" s="125" t="s">
        <v>175</v>
      </c>
      <c r="D122" s="126" t="s">
        <v>176</v>
      </c>
      <c r="F122" s="10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c r="DF122" s="23"/>
      <c r="DG122" s="23"/>
      <c r="DH122" s="23"/>
      <c r="DI122" s="23"/>
      <c r="DJ122" s="23"/>
      <c r="DK122" s="23"/>
      <c r="DL122" s="23"/>
      <c r="DM122" s="23"/>
      <c r="DN122" s="23"/>
      <c r="DO122" s="23"/>
      <c r="DP122" s="23"/>
      <c r="DQ122" s="23"/>
      <c r="DR122" s="23"/>
      <c r="DS122" s="23"/>
      <c r="DT122" s="23"/>
      <c r="DU122" s="23"/>
      <c r="DV122" s="23"/>
      <c r="DW122" s="23"/>
      <c r="DX122" s="23"/>
      <c r="DY122" s="23"/>
      <c r="DZ122" s="23"/>
      <c r="EA122" s="23"/>
      <c r="EB122" s="23"/>
      <c r="EC122" s="23"/>
      <c r="ED122" s="23"/>
      <c r="EE122" s="23"/>
      <c r="EF122" s="23"/>
      <c r="EG122" s="23"/>
      <c r="EH122" s="23"/>
      <c r="EI122" s="23"/>
      <c r="EJ122" s="111"/>
      <c r="EK122" s="127">
        <f>'[1]Contura ANR'!EH36</f>
        <v>0.12746181978487636</v>
      </c>
      <c r="EL122" s="127">
        <f>'[1]Contura ANR'!EI36</f>
        <v>0.16863198757539144</v>
      </c>
      <c r="EM122" s="127">
        <f>'[1]Contura ANR'!EJ36</f>
        <v>0.16575685495027956</v>
      </c>
      <c r="EN122" s="127">
        <f>'[1]Contura ANR'!EK36</f>
        <v>0.21418828204987</v>
      </c>
      <c r="EO122" s="127">
        <f>'[1]Contura ANR'!EL36</f>
        <v>0.222067601206031</v>
      </c>
      <c r="EP122" s="127">
        <f>'[1]Contura ANR'!EM36</f>
        <v>0.21134954350862026</v>
      </c>
      <c r="EQ122" s="127">
        <f>'[1]Contura ANR'!EN36</f>
        <v>0.16140776192874953</v>
      </c>
      <c r="ER122" s="127">
        <f>'[1]Contura ANR'!EO36</f>
        <v>0.15467485641424705</v>
      </c>
      <c r="ES122" s="127">
        <f>'[1]Contura ANR'!EP36</f>
        <v>0.15376500431769263</v>
      </c>
      <c r="ET122" s="127">
        <f>'[1]Contura ANR'!EQ36</f>
        <v>0.17014234205567172</v>
      </c>
      <c r="EU122" s="127">
        <f>'[1]Contura ANR'!ER36</f>
        <v>0.15376500431769263</v>
      </c>
      <c r="EV122" s="127">
        <f>'[1]Contura ANR'!ES36</f>
        <v>0.16377337737979095</v>
      </c>
      <c r="EW122" s="127">
        <f>'[1]Contura ANR'!ET36</f>
        <v>0.20016746124196674</v>
      </c>
      <c r="EX122" s="127">
        <f>'[1]Contura ANR'!EU36</f>
        <v>0.23064750647653898</v>
      </c>
      <c r="EY122" s="127">
        <f>'[1]Contura ANR'!EV36</f>
        <v>0.26112755171111113</v>
      </c>
      <c r="EZ122" s="127">
        <f>'[1]Contura ANR'!EW36</f>
        <v>0.29024281880085179</v>
      </c>
      <c r="FA122" s="127">
        <f>'[1]Contura ANR'!EX36</f>
        <v>0.31433570231761215</v>
      </c>
      <c r="FB122" s="196">
        <f>'[1]Contura ANR'!EY36</f>
        <v>0.34483394459411537</v>
      </c>
      <c r="FC122" s="127">
        <f>'[1]Contura ANR'!EZ36</f>
        <v>0.89165505462330641</v>
      </c>
      <c r="FD122" s="127">
        <f>'[1]Contura ANR'!FA36</f>
        <v>0.94988558880278762</v>
      </c>
      <c r="FE122" s="127">
        <f>'[1]Contura ANR'!FB36</f>
        <v>1.0053865666926058</v>
      </c>
      <c r="FF122" s="127">
        <f>'[1]Contura ANR'!FC36</f>
        <v>1.0463299110375535</v>
      </c>
      <c r="FG122" s="127">
        <f>'[1]Contura ANR'!FD36</f>
        <v>1.1891766901965937</v>
      </c>
      <c r="FH122" s="127">
        <f>'[1]Contura ANR'!FE36</f>
        <v>1.1036505931204803</v>
      </c>
      <c r="FI122" s="127">
        <f>'[1]Contura ANR'!FF36</f>
        <v>1.1755289087482774</v>
      </c>
      <c r="FJ122" s="127">
        <f>'[1]Contura ANR'!FG36</f>
        <v>1.2328495908312043</v>
      </c>
      <c r="FK122" s="127">
        <f>'[1]Contura ANR'!FH36</f>
        <v>1.2364889992174219</v>
      </c>
      <c r="FL122" s="127">
        <f>'[1]Contura ANR'!FI36</f>
        <v>1.2182919572863342</v>
      </c>
      <c r="FM122" s="127">
        <f>'[1]Contura ANR'!FJ36</f>
        <v>1.1072900015066978</v>
      </c>
      <c r="FN122" s="127">
        <f>'[1]Contura ANR'!FK36</f>
        <v>1.0854535511893924</v>
      </c>
      <c r="FO122" s="127">
        <f>'[1]Contura ANR'!FL36</f>
        <v>1.1078207485630214</v>
      </c>
      <c r="FP122" s="127">
        <f>'[1]Contura ANR'!FM36</f>
        <v>0.98991908105118098</v>
      </c>
      <c r="FQ122" s="127">
        <f>'[1]Contura ANR'!FN36</f>
        <v>0.79077065415735537</v>
      </c>
      <c r="FR122" s="127">
        <f>'[1]Contura ANR'!FO36</f>
        <v>0.72927375095124392</v>
      </c>
      <c r="FS122" s="127">
        <f>'[1]Contura ANR'!FP36</f>
        <v>0.64051767893236244</v>
      </c>
      <c r="FT122" s="127">
        <f>'[1]Contura ANR'!FQ36</f>
        <v>0.11278526588888271</v>
      </c>
      <c r="FU122" s="127">
        <f>'[1]Contura ANR'!FR36</f>
        <v>9.6981134971732899E-2</v>
      </c>
      <c r="FV122" s="127">
        <f>'[1]Contura ANR'!FS36</f>
        <v>0.16001568822102133</v>
      </c>
      <c r="FW122" s="155"/>
      <c r="FX122" s="155"/>
      <c r="FY122" s="113" t="s">
        <v>166</v>
      </c>
      <c r="FZ122" s="129">
        <f>SUM(L122:FW122)</f>
        <v>21.578410836620566</v>
      </c>
      <c r="GA122" s="115"/>
      <c r="GB122" s="125" t="s">
        <v>175</v>
      </c>
      <c r="GC122" s="130" t="s">
        <v>176</v>
      </c>
      <c r="GD122" s="117"/>
      <c r="GE122" s="131">
        <f>(FZ122*$FP$7)/FZ123</f>
        <v>0.10150263246428903</v>
      </c>
      <c r="GI122" s="132"/>
      <c r="GK122" s="129">
        <v>21.578410836620566</v>
      </c>
      <c r="GL122" s="119">
        <f>FZ122-GK122</f>
        <v>0</v>
      </c>
      <c r="GM122" s="15">
        <f>GL122/GK122</f>
        <v>0</v>
      </c>
      <c r="GO122" s="133">
        <f>SUM(EV122:FU122)</f>
        <v>19.515184090290418</v>
      </c>
      <c r="GU122" s="133">
        <f>SUM(DU122:FU122)</f>
        <v>21.418395148399544</v>
      </c>
      <c r="GW122" s="134">
        <f>SUM(DU122:FV122)</f>
        <v>21.578410836620566</v>
      </c>
      <c r="GZ122" s="1"/>
      <c r="HA122" s="1"/>
    </row>
    <row r="123" spans="2:216" ht="15" customHeight="1">
      <c r="C123" s="136" t="s">
        <v>177</v>
      </c>
      <c r="D123" s="14" t="s">
        <v>11</v>
      </c>
      <c r="F123" s="10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37"/>
      <c r="EK123" s="138">
        <f t="shared" ref="EK123:FV123" si="29">EK121+(EK122*$FP$7)</f>
        <v>35.160969398819979</v>
      </c>
      <c r="EL123" s="138">
        <f t="shared" si="29"/>
        <v>46.517962514638832</v>
      </c>
      <c r="EM123" s="138">
        <f t="shared" si="29"/>
        <v>45.72484305016134</v>
      </c>
      <c r="EN123" s="138">
        <f t="shared" si="29"/>
        <v>59.084890231850274</v>
      </c>
      <c r="EO123" s="138">
        <f t="shared" si="29"/>
        <v>61.258439143994281</v>
      </c>
      <c r="EP123" s="138">
        <f t="shared" si="29"/>
        <v>58.301810254264893</v>
      </c>
      <c r="EQ123" s="138">
        <f t="shared" si="29"/>
        <v>44.525124366552973</v>
      </c>
      <c r="ER123" s="138">
        <f t="shared" si="29"/>
        <v>42.667819291510753</v>
      </c>
      <c r="ES123" s="138">
        <f t="shared" si="29"/>
        <v>42.41683211920774</v>
      </c>
      <c r="ET123" s="138">
        <f t="shared" si="29"/>
        <v>46.934601220661818</v>
      </c>
      <c r="EU123" s="138">
        <f t="shared" si="29"/>
        <v>42.41683211920774</v>
      </c>
      <c r="EV123" s="138">
        <f t="shared" si="29"/>
        <v>45.177691014540791</v>
      </c>
      <c r="EW123" s="138">
        <f t="shared" si="29"/>
        <v>55.217177906660964</v>
      </c>
      <c r="EX123" s="138">
        <f t="shared" si="29"/>
        <v>63.625248178811624</v>
      </c>
      <c r="EY123" s="138">
        <f t="shared" si="29"/>
        <v>72.033318450962255</v>
      </c>
      <c r="EZ123" s="138">
        <f t="shared" si="29"/>
        <v>80.064907964658403</v>
      </c>
      <c r="FA123" s="138">
        <f t="shared" si="29"/>
        <v>86.711048287241965</v>
      </c>
      <c r="FB123" s="138">
        <f t="shared" si="29"/>
        <v>95.124138302838659</v>
      </c>
      <c r="FC123" s="138">
        <f t="shared" si="29"/>
        <v>245.96742885694431</v>
      </c>
      <c r="FD123" s="138">
        <f t="shared" si="29"/>
        <v>262.03060788433658</v>
      </c>
      <c r="FE123" s="138">
        <f t="shared" si="29"/>
        <v>277.34082539481989</v>
      </c>
      <c r="FF123" s="138">
        <f t="shared" si="29"/>
        <v>288.6352481484551</v>
      </c>
      <c r="FG123" s="138">
        <f t="shared" si="29"/>
        <v>328.04023420002682</v>
      </c>
      <c r="FH123" s="138">
        <f t="shared" si="29"/>
        <v>304.44744000354433</v>
      </c>
      <c r="FI123" s="138">
        <f t="shared" si="29"/>
        <v>324.27542661548171</v>
      </c>
      <c r="FJ123" s="138">
        <f t="shared" si="29"/>
        <v>340.08761847057093</v>
      </c>
      <c r="FK123" s="138">
        <f t="shared" si="29"/>
        <v>341.09156715978298</v>
      </c>
      <c r="FL123" s="138">
        <f t="shared" si="29"/>
        <v>336.07182371372295</v>
      </c>
      <c r="FM123" s="138">
        <f t="shared" si="29"/>
        <v>305.45138869275632</v>
      </c>
      <c r="FN123" s="138">
        <f t="shared" si="29"/>
        <v>299.42769655748424</v>
      </c>
      <c r="FO123" s="138">
        <f t="shared" si="29"/>
        <v>305.59779787659977</v>
      </c>
      <c r="FP123" s="138">
        <f t="shared" si="29"/>
        <v>273.07404346566875</v>
      </c>
      <c r="FQ123" s="138">
        <f t="shared" si="29"/>
        <v>218.13797119198722</v>
      </c>
      <c r="FR123" s="138">
        <f t="shared" si="29"/>
        <v>201.17374821602715</v>
      </c>
      <c r="FS123" s="138">
        <f t="shared" si="29"/>
        <v>176.689949557869</v>
      </c>
      <c r="FT123" s="138">
        <f t="shared" si="29"/>
        <v>31.112369878680425</v>
      </c>
      <c r="FU123" s="138">
        <f t="shared" si="29"/>
        <v>26.752722695777241</v>
      </c>
      <c r="FV123" s="138">
        <f t="shared" si="29"/>
        <v>44.141113992929384</v>
      </c>
      <c r="FW123" s="112"/>
      <c r="FX123" s="112"/>
      <c r="FY123" s="100" t="s">
        <v>166</v>
      </c>
      <c r="FZ123" s="139">
        <f>SUM(L123:FW123)</f>
        <v>5952.5106763900503</v>
      </c>
      <c r="GA123" s="115"/>
      <c r="GB123" s="136" t="s">
        <v>177</v>
      </c>
      <c r="GC123" s="14" t="s">
        <v>11</v>
      </c>
      <c r="GD123" s="117"/>
      <c r="GE123" s="140">
        <f>GE121+GE122</f>
        <v>1.0000000000000002</v>
      </c>
      <c r="GI123" s="141"/>
      <c r="GK123" s="139">
        <v>5952.5106763900503</v>
      </c>
      <c r="GL123" s="119">
        <f>FZ123-GK123</f>
        <v>0</v>
      </c>
      <c r="GM123" s="15">
        <f>GL123/GK123</f>
        <v>0</v>
      </c>
      <c r="GO123" s="142">
        <f>SUM(EV123:FU123)</f>
        <v>5383.3594386862505</v>
      </c>
      <c r="GR123" s="143" t="str">
        <f>GB120</f>
        <v>Contura Energy / ANR, USA</v>
      </c>
      <c r="GS123" s="144">
        <f>GO123</f>
        <v>5383.3594386862505</v>
      </c>
      <c r="GU123" s="142">
        <f>SUM(DU123:FU123)</f>
        <v>5908.3695623971207</v>
      </c>
      <c r="GW123" s="145">
        <f>SUM(DU123:FV123)</f>
        <v>5952.5106763900503</v>
      </c>
      <c r="GY123" s="306">
        <f>+GW123</f>
        <v>5952.5106763900503</v>
      </c>
      <c r="GZ123" s="143" t="str">
        <f>GR123</f>
        <v>Contura Energy / ANR, USA</v>
      </c>
      <c r="HA123" s="144">
        <f>GW123</f>
        <v>5952.5106763900503</v>
      </c>
      <c r="HC123" s="22" t="s">
        <v>58</v>
      </c>
      <c r="HD123" s="146">
        <f>FU123</f>
        <v>26.752722695777241</v>
      </c>
      <c r="HE123" s="147"/>
      <c r="HF123" s="148">
        <f>FV123</f>
        <v>44.141113992929384</v>
      </c>
      <c r="HH123" s="135"/>
    </row>
    <row r="124" spans="2:216" ht="11.1" customHeight="1">
      <c r="C124" s="170"/>
      <c r="F124" s="10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23"/>
      <c r="FB124" s="23"/>
      <c r="FC124" s="23"/>
      <c r="FD124" s="23"/>
      <c r="FE124" s="23"/>
      <c r="FF124" s="23"/>
      <c r="FG124" s="23"/>
      <c r="FH124" s="23"/>
      <c r="FI124" s="23"/>
      <c r="FJ124" s="23"/>
      <c r="FK124" s="23"/>
      <c r="FL124" s="23"/>
      <c r="FM124" s="23"/>
      <c r="FN124" s="23"/>
      <c r="FO124" s="23"/>
      <c r="FP124" s="23"/>
      <c r="FQ124" s="23"/>
      <c r="FR124" s="23"/>
      <c r="FS124" s="23"/>
      <c r="FT124" s="23"/>
      <c r="FU124" s="23"/>
      <c r="FV124" s="23"/>
      <c r="FW124" s="23"/>
      <c r="FX124" s="23"/>
      <c r="FY124" s="23"/>
      <c r="FZ124" s="151">
        <f>FZ121+(FZ122*$FP$7)</f>
        <v>5952.5106763900521</v>
      </c>
      <c r="GA124" s="152" t="s">
        <v>179</v>
      </c>
      <c r="GB124" s="170"/>
      <c r="GK124" s="153">
        <v>0</v>
      </c>
      <c r="GZ124" s="1"/>
      <c r="HA124" s="1"/>
      <c r="HH124" s="135"/>
    </row>
    <row r="125" spans="2:216" ht="15" customHeight="1">
      <c r="B125" s="14">
        <v>23</v>
      </c>
      <c r="C125" s="103" t="str">
        <f>GB125</f>
        <v>Cyprus Amax, USA</v>
      </c>
      <c r="D125" s="154" t="s">
        <v>180</v>
      </c>
      <c r="F125" s="14" t="s">
        <v>233</v>
      </c>
      <c r="G125" s="23" t="s">
        <v>182</v>
      </c>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181" t="s">
        <v>234</v>
      </c>
      <c r="FU125" s="181"/>
      <c r="FV125" s="181"/>
      <c r="FW125" s="181"/>
      <c r="FX125" s="181"/>
      <c r="FY125" s="23"/>
      <c r="FZ125" s="180"/>
      <c r="GB125" s="156" t="s">
        <v>60</v>
      </c>
      <c r="GF125" s="14">
        <v>23</v>
      </c>
      <c r="GK125" s="180"/>
      <c r="GZ125" s="1"/>
      <c r="HA125" s="1"/>
    </row>
    <row r="126" spans="2:216" ht="14.1" customHeight="1">
      <c r="C126" s="109" t="s">
        <v>172</v>
      </c>
      <c r="D126" s="110" t="s">
        <v>173</v>
      </c>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111"/>
      <c r="DY126" s="155">
        <f>[1]Cyprus!DV29</f>
        <v>21.786587610756825</v>
      </c>
      <c r="DZ126" s="155">
        <f>[1]Cyprus!DW29</f>
        <v>27.863118586362731</v>
      </c>
      <c r="EA126" s="155">
        <f>[1]Cyprus!DX29</f>
        <v>25.762752428000272</v>
      </c>
      <c r="EB126" s="155">
        <f>[1]Cyprus!DY29</f>
        <v>31.636061163245483</v>
      </c>
      <c r="EC126" s="155">
        <f>[1]Cyprus!DZ29</f>
        <v>32.171531284649376</v>
      </c>
      <c r="ED126" s="155">
        <f>[1]Cyprus!EA29</f>
        <v>38.528213957845352</v>
      </c>
      <c r="EE126" s="155">
        <f>[1]Cyprus!EB29</f>
        <v>42.180439553540488</v>
      </c>
      <c r="EF126" s="155">
        <f>[1]Cyprus!EC29</f>
        <v>46.707722274435078</v>
      </c>
      <c r="EG126" s="155">
        <f>[1]Cyprus!ED29</f>
        <v>54.323338751088386</v>
      </c>
      <c r="EH126" s="155">
        <f>[1]Cyprus!EE29</f>
        <v>57.529616072173589</v>
      </c>
      <c r="EI126" s="155">
        <f>[1]Cyprus!EF29</f>
        <v>66.746269902644613</v>
      </c>
      <c r="EJ126" s="155">
        <f>[1]Cyprus!EG29</f>
        <v>78.310496653302479</v>
      </c>
      <c r="EK126" s="155">
        <f>[1]Cyprus!EH29</f>
        <v>68.492675964705455</v>
      </c>
      <c r="EL126" s="155">
        <f>[1]Cyprus!EI29</f>
        <v>75.190274409184781</v>
      </c>
      <c r="EM126" s="155">
        <f>[1]Cyprus!EJ29</f>
        <v>77.285279145241844</v>
      </c>
      <c r="EN126" s="155">
        <f>[1]Cyprus!EK29</f>
        <v>79.869291561636118</v>
      </c>
      <c r="EO126" s="155">
        <f>[1]Cyprus!EL29</f>
        <v>73.894111939892099</v>
      </c>
      <c r="EP126" s="155">
        <f>[1]Cyprus!EM29</f>
        <v>68.409554605490797</v>
      </c>
      <c r="EQ126" s="155">
        <f>[1]Cyprus!EN29</f>
        <v>95.285804531522032</v>
      </c>
      <c r="ER126" s="155">
        <f>[1]Cyprus!EO29</f>
        <v>96.888008419587734</v>
      </c>
      <c r="ES126" s="155">
        <f>[1]Cyprus!EP29</f>
        <v>101.58890967727774</v>
      </c>
      <c r="ET126" s="155">
        <f>[1]Cyprus!EQ29</f>
        <v>116.26715518197948</v>
      </c>
      <c r="EU126" s="155">
        <f>[1]Cyprus!ER29</f>
        <v>118.97104251179293</v>
      </c>
      <c r="EV126" s="155">
        <f>[1]Cyprus!ES29</f>
        <v>115.4946159448899</v>
      </c>
      <c r="EW126" s="111"/>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113" t="s">
        <v>166</v>
      </c>
      <c r="FZ126" s="114">
        <f>SUM(L126:FW126)</f>
        <v>1611.1828721312456</v>
      </c>
      <c r="GA126" s="115"/>
      <c r="GB126" s="109" t="s">
        <v>172</v>
      </c>
      <c r="GC126" s="116" t="s">
        <v>173</v>
      </c>
      <c r="GD126" s="117"/>
      <c r="GE126" s="118">
        <f>FZ126/FZ128</f>
        <v>0.89849736753571097</v>
      </c>
      <c r="GI126" s="118">
        <f>FZ126/$GI$576</f>
        <v>9.9955534829088187E-4</v>
      </c>
      <c r="GK126" s="114">
        <v>1611.1828721312456</v>
      </c>
      <c r="GL126" s="119">
        <f>FZ126-GK126</f>
        <v>0</v>
      </c>
      <c r="GM126" s="15">
        <f>GL126/GK126</f>
        <v>0</v>
      </c>
      <c r="GO126" s="120">
        <f>SUM(EV126:FU126)</f>
        <v>115.4946159448899</v>
      </c>
      <c r="GU126" s="120">
        <f>SUM(DU126:FU126)</f>
        <v>1611.1828721312456</v>
      </c>
      <c r="GW126" s="121">
        <f>SUM(DU126:FV126)</f>
        <v>1611.1828721312456</v>
      </c>
      <c r="GZ126" s="1"/>
      <c r="HA126" s="1"/>
    </row>
    <row r="127" spans="2:216" ht="14.1" customHeight="1">
      <c r="C127" s="125" t="s">
        <v>175</v>
      </c>
      <c r="D127" s="126" t="s">
        <v>176</v>
      </c>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111"/>
      <c r="DY127" s="127">
        <f>[1]Cyprus!DV36</f>
        <v>8.790056737294745E-2</v>
      </c>
      <c r="DZ127" s="127">
        <f>[1]Cyprus!DW36</f>
        <v>0.11241705109026577</v>
      </c>
      <c r="EA127" s="127">
        <f>[1]Cyprus!DX36</f>
        <v>0.10394287512891225</v>
      </c>
      <c r="EB127" s="127">
        <f>[1]Cyprus!DY36</f>
        <v>0.12763943465481262</v>
      </c>
      <c r="EC127" s="127">
        <f>[1]Cyprus!DZ36</f>
        <v>0.12979985226236049</v>
      </c>
      <c r="ED127" s="127">
        <f>[1]Cyprus!EA36</f>
        <v>0.15544664117517915</v>
      </c>
      <c r="EE127" s="127">
        <f>[1]Cyprus!EB36</f>
        <v>0.17018197778553926</v>
      </c>
      <c r="EF127" s="127">
        <f>[1]Cyprus!EC36</f>
        <v>0.18844783597931591</v>
      </c>
      <c r="EG127" s="127">
        <f>[1]Cyprus!ED36</f>
        <v>0.21917394238719032</v>
      </c>
      <c r="EH127" s="127">
        <f>[1]Cyprus!EE36</f>
        <v>0.23211004788079467</v>
      </c>
      <c r="EI127" s="127">
        <f>[1]Cyprus!EF36</f>
        <v>0.26929572906468285</v>
      </c>
      <c r="EJ127" s="127">
        <f>[1]Cyprus!EG36</f>
        <v>0.31595297116120835</v>
      </c>
      <c r="EK127" s="127">
        <f>[1]Cyprus!EH36</f>
        <v>0.27634181110659517</v>
      </c>
      <c r="EL127" s="127">
        <f>[1]Cyprus!EI36</f>
        <v>0.30336406506504576</v>
      </c>
      <c r="EM127" s="127">
        <f>[1]Cyprus!EJ36</f>
        <v>0.3118166097332849</v>
      </c>
      <c r="EN127" s="127">
        <f>[1]Cyprus!EK36</f>
        <v>0.32224211378916801</v>
      </c>
      <c r="EO127" s="127">
        <f>[1]Cyprus!EL36</f>
        <v>0.29813454410958901</v>
      </c>
      <c r="EP127" s="127">
        <f>[1]Cyprus!EM36</f>
        <v>0.27600644814079639</v>
      </c>
      <c r="EQ127" s="127">
        <f>[1]Cyprus!EN36</f>
        <v>0.38444186077002623</v>
      </c>
      <c r="ER127" s="127">
        <f>[1]Cyprus!EO36</f>
        <v>0.39090614206658786</v>
      </c>
      <c r="ES127" s="127">
        <f>[1]Cyprus!EP36</f>
        <v>0.4098724848044995</v>
      </c>
      <c r="ET127" s="127">
        <f>[1]Cyprus!EQ36</f>
        <v>0.46909360428195579</v>
      </c>
      <c r="EU127" s="127">
        <f>[1]Cyprus!ER36</f>
        <v>0.48000275786990815</v>
      </c>
      <c r="EV127" s="127">
        <f>[1]Cyprus!ES36</f>
        <v>0.46597670325682644</v>
      </c>
      <c r="EW127" s="111"/>
      <c r="EX127" s="23"/>
      <c r="EY127" s="23"/>
      <c r="EZ127" s="23"/>
      <c r="FA127" s="23"/>
      <c r="FB127" s="23"/>
      <c r="FC127" s="23"/>
      <c r="FD127" s="23"/>
      <c r="FE127" s="23"/>
      <c r="FF127" s="23"/>
      <c r="FG127" s="23"/>
      <c r="FH127" s="23"/>
      <c r="FI127" s="23"/>
      <c r="FJ127" s="23"/>
      <c r="FK127" s="23"/>
      <c r="FL127" s="23"/>
      <c r="FM127" s="23"/>
      <c r="FN127" s="23"/>
      <c r="FO127" s="23"/>
      <c r="FP127" s="23"/>
      <c r="FQ127" s="23"/>
      <c r="FR127" s="23"/>
      <c r="FS127" s="23"/>
      <c r="FT127" s="23"/>
      <c r="FU127" s="23"/>
      <c r="FV127" s="23"/>
      <c r="FW127" s="23"/>
      <c r="FX127" s="23"/>
      <c r="FY127" s="113" t="s">
        <v>166</v>
      </c>
      <c r="FZ127" s="129">
        <f>SUM(L127:FW127)</f>
        <v>6.5005080709374923</v>
      </c>
      <c r="GA127" s="115"/>
      <c r="GB127" s="125" t="s">
        <v>175</v>
      </c>
      <c r="GC127" s="130" t="s">
        <v>176</v>
      </c>
      <c r="GD127" s="117"/>
      <c r="GE127" s="131">
        <f>(FZ127*$FP$7)/FZ128</f>
        <v>0.10150263246428903</v>
      </c>
      <c r="GI127" s="132"/>
      <c r="GK127" s="129">
        <v>6.5005080709374923</v>
      </c>
      <c r="GL127" s="119">
        <f>FZ127-GK127</f>
        <v>0</v>
      </c>
      <c r="GM127" s="15">
        <f>GL127/GK127</f>
        <v>0</v>
      </c>
      <c r="GO127" s="133">
        <f>SUM(EV127:FU127)</f>
        <v>0.46597670325682644</v>
      </c>
      <c r="GU127" s="133">
        <f>SUM(DU127:FU127)</f>
        <v>6.5005080709374923</v>
      </c>
      <c r="GW127" s="134">
        <f>SUM(DU127:FV127)</f>
        <v>6.5005080709374923</v>
      </c>
      <c r="GZ127" s="1"/>
      <c r="HA127" s="1"/>
    </row>
    <row r="128" spans="2:216" ht="15" customHeight="1">
      <c r="C128" s="136" t="s">
        <v>177</v>
      </c>
      <c r="D128" s="14" t="s">
        <v>11</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37"/>
      <c r="DY128" s="138">
        <f t="shared" ref="DY128:EV128" si="30">DY126+(DY127*$FP$7)</f>
        <v>24.247803497199353</v>
      </c>
      <c r="DZ128" s="138">
        <f t="shared" si="30"/>
        <v>31.010796016890172</v>
      </c>
      <c r="EA128" s="138">
        <f t="shared" si="30"/>
        <v>28.673152931609817</v>
      </c>
      <c r="EB128" s="138">
        <f t="shared" si="30"/>
        <v>35.209965333580236</v>
      </c>
      <c r="EC128" s="138">
        <f t="shared" si="30"/>
        <v>35.805927147995469</v>
      </c>
      <c r="ED128" s="138">
        <f t="shared" si="30"/>
        <v>42.880719910750372</v>
      </c>
      <c r="EE128" s="138">
        <f t="shared" si="30"/>
        <v>46.94553493153559</v>
      </c>
      <c r="EF128" s="138">
        <f t="shared" si="30"/>
        <v>51.984261681855926</v>
      </c>
      <c r="EG128" s="138">
        <f t="shared" si="30"/>
        <v>60.460209137929716</v>
      </c>
      <c r="EH128" s="138">
        <f t="shared" si="30"/>
        <v>64.028697412835839</v>
      </c>
      <c r="EI128" s="138">
        <f t="shared" si="30"/>
        <v>74.286550316455731</v>
      </c>
      <c r="EJ128" s="138">
        <f t="shared" si="30"/>
        <v>87.157179845816316</v>
      </c>
      <c r="EK128" s="138">
        <f t="shared" si="30"/>
        <v>76.230246675690125</v>
      </c>
      <c r="EL128" s="138">
        <f t="shared" si="30"/>
        <v>83.684468231006065</v>
      </c>
      <c r="EM128" s="138">
        <f t="shared" si="30"/>
        <v>86.016144217773814</v>
      </c>
      <c r="EN128" s="138">
        <f t="shared" si="30"/>
        <v>88.892070747732816</v>
      </c>
      <c r="EO128" s="138">
        <f t="shared" si="30"/>
        <v>82.241879174960587</v>
      </c>
      <c r="EP128" s="138">
        <f t="shared" si="30"/>
        <v>76.137735153433098</v>
      </c>
      <c r="EQ128" s="138">
        <f t="shared" si="30"/>
        <v>106.05017663308277</v>
      </c>
      <c r="ER128" s="138">
        <f t="shared" si="30"/>
        <v>107.83338039745219</v>
      </c>
      <c r="ES128" s="138">
        <f t="shared" si="30"/>
        <v>113.06533925180372</v>
      </c>
      <c r="ET128" s="138">
        <f t="shared" si="30"/>
        <v>129.40177610187425</v>
      </c>
      <c r="EU128" s="138">
        <f t="shared" si="30"/>
        <v>132.41111973215035</v>
      </c>
      <c r="EV128" s="138">
        <f t="shared" si="30"/>
        <v>128.54196363608105</v>
      </c>
      <c r="EW128" s="166"/>
      <c r="EX128" s="1"/>
      <c r="EY128" s="1"/>
      <c r="EZ128" s="1"/>
      <c r="FA128" s="1"/>
      <c r="FB128" s="1"/>
      <c r="FC128" s="1"/>
      <c r="FD128" s="1"/>
      <c r="FE128" s="1"/>
      <c r="FF128" s="1"/>
      <c r="FG128" s="1"/>
      <c r="FH128" s="1"/>
      <c r="FI128" s="1"/>
      <c r="FJ128" s="1"/>
      <c r="FK128" s="1"/>
      <c r="FL128" s="1"/>
      <c r="FM128" s="1"/>
      <c r="FN128" s="1"/>
      <c r="FO128" s="1"/>
      <c r="FP128" s="1"/>
      <c r="FQ128" s="1"/>
      <c r="FR128" s="1"/>
      <c r="FS128" s="112"/>
      <c r="FT128" s="112"/>
      <c r="FU128" s="112"/>
      <c r="FV128" s="112"/>
      <c r="FW128" s="112"/>
      <c r="FX128" s="112"/>
      <c r="FY128" s="100" t="s">
        <v>166</v>
      </c>
      <c r="FZ128" s="139">
        <f>SUM(L128:FW128)</f>
        <v>1793.1970981174954</v>
      </c>
      <c r="GA128" s="115"/>
      <c r="GB128" s="136" t="s">
        <v>177</v>
      </c>
      <c r="GC128" s="14" t="s">
        <v>11</v>
      </c>
      <c r="GD128" s="117"/>
      <c r="GE128" s="140">
        <f>GE126+GE127</f>
        <v>1</v>
      </c>
      <c r="GI128" s="141"/>
      <c r="GK128" s="139">
        <v>1793.1970981174954</v>
      </c>
      <c r="GL128" s="119">
        <f>FZ128-GK128</f>
        <v>0</v>
      </c>
      <c r="GM128" s="15">
        <f>GL128/GK128</f>
        <v>0</v>
      </c>
      <c r="GO128" s="142">
        <f>SUM(EV128:FU128)</f>
        <v>128.54196363608105</v>
      </c>
      <c r="GR128" s="143" t="str">
        <f>GB125</f>
        <v>Cyprus Amax, USA</v>
      </c>
      <c r="GS128" s="144">
        <f>GO128</f>
        <v>128.54196363608105</v>
      </c>
      <c r="GU128" s="142">
        <f>SUM(DU128:FU128)</f>
        <v>1793.1970981174954</v>
      </c>
      <c r="GW128" s="145">
        <f>SUM(DU128:FV128)</f>
        <v>1793.1970981174954</v>
      </c>
      <c r="GY128" s="306">
        <f>+GW128</f>
        <v>1793.1970981174954</v>
      </c>
      <c r="GZ128" s="143" t="str">
        <f>GR128</f>
        <v>Cyprus Amax, USA</v>
      </c>
      <c r="HA128" s="144">
        <f>GW128</f>
        <v>1793.1970981174954</v>
      </c>
      <c r="HC128" s="22" t="s">
        <v>60</v>
      </c>
      <c r="HD128" s="146">
        <f>FU128</f>
        <v>0</v>
      </c>
      <c r="HE128" s="147"/>
      <c r="HF128" s="148">
        <f>FV128</f>
        <v>0</v>
      </c>
    </row>
    <row r="129" spans="2:214" ht="11.1" customHeight="1">
      <c r="C129" s="157"/>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c r="EV129" s="23"/>
      <c r="EW129" s="197"/>
      <c r="EX129" s="23"/>
      <c r="EY129" s="23"/>
      <c r="EZ129" s="23"/>
      <c r="FA129" s="23"/>
      <c r="FB129" s="23"/>
      <c r="FC129" s="23"/>
      <c r="FD129" s="23"/>
      <c r="FE129" s="23"/>
      <c r="FF129" s="23"/>
      <c r="FG129" s="23"/>
      <c r="FH129" s="23"/>
      <c r="FI129" s="23"/>
      <c r="FJ129" s="23"/>
      <c r="FK129" s="23"/>
      <c r="FL129" s="23"/>
      <c r="FM129" s="23"/>
      <c r="FN129" s="23"/>
      <c r="FO129" s="23"/>
      <c r="FP129" s="23"/>
      <c r="FQ129" s="23"/>
      <c r="FR129" s="23"/>
      <c r="FS129" s="23"/>
      <c r="FT129" s="23"/>
      <c r="FU129" s="23"/>
      <c r="FV129" s="23"/>
      <c r="FW129" s="23"/>
      <c r="FX129" s="23"/>
      <c r="FY129" s="23"/>
      <c r="FZ129" s="151">
        <f>FZ126+(FZ127*$FP$7)</f>
        <v>1793.1970981174954</v>
      </c>
      <c r="GA129" s="152" t="s">
        <v>179</v>
      </c>
      <c r="GB129" s="157"/>
      <c r="GK129" s="180">
        <v>0</v>
      </c>
      <c r="GZ129" s="1"/>
      <c r="HA129" s="1"/>
    </row>
    <row r="130" spans="2:214" ht="15" customHeight="1">
      <c r="B130" s="14">
        <v>24</v>
      </c>
      <c r="C130" s="103" t="str">
        <f>GB130</f>
        <v>Czech Republic (coal)</v>
      </c>
      <c r="D130" s="178" t="s">
        <v>216</v>
      </c>
      <c r="F130" s="14" t="s">
        <v>235</v>
      </c>
      <c r="G130" s="23" t="s">
        <v>182</v>
      </c>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c r="EH130" s="23"/>
      <c r="EI130" s="23"/>
      <c r="EJ130" s="23"/>
      <c r="EK130" s="23"/>
      <c r="EL130" s="23"/>
      <c r="EM130" s="23"/>
      <c r="EN130" s="23"/>
      <c r="EO130" s="23"/>
      <c r="EP130" s="23"/>
      <c r="EQ130" s="23"/>
      <c r="ER130" s="23"/>
      <c r="ES130" s="23"/>
      <c r="ET130" s="23"/>
      <c r="EU130" s="23"/>
      <c r="EV130" s="23"/>
      <c r="EW130" s="23"/>
      <c r="EX130" s="23"/>
      <c r="EY130" s="23"/>
      <c r="EZ130" s="23"/>
      <c r="FA130" s="23"/>
      <c r="FB130" s="23"/>
      <c r="FC130" s="23"/>
      <c r="FD130" s="23"/>
      <c r="FE130" s="23"/>
      <c r="FF130" s="23"/>
      <c r="FG130" s="23"/>
      <c r="FH130" s="23"/>
      <c r="FI130" s="23"/>
      <c r="FJ130" s="23"/>
      <c r="FK130" s="23"/>
      <c r="FL130" s="23"/>
      <c r="FM130" s="23"/>
      <c r="FN130" s="23"/>
      <c r="FO130" s="23"/>
      <c r="FP130" s="23"/>
      <c r="FQ130" s="179" t="s">
        <v>218</v>
      </c>
      <c r="FR130" s="23"/>
      <c r="FS130" s="23"/>
      <c r="FT130" s="23"/>
      <c r="FU130" s="23"/>
      <c r="FV130" s="23"/>
      <c r="FW130" s="23"/>
      <c r="FX130" s="23"/>
      <c r="FY130" s="23"/>
      <c r="FZ130" s="180"/>
      <c r="GB130" s="156" t="s">
        <v>39</v>
      </c>
      <c r="GF130" s="14">
        <v>24</v>
      </c>
      <c r="GK130" s="180"/>
      <c r="GZ130" s="1"/>
      <c r="HA130" s="1"/>
    </row>
    <row r="131" spans="2:214" ht="14.1" customHeight="1">
      <c r="C131" s="109" t="s">
        <v>172</v>
      </c>
      <c r="D131" s="110" t="s">
        <v>173</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c r="EV131" s="111"/>
      <c r="EW131" s="155">
        <f>'[1]Czech Rep'!ET29</f>
        <v>126.78438107970214</v>
      </c>
      <c r="EX131" s="155">
        <f>'[1]Czech Rep'!EU29</f>
        <v>115.06354446241811</v>
      </c>
      <c r="EY131" s="155">
        <f>'[1]Czech Rep'!EV29</f>
        <v>112.3246842489739</v>
      </c>
      <c r="EZ131" s="155">
        <f>'[1]Czech Rep'!EW29</f>
        <v>115.62902342202405</v>
      </c>
      <c r="FA131" s="155">
        <f>'[1]Czech Rep'!EX29</f>
        <v>111.28368889151685</v>
      </c>
      <c r="FB131" s="155">
        <f>'[1]Czech Rep'!EY29</f>
        <v>102.07180816319115</v>
      </c>
      <c r="FC131" s="155">
        <f>'[1]Czech Rep'!EZ29</f>
        <v>89.792632472155432</v>
      </c>
      <c r="FD131" s="155">
        <f>'[1]Czech Rep'!FA29</f>
        <v>98.259109117363948</v>
      </c>
      <c r="FE131" s="155">
        <f>'[1]Czech Rep'!FB29</f>
        <v>99.287252680284226</v>
      </c>
      <c r="FF131" s="155">
        <f>'[1]Czech Rep'!FC29</f>
        <v>95.331755917384996</v>
      </c>
      <c r="FG131" s="155">
        <f>'[1]Czech Rep'!FD29</f>
        <v>95.67875436986948</v>
      </c>
      <c r="FH131" s="155">
        <f>'[1]Czech Rep'!FE29</f>
        <v>95.714453799138028</v>
      </c>
      <c r="FI131" s="155">
        <f>'[1]Czech Rep'!FF29</f>
        <v>92.157362666870128</v>
      </c>
      <c r="FJ131" s="155">
        <f>'[1]Czech Rep'!FG29</f>
        <v>92.967025722668708</v>
      </c>
      <c r="FK131" s="155">
        <f>'[1]Czech Rep'!FH29</f>
        <v>92.442958101014085</v>
      </c>
      <c r="FL131" s="155">
        <f>'[1]Czech Rep'!FI29</f>
        <v>89.424214362108444</v>
      </c>
      <c r="FM131" s="155">
        <f>'[1]Czech Rep'!FJ29</f>
        <v>84.236373300876565</v>
      </c>
      <c r="FN131" s="155">
        <f>'[1]Czech Rep'!FK29</f>
        <v>82.232921330353292</v>
      </c>
      <c r="FO131" s="155">
        <f>'[1]Czech Rep'!FL29</f>
        <v>86.304084244081409</v>
      </c>
      <c r="FP131" s="155">
        <f>'[1]Czech Rep'!FM29</f>
        <v>83.028304614446469</v>
      </c>
      <c r="FQ131" s="155">
        <f>'[1]Czech Rep'!FN29</f>
        <v>73.517340194498601</v>
      </c>
      <c r="FR131" s="155">
        <f>'[1]Czech Rep'!FO29</f>
        <v>70.348685461017752</v>
      </c>
      <c r="FS131" s="155">
        <f>'[1]Czech Rep'!FP29</f>
        <v>69.213450683399842</v>
      </c>
      <c r="FT131" s="155">
        <f>'[1]Czech Rep'!FQ29</f>
        <v>67.671248137973848</v>
      </c>
      <c r="FU131" s="155">
        <f>'[1]Czech Rep'!FR29</f>
        <v>66.74703554334846</v>
      </c>
      <c r="FV131" s="155">
        <f>'[1]Czech Rep'!FS29</f>
        <v>62.484477007021624</v>
      </c>
      <c r="FW131" s="155"/>
      <c r="FX131" s="155"/>
      <c r="FY131" s="113" t="s">
        <v>166</v>
      </c>
      <c r="FZ131" s="114">
        <f>SUM(L131:FW131)</f>
        <v>2369.9965699937011</v>
      </c>
      <c r="GA131" s="115"/>
      <c r="GB131" s="109" t="s">
        <v>172</v>
      </c>
      <c r="GC131" s="116" t="s">
        <v>173</v>
      </c>
      <c r="GD131" s="117"/>
      <c r="GE131" s="118">
        <f>FZ131/FZ133</f>
        <v>0.89849736753571063</v>
      </c>
      <c r="GI131" s="118">
        <f>FZ131/$GI$576</f>
        <v>1.4703127670632767E-3</v>
      </c>
      <c r="GK131" s="114">
        <v>2369.9965699937011</v>
      </c>
      <c r="GL131" s="119">
        <f>FZ131-GK131</f>
        <v>0</v>
      </c>
      <c r="GM131" s="15">
        <f>GL131/GK131</f>
        <v>0</v>
      </c>
      <c r="GO131" s="120">
        <f>SUM(EV131:FU131)</f>
        <v>2307.5120929866794</v>
      </c>
      <c r="GU131" s="120">
        <f>SUM(DU131:FU131)</f>
        <v>2307.5120929866794</v>
      </c>
      <c r="GW131" s="121">
        <f>SUM(DU131:FV131)</f>
        <v>2369.9965699937011</v>
      </c>
      <c r="GZ131" s="1"/>
      <c r="HA131" s="1"/>
    </row>
    <row r="132" spans="2:214" ht="14.1" customHeight="1">
      <c r="C132" s="125" t="s">
        <v>175</v>
      </c>
      <c r="D132" s="126" t="s">
        <v>176</v>
      </c>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111"/>
      <c r="EW132" s="127">
        <f>'[1]Czech Rep'!ET36</f>
        <v>0.51152659746638796</v>
      </c>
      <c r="EX132" s="127">
        <f>'[1]Czech Rep'!EU36</f>
        <v>0.46423749431944977</v>
      </c>
      <c r="EY132" s="127">
        <f>'[1]Czech Rep'!EV36</f>
        <v>0.45318723849149845</v>
      </c>
      <c r="EZ132" s="127">
        <f>'[1]Czech Rep'!EW36</f>
        <v>0.46651898613794296</v>
      </c>
      <c r="FA132" s="127">
        <f>'[1]Czech Rep'!EX36</f>
        <v>0.44898721946199699</v>
      </c>
      <c r="FB132" s="127">
        <f>'[1]Czech Rep'!EY36</f>
        <v>0.41182079592387688</v>
      </c>
      <c r="FC132" s="127">
        <f>'[1]Czech Rep'!EZ36</f>
        <v>0.3622790076733281</v>
      </c>
      <c r="FD132" s="127">
        <f>'[1]Czech Rep'!FA36</f>
        <v>0.39643801017797892</v>
      </c>
      <c r="FE132" s="127">
        <f>'[1]Czech Rep'!FB36</f>
        <v>0.40058617712069533</v>
      </c>
      <c r="FF132" s="127">
        <f>'[1]Czech Rep'!FC36</f>
        <v>0.38462725707719886</v>
      </c>
      <c r="FG132" s="127">
        <f>'[1]Czech Rep'!FD36</f>
        <v>0.3860272634203612</v>
      </c>
      <c r="FH132" s="127">
        <f>'[1]Czech Rep'!FE36</f>
        <v>0.38617129699476299</v>
      </c>
      <c r="FI132" s="127">
        <f>'[1]Czech Rep'!FF36</f>
        <v>0.37181979164156798</v>
      </c>
      <c r="FJ132" s="127">
        <f>'[1]Czech Rep'!FG36</f>
        <v>0.37508647310895255</v>
      </c>
      <c r="FK132" s="127">
        <f>'[1]Czech Rep'!FH36</f>
        <v>0.37297206023676471</v>
      </c>
      <c r="FL132" s="127">
        <f>'[1]Czech Rep'!FI36</f>
        <v>0.36079258118551916</v>
      </c>
      <c r="FM132" s="127">
        <f>'[1]Czech Rep'!FJ36</f>
        <v>0.33986162215374288</v>
      </c>
      <c r="FN132" s="127">
        <f>'[1]Czech Rep'!FK36</f>
        <v>0.33177845795842409</v>
      </c>
      <c r="FO132" s="127">
        <f>'[1]Czech Rep'!FL36</f>
        <v>0.34820404678297756</v>
      </c>
      <c r="FP132" s="127">
        <f>'[1]Czech Rep'!FM36</f>
        <v>0.33498752599605602</v>
      </c>
      <c r="FQ132" s="127">
        <f>'[1]Czech Rep'!FN36</f>
        <v>0.29661441389085602</v>
      </c>
      <c r="FR132" s="127">
        <f>'[1]Czech Rep'!FO36</f>
        <v>0.2838301011816724</v>
      </c>
      <c r="FS132" s="127">
        <f>'[1]Czech Rep'!FP36</f>
        <v>0.27924986205304225</v>
      </c>
      <c r="FT132" s="127">
        <f>'[1]Czech Rep'!FQ36</f>
        <v>0.27302766327786476</v>
      </c>
      <c r="FU132" s="127">
        <f>'[1]Czech Rep'!FR36</f>
        <v>0.2692988181327588</v>
      </c>
      <c r="FV132" s="127">
        <f>'[1]Czech Rep'!FS36</f>
        <v>0.25210102100648762</v>
      </c>
      <c r="FW132" s="127"/>
      <c r="FX132" s="127"/>
      <c r="FY132" s="113" t="s">
        <v>166</v>
      </c>
      <c r="FZ132" s="129">
        <f>SUM(L132:FW132)</f>
        <v>9.5620317828721664</v>
      </c>
      <c r="GA132" s="115"/>
      <c r="GB132" s="125" t="s">
        <v>175</v>
      </c>
      <c r="GC132" s="130" t="s">
        <v>176</v>
      </c>
      <c r="GD132" s="117"/>
      <c r="GE132" s="131">
        <f>(FZ132*$FP$7)/FZ133</f>
        <v>0.10150263246428903</v>
      </c>
      <c r="GI132" s="132"/>
      <c r="GK132" s="129">
        <v>9.5620317828721664</v>
      </c>
      <c r="GL132" s="119">
        <f>FZ132-GK132</f>
        <v>0</v>
      </c>
      <c r="GM132" s="15">
        <f>GL132/GK132</f>
        <v>0</v>
      </c>
      <c r="GO132" s="133">
        <f>SUM(EV132:FU132)</f>
        <v>9.3099307618656795</v>
      </c>
      <c r="GU132" s="133">
        <f>SUM(DU132:FU132)</f>
        <v>9.3099307618656795</v>
      </c>
      <c r="GW132" s="134">
        <f>SUM(DU132:FV132)</f>
        <v>9.5620317828721664</v>
      </c>
      <c r="GZ132" s="1"/>
      <c r="HA132" s="1"/>
    </row>
    <row r="133" spans="2:214" ht="15" customHeight="1">
      <c r="C133" s="136" t="s">
        <v>177</v>
      </c>
      <c r="D133" s="14" t="s">
        <v>11</v>
      </c>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37"/>
      <c r="EW133" s="138">
        <f t="shared" ref="EW133:FV133" si="31">EW131+(EW132*$FP$7)</f>
        <v>141.107125808761</v>
      </c>
      <c r="EX133" s="138">
        <f t="shared" si="31"/>
        <v>128.0621943033627</v>
      </c>
      <c r="EY133" s="138">
        <f t="shared" si="31"/>
        <v>125.01392692673585</v>
      </c>
      <c r="EZ133" s="138">
        <f t="shared" si="31"/>
        <v>128.69155503388646</v>
      </c>
      <c r="FA133" s="138">
        <f t="shared" si="31"/>
        <v>123.85533103645277</v>
      </c>
      <c r="FB133" s="138">
        <f t="shared" si="31"/>
        <v>113.60279044905971</v>
      </c>
      <c r="FC133" s="138">
        <f t="shared" si="31"/>
        <v>99.936444687008617</v>
      </c>
      <c r="FD133" s="138">
        <f t="shared" si="31"/>
        <v>109.35937340234736</v>
      </c>
      <c r="FE133" s="138">
        <f t="shared" si="31"/>
        <v>110.50366563966369</v>
      </c>
      <c r="FF133" s="138">
        <f t="shared" si="31"/>
        <v>106.10131911554656</v>
      </c>
      <c r="FG133" s="138">
        <f t="shared" si="31"/>
        <v>106.48751774563959</v>
      </c>
      <c r="FH133" s="138">
        <f t="shared" si="31"/>
        <v>106.52725011499139</v>
      </c>
      <c r="FI133" s="138">
        <f t="shared" si="31"/>
        <v>102.56831683283403</v>
      </c>
      <c r="FJ133" s="138">
        <f t="shared" si="31"/>
        <v>103.46944696971939</v>
      </c>
      <c r="FK133" s="138">
        <f t="shared" si="31"/>
        <v>102.8861757876435</v>
      </c>
      <c r="FL133" s="138">
        <f t="shared" si="31"/>
        <v>99.526406635302976</v>
      </c>
      <c r="FM133" s="138">
        <f t="shared" si="31"/>
        <v>93.752498721181368</v>
      </c>
      <c r="FN133" s="138">
        <f t="shared" si="31"/>
        <v>91.522718153189174</v>
      </c>
      <c r="FO133" s="138">
        <f t="shared" si="31"/>
        <v>96.053797554004774</v>
      </c>
      <c r="FP133" s="138">
        <f t="shared" si="31"/>
        <v>92.407955342336038</v>
      </c>
      <c r="FQ133" s="138">
        <f t="shared" si="31"/>
        <v>81.822543783442569</v>
      </c>
      <c r="FR133" s="138">
        <f t="shared" si="31"/>
        <v>78.295928294104584</v>
      </c>
      <c r="FS133" s="138">
        <f t="shared" si="31"/>
        <v>77.032446820885028</v>
      </c>
      <c r="FT133" s="138">
        <f t="shared" si="31"/>
        <v>75.316022709754066</v>
      </c>
      <c r="FU133" s="138">
        <f t="shared" si="31"/>
        <v>74.287402451065702</v>
      </c>
      <c r="FV133" s="138">
        <f t="shared" si="31"/>
        <v>69.543305595203279</v>
      </c>
      <c r="FW133" s="112"/>
      <c r="FX133" s="112"/>
      <c r="FY133" s="100" t="s">
        <v>166</v>
      </c>
      <c r="FZ133" s="139">
        <f>SUM(L133:FW133)</f>
        <v>2637.7334599141227</v>
      </c>
      <c r="GA133" s="115"/>
      <c r="GB133" s="136" t="s">
        <v>177</v>
      </c>
      <c r="GC133" s="14" t="s">
        <v>11</v>
      </c>
      <c r="GD133" s="117"/>
      <c r="GE133" s="140">
        <f>GE131+GE132</f>
        <v>0.99999999999999967</v>
      </c>
      <c r="GI133" s="141"/>
      <c r="GK133" s="139">
        <v>2637.7334599141227</v>
      </c>
      <c r="GL133" s="119">
        <f>FZ133-GK133</f>
        <v>0</v>
      </c>
      <c r="GM133" s="15">
        <f>GL133/GK133</f>
        <v>0</v>
      </c>
      <c r="GO133" s="142">
        <f>SUM(EV133:FU133)</f>
        <v>2568.1901543189192</v>
      </c>
      <c r="GR133" s="143" t="str">
        <f>GB130</f>
        <v>Czech Republic (coal)</v>
      </c>
      <c r="GS133" s="144">
        <f>GO133</f>
        <v>2568.1901543189192</v>
      </c>
      <c r="GU133" s="142">
        <f>SUM(DU133:FU133)</f>
        <v>2568.1901543189192</v>
      </c>
      <c r="GW133" s="145">
        <f>SUM(DU133:FV133)</f>
        <v>2637.7334599141227</v>
      </c>
      <c r="GY133" s="306">
        <f>+GW133</f>
        <v>2637.7334599141227</v>
      </c>
      <c r="GZ133" s="143" t="str">
        <f>GR133</f>
        <v>Czech Republic (coal)</v>
      </c>
      <c r="HA133" s="144">
        <f>GW133</f>
        <v>2637.7334599141227</v>
      </c>
      <c r="HC133" s="22" t="s">
        <v>39</v>
      </c>
      <c r="HD133" s="146">
        <f>FU133</f>
        <v>74.287402451065702</v>
      </c>
      <c r="HE133" s="147"/>
      <c r="HF133" s="148">
        <f>FV133</f>
        <v>69.543305595203279</v>
      </c>
    </row>
    <row r="134" spans="2:214" ht="11.1" customHeight="1">
      <c r="C134" s="157"/>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c r="EV134" s="23"/>
      <c r="EW134" s="23"/>
      <c r="EX134" s="23"/>
      <c r="EY134" s="23"/>
      <c r="EZ134" s="23"/>
      <c r="FA134" s="23"/>
      <c r="FB134" s="23"/>
      <c r="FC134" s="23"/>
      <c r="FD134" s="23"/>
      <c r="FE134" s="23"/>
      <c r="FF134" s="23"/>
      <c r="FG134" s="23"/>
      <c r="FH134" s="23"/>
      <c r="FI134" s="23"/>
      <c r="FJ134" s="23"/>
      <c r="FK134" s="23"/>
      <c r="FL134" s="23"/>
      <c r="FM134" s="23"/>
      <c r="FN134" s="23"/>
      <c r="FO134" s="23"/>
      <c r="FP134" s="23"/>
      <c r="FQ134" s="23"/>
      <c r="FR134" s="23"/>
      <c r="FS134" s="23"/>
      <c r="FT134" s="23"/>
      <c r="FU134" s="23"/>
      <c r="FV134" s="23"/>
      <c r="FW134" s="23"/>
      <c r="FX134" s="23"/>
      <c r="FY134" s="23"/>
      <c r="FZ134" s="151">
        <f>FZ131+(FZ132*$FP$7)</f>
        <v>2637.7334599141218</v>
      </c>
      <c r="GA134" s="152" t="s">
        <v>179</v>
      </c>
      <c r="GB134" s="157"/>
      <c r="GK134" s="180">
        <v>0</v>
      </c>
      <c r="GZ134" s="1"/>
      <c r="HA134" s="1"/>
    </row>
    <row r="135" spans="2:214" ht="15" customHeight="1">
      <c r="B135" s="14">
        <v>25</v>
      </c>
      <c r="C135" s="103" t="str">
        <f>GB135</f>
        <v>Czechoslovakia (coal)</v>
      </c>
      <c r="D135" s="178" t="s">
        <v>216</v>
      </c>
      <c r="F135" s="14" t="s">
        <v>236</v>
      </c>
      <c r="G135" s="23" t="s">
        <v>182</v>
      </c>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180"/>
      <c r="GB135" s="156" t="s">
        <v>27</v>
      </c>
      <c r="GF135" s="14">
        <v>25</v>
      </c>
      <c r="GK135" s="180"/>
      <c r="GZ135" s="1"/>
      <c r="HA135" s="1"/>
    </row>
    <row r="136" spans="2:214" ht="14.1" customHeight="1">
      <c r="C136" s="109" t="s">
        <v>172</v>
      </c>
      <c r="D136" s="110" t="s">
        <v>173</v>
      </c>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164"/>
      <c r="CT136" s="155">
        <f>[1]Czech!CQ29</f>
        <v>59.940104783286394</v>
      </c>
      <c r="CU136" s="155">
        <f>[1]Czech!CR29</f>
        <v>57.811671945421594</v>
      </c>
      <c r="CV136" s="155">
        <f>[1]Czech!CS29</f>
        <v>55.683239107556801</v>
      </c>
      <c r="CW136" s="155">
        <f>[1]Czech!CT29</f>
        <v>53.554806269692016</v>
      </c>
      <c r="CX136" s="155">
        <f>[1]Czech!CU29</f>
        <v>51.426373431827223</v>
      </c>
      <c r="CY136" s="155">
        <f>[1]Czech!CV29</f>
        <v>49.297940593962423</v>
      </c>
      <c r="CZ136" s="155">
        <f>[1]Czech!CW29</f>
        <v>47.16950775609763</v>
      </c>
      <c r="DA136" s="155">
        <f>[1]Czech!CX29</f>
        <v>45.041074918232823</v>
      </c>
      <c r="DB136" s="155">
        <f>[1]Czech!CY29</f>
        <v>42.91264208036803</v>
      </c>
      <c r="DC136" s="155">
        <f>[1]Czech!CZ29</f>
        <v>40.784209242503238</v>
      </c>
      <c r="DD136" s="155">
        <f>[1]Czech!DA29</f>
        <v>38.655776404638438</v>
      </c>
      <c r="DE136" s="155">
        <f>[1]Czech!DB29</f>
        <v>37.789190717251046</v>
      </c>
      <c r="DF136" s="155">
        <f>[1]Czech!DC29</f>
        <v>40.769261585450046</v>
      </c>
      <c r="DG136" s="155">
        <f>[1]Czech!DD29</f>
        <v>52.449882488151822</v>
      </c>
      <c r="DH136" s="155">
        <f>[1]Czech!DE29</f>
        <v>64.130503390853605</v>
      </c>
      <c r="DI136" s="155">
        <f>[1]Czech!DF29</f>
        <v>75.811124293555395</v>
      </c>
      <c r="DJ136" s="155">
        <f>[1]Czech!DG29</f>
        <v>87.491745196257156</v>
      </c>
      <c r="DK136" s="155">
        <f>[1]Czech!DH29</f>
        <v>99.172366098958932</v>
      </c>
      <c r="DL136" s="155">
        <f>[1]Czech!DI29</f>
        <v>110.85298700166072</v>
      </c>
      <c r="DM136" s="155">
        <f>[1]Czech!DJ29</f>
        <v>122.53360790436247</v>
      </c>
      <c r="DN136" s="155">
        <f>[1]Czech!DK29</f>
        <v>134.21422880706427</v>
      </c>
      <c r="DO136" s="155">
        <f>[1]Czech!DL29</f>
        <v>145.89484970976605</v>
      </c>
      <c r="DP136" s="155">
        <f>[1]Czech!DM29</f>
        <v>157.57547061246791</v>
      </c>
      <c r="DQ136" s="155">
        <f>[1]Czech!DN29</f>
        <v>170.46039153749837</v>
      </c>
      <c r="DR136" s="155">
        <f>[1]Czech!DO29</f>
        <v>179.95472162779222</v>
      </c>
      <c r="DS136" s="155">
        <f>[1]Czech!DP29</f>
        <v>189.20071247906952</v>
      </c>
      <c r="DT136" s="155">
        <f>[1]Czech!DQ29</f>
        <v>193.31098029218074</v>
      </c>
      <c r="DU136" s="155">
        <f>[1]Czech!DR29</f>
        <v>187.7866992609955</v>
      </c>
      <c r="DV136" s="155">
        <f>[1]Czech!DS29</f>
        <v>187.78500987841718</v>
      </c>
      <c r="DW136" s="155">
        <f>[1]Czech!DT29</f>
        <v>181.20993288350189</v>
      </c>
      <c r="DX136" s="155">
        <f>[1]Czech!DU29</f>
        <v>187.13966573348972</v>
      </c>
      <c r="DY136" s="155">
        <f>[1]Czech!DV29</f>
        <v>198.14937199655822</v>
      </c>
      <c r="DZ136" s="155">
        <f>[1]Czech!DW29</f>
        <v>204.53861690785564</v>
      </c>
      <c r="EA136" s="155">
        <f>[1]Czech!DX29</f>
        <v>210.43118334111986</v>
      </c>
      <c r="EB136" s="155">
        <f>[1]Czech!DY29</f>
        <v>201.16781212187661</v>
      </c>
      <c r="EC136" s="155">
        <f>[1]Czech!DZ29</f>
        <v>203.03506641312939</v>
      </c>
      <c r="ED136" s="155">
        <f>[1]Czech!EA29</f>
        <v>206.10805332313731</v>
      </c>
      <c r="EE136" s="155">
        <f>[1]Czech!EB29</f>
        <v>214.32352080162465</v>
      </c>
      <c r="EF136" s="155">
        <f>[1]Czech!EC29</f>
        <v>219.25313916523274</v>
      </c>
      <c r="EG136" s="155">
        <f>[1]Czech!ED29</f>
        <v>225.64745222426524</v>
      </c>
      <c r="EH136" s="155">
        <f>[1]Czech!EE29</f>
        <v>230.07363457952673</v>
      </c>
      <c r="EI136" s="155">
        <f>[1]Czech!EF29</f>
        <v>231.6650329683269</v>
      </c>
      <c r="EJ136" s="155">
        <f>[1]Czech!EG29</f>
        <v>251.08201631898379</v>
      </c>
      <c r="EK136" s="155">
        <f>[1]Czech!EH29</f>
        <v>246.86221311226768</v>
      </c>
      <c r="EL136" s="155">
        <f>[1]Czech!EI29</f>
        <v>251.368799063484</v>
      </c>
      <c r="EM136" s="155">
        <f>[1]Czech!EJ29</f>
        <v>258.3968385186032</v>
      </c>
      <c r="EN136" s="155">
        <f>[1]Czech!EK29</f>
        <v>263.53192562248535</v>
      </c>
      <c r="EO136" s="155">
        <f>[1]Czech!EL29</f>
        <v>258.1864070311733</v>
      </c>
      <c r="EP136" s="155">
        <f>[1]Czech!EM29</f>
        <v>257.12866287341205</v>
      </c>
      <c r="EQ136" s="155">
        <f>[1]Czech!EN29</f>
        <v>257.64077490871557</v>
      </c>
      <c r="ER136" s="155">
        <f>[1]Czech!EO29</f>
        <v>253.36882936485222</v>
      </c>
      <c r="ES136" s="155">
        <f>[1]Czech!EP29</f>
        <v>241.66287921127685</v>
      </c>
      <c r="ET136" s="155">
        <f>[1]Czech!EQ29</f>
        <v>216.11241760952629</v>
      </c>
      <c r="EU136" s="155">
        <f>[1]Czech!ER29</f>
        <v>200.45718974420097</v>
      </c>
      <c r="EV136" s="155">
        <f>[1]Czech!ES29</f>
        <v>186.40878323251738</v>
      </c>
      <c r="EW136" s="111"/>
      <c r="EX136" s="23"/>
      <c r="EY136" s="23"/>
      <c r="EZ136" s="23"/>
      <c r="FA136" s="23"/>
      <c r="FB136" s="23"/>
      <c r="FC136" s="23"/>
      <c r="FD136" s="23"/>
      <c r="FE136" s="23"/>
      <c r="FF136" s="23"/>
      <c r="FG136" s="23"/>
      <c r="FH136" s="23"/>
      <c r="FI136" s="23"/>
      <c r="FJ136" s="23"/>
      <c r="FK136" s="23"/>
      <c r="FL136" s="23"/>
      <c r="FM136" s="23"/>
      <c r="FN136" s="23"/>
      <c r="FO136" s="23"/>
      <c r="FP136" s="23"/>
      <c r="FQ136" s="23"/>
      <c r="FR136" s="23"/>
      <c r="FS136" s="23"/>
      <c r="FT136" s="23"/>
      <c r="FU136" s="23"/>
      <c r="FV136" s="23"/>
      <c r="FW136" s="23"/>
      <c r="FX136" s="23"/>
      <c r="FY136" s="113" t="s">
        <v>166</v>
      </c>
      <c r="FZ136" s="114">
        <f>SUM(L136:FW136)</f>
        <v>8634.4112984864823</v>
      </c>
      <c r="GA136" s="115"/>
      <c r="GB136" s="109" t="s">
        <v>172</v>
      </c>
      <c r="GC136" s="116" t="s">
        <v>173</v>
      </c>
      <c r="GD136" s="117"/>
      <c r="GE136" s="118">
        <f>FZ136/FZ138</f>
        <v>0.89849736753571119</v>
      </c>
      <c r="GI136" s="118">
        <f>FZ136/$GI$576</f>
        <v>5.356668161031905E-3</v>
      </c>
      <c r="GK136" s="114">
        <v>8634.4112984864823</v>
      </c>
      <c r="GL136" s="119">
        <f>FZ136-GK136</f>
        <v>0</v>
      </c>
      <c r="GM136" s="15">
        <f>GL136/GK136</f>
        <v>0</v>
      </c>
      <c r="GO136" s="120">
        <f>SUM(EV136:FU136)</f>
        <v>186.40878323251738</v>
      </c>
      <c r="GU136" s="120">
        <f>SUM(DU136:FU136)</f>
        <v>6230.5219282105572</v>
      </c>
      <c r="GW136" s="121">
        <f>SUM(DU136:FV136)</f>
        <v>6230.5219282105572</v>
      </c>
      <c r="GZ136" s="1"/>
      <c r="HA136" s="1"/>
    </row>
    <row r="137" spans="2:214" ht="14.1" customHeight="1">
      <c r="C137" s="125" t="s">
        <v>175</v>
      </c>
      <c r="D137" s="126" t="s">
        <v>176</v>
      </c>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164"/>
      <c r="CT137" s="127">
        <f>[1]Czech!CQ36</f>
        <v>0.24183545000151438</v>
      </c>
      <c r="CU137" s="127">
        <f>[1]Czech!CR36</f>
        <v>0.23324803569845229</v>
      </c>
      <c r="CV137" s="127">
        <f>[1]Czech!CS36</f>
        <v>0.22466062139539023</v>
      </c>
      <c r="CW137" s="127">
        <f>[1]Czech!CT36</f>
        <v>0.21607320709232816</v>
      </c>
      <c r="CX137" s="127">
        <f>[1]Czech!CU36</f>
        <v>0.20748579278926613</v>
      </c>
      <c r="CY137" s="127">
        <f>[1]Czech!CV36</f>
        <v>0.19889837848620404</v>
      </c>
      <c r="CZ137" s="127">
        <f>[1]Czech!CW36</f>
        <v>0.19031096418314197</v>
      </c>
      <c r="DA137" s="127">
        <f>[1]Czech!CX36</f>
        <v>0.18172354988007985</v>
      </c>
      <c r="DB137" s="127">
        <f>[1]Czech!CY36</f>
        <v>0.17313613557701776</v>
      </c>
      <c r="DC137" s="127">
        <f>[1]Czech!CZ36</f>
        <v>0.16454872127395573</v>
      </c>
      <c r="DD137" s="127">
        <f>[1]Czech!DA36</f>
        <v>0.15596130697089361</v>
      </c>
      <c r="DE137" s="127">
        <f>[1]Czech!DB36</f>
        <v>0.15246496440639684</v>
      </c>
      <c r="DF137" s="127">
        <f>[1]Czech!DC36</f>
        <v>0.16448841318168597</v>
      </c>
      <c r="DG137" s="127">
        <f>[1]Czech!DD36</f>
        <v>0.21161526126637001</v>
      </c>
      <c r="DH137" s="127">
        <f>[1]Czech!DE36</f>
        <v>0.25874210935105402</v>
      </c>
      <c r="DI137" s="127">
        <f>[1]Czech!DF36</f>
        <v>0.30586895743573811</v>
      </c>
      <c r="DJ137" s="127">
        <f>[1]Czech!DG36</f>
        <v>0.35299580552042203</v>
      </c>
      <c r="DK137" s="127">
        <f>[1]Czech!DH36</f>
        <v>0.40012265360510607</v>
      </c>
      <c r="DL137" s="127">
        <f>[1]Czech!DI36</f>
        <v>0.44724950168979011</v>
      </c>
      <c r="DM137" s="127">
        <f>[1]Czech!DJ36</f>
        <v>0.49437634977447403</v>
      </c>
      <c r="DN137" s="127">
        <f>[1]Czech!DK36</f>
        <v>0.54150319785915813</v>
      </c>
      <c r="DO137" s="127">
        <f>[1]Czech!DL36</f>
        <v>0.58863004594384205</v>
      </c>
      <c r="DP137" s="127">
        <f>[1]Czech!DM36</f>
        <v>0.63575689402852653</v>
      </c>
      <c r="DQ137" s="127">
        <f>[1]Czech!DN36</f>
        <v>0.68774263314934869</v>
      </c>
      <c r="DR137" s="127">
        <f>[1]Czech!DO36</f>
        <v>0.72604863208195924</v>
      </c>
      <c r="DS137" s="127">
        <f>[1]Czech!DP36</f>
        <v>0.76335267694996245</v>
      </c>
      <c r="DT137" s="127">
        <f>[1]Czech!DQ36</f>
        <v>0.77993603912132226</v>
      </c>
      <c r="DU137" s="127">
        <f>[1]Czech!DR36</f>
        <v>0.75764767319434057</v>
      </c>
      <c r="DV137" s="127">
        <f>[1]Czech!DS36</f>
        <v>0.75764085718029572</v>
      </c>
      <c r="DW137" s="127">
        <f>[1]Czech!DT36</f>
        <v>0.73111293051735593</v>
      </c>
      <c r="DX137" s="127">
        <f>[1]Czech!DU36</f>
        <v>0.75503713981512521</v>
      </c>
      <c r="DY137" s="127">
        <f>[1]Czech!DV36</f>
        <v>0.79945710334605447</v>
      </c>
      <c r="DZ137" s="127">
        <f>[1]Czech!DW36</f>
        <v>0.82523526846404993</v>
      </c>
      <c r="EA137" s="127">
        <f>[1]Czech!DX36</f>
        <v>0.84900952545283015</v>
      </c>
      <c r="EB137" s="127">
        <f>[1]Czech!DY36</f>
        <v>0.81163535743233273</v>
      </c>
      <c r="EC137" s="127">
        <f>[1]Czech!DZ36</f>
        <v>0.81916901596404568</v>
      </c>
      <c r="ED137" s="127">
        <f>[1]Czech!EA36</f>
        <v>0.831567345511807</v>
      </c>
      <c r="EE137" s="127">
        <f>[1]Czech!EB36</f>
        <v>0.86471362181239142</v>
      </c>
      <c r="EF137" s="127">
        <f>[1]Czech!EC36</f>
        <v>0.88460275079555117</v>
      </c>
      <c r="EG137" s="127">
        <f>[1]Czech!ED36</f>
        <v>0.9104013639556815</v>
      </c>
      <c r="EH137" s="127">
        <f>[1]Czech!EE36</f>
        <v>0.9282593207534463</v>
      </c>
      <c r="EI137" s="127">
        <f>[1]Czech!EF36</f>
        <v>0.93468000598378786</v>
      </c>
      <c r="EJ137" s="127">
        <f>[1]Czech!EG36</f>
        <v>1.0130201243945813</v>
      </c>
      <c r="EK137" s="127">
        <f>[1]Czech!EH36</f>
        <v>0.99599482870810174</v>
      </c>
      <c r="EL137" s="127">
        <f>[1]Czech!EI36</f>
        <v>1.0141771833339948</v>
      </c>
      <c r="EM137" s="127">
        <f>[1]Czech!EJ36</f>
        <v>1.0425326406759892</v>
      </c>
      <c r="EN137" s="127">
        <f>[1]Czech!EK36</f>
        <v>1.0632507576204657</v>
      </c>
      <c r="EO137" s="127">
        <f>[1]Czech!EL36</f>
        <v>1.041683629923654</v>
      </c>
      <c r="EP137" s="127">
        <f>[1]Czech!EM36</f>
        <v>1.037416035876171</v>
      </c>
      <c r="EQ137" s="127">
        <f>[1]Czech!EN36</f>
        <v>1.039482212519615</v>
      </c>
      <c r="ER137" s="127">
        <f>[1]Czech!EO36</f>
        <v>1.022246542399962</v>
      </c>
      <c r="ES137" s="127">
        <f>[1]Czech!EP36</f>
        <v>0.97501750045349955</v>
      </c>
      <c r="ET137" s="127">
        <f>[1]Czech!EQ36</f>
        <v>0.87193113779954734</v>
      </c>
      <c r="EU137" s="127">
        <f>[1]Czech!ER36</f>
        <v>0.80876826730782148</v>
      </c>
      <c r="EV137" s="127">
        <f>[1]Czech!ES36</f>
        <v>0.75208830782425817</v>
      </c>
      <c r="EW137" s="111"/>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113" t="s">
        <v>166</v>
      </c>
      <c r="FZ137" s="129">
        <f>SUM(L137:FW137)</f>
        <v>34.836554747730155</v>
      </c>
      <c r="GA137" s="115"/>
      <c r="GB137" s="125" t="s">
        <v>175</v>
      </c>
      <c r="GC137" s="130" t="s">
        <v>176</v>
      </c>
      <c r="GD137" s="117"/>
      <c r="GE137" s="131">
        <f>(FZ137*$FP$7)/FZ138</f>
        <v>0.10150263246428906</v>
      </c>
      <c r="GI137" s="132"/>
      <c r="GK137" s="129">
        <v>34.836554747730155</v>
      </c>
      <c r="GL137" s="119">
        <f>FZ137-GK137</f>
        <v>0</v>
      </c>
      <c r="GM137" s="15">
        <f>GL137/GK137</f>
        <v>0</v>
      </c>
      <c r="GO137" s="133">
        <f>SUM(EV137:FU137)</f>
        <v>0.75208830782425817</v>
      </c>
      <c r="GU137" s="133">
        <f>SUM(DU137:FU137)</f>
        <v>25.137778449016761</v>
      </c>
      <c r="GW137" s="134">
        <f>SUM(DU137:FV137)</f>
        <v>25.137778449016761</v>
      </c>
      <c r="GZ137" s="1"/>
      <c r="HA137" s="1"/>
    </row>
    <row r="138" spans="2:214" ht="15" customHeight="1">
      <c r="C138" s="136" t="s">
        <v>177</v>
      </c>
      <c r="D138" s="14" t="s">
        <v>11</v>
      </c>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38">
        <f>CS136+(CS137*21)</f>
        <v>0</v>
      </c>
      <c r="CT138" s="138">
        <f t="shared" ref="CT138:EV138" si="32">CT136+(CT137*$FP$7)</f>
        <v>66.711497383328791</v>
      </c>
      <c r="CU138" s="138">
        <f t="shared" si="32"/>
        <v>64.342616944978261</v>
      </c>
      <c r="CV138" s="138">
        <f t="shared" si="32"/>
        <v>61.973736506627731</v>
      </c>
      <c r="CW138" s="138">
        <f t="shared" si="32"/>
        <v>59.604856068277201</v>
      </c>
      <c r="CX138" s="138">
        <f t="shared" si="32"/>
        <v>57.235975629926671</v>
      </c>
      <c r="CY138" s="138">
        <f t="shared" si="32"/>
        <v>54.867095191576134</v>
      </c>
      <c r="CZ138" s="138">
        <f t="shared" si="32"/>
        <v>52.498214753225604</v>
      </c>
      <c r="DA138" s="138">
        <f t="shared" si="32"/>
        <v>50.129334314875059</v>
      </c>
      <c r="DB138" s="138">
        <f t="shared" si="32"/>
        <v>47.760453876524529</v>
      </c>
      <c r="DC138" s="138">
        <f t="shared" si="32"/>
        <v>45.391573438173999</v>
      </c>
      <c r="DD138" s="138">
        <f t="shared" si="32"/>
        <v>43.022692999823462</v>
      </c>
      <c r="DE138" s="138">
        <f t="shared" si="32"/>
        <v>42.05820972063016</v>
      </c>
      <c r="DF138" s="138">
        <f t="shared" si="32"/>
        <v>45.37493715453725</v>
      </c>
      <c r="DG138" s="138">
        <f t="shared" si="32"/>
        <v>58.375109803610179</v>
      </c>
      <c r="DH138" s="138">
        <f t="shared" si="32"/>
        <v>71.375282452683123</v>
      </c>
      <c r="DI138" s="138">
        <f t="shared" si="32"/>
        <v>84.37545510175606</v>
      </c>
      <c r="DJ138" s="138">
        <f t="shared" si="32"/>
        <v>97.375627750828968</v>
      </c>
      <c r="DK138" s="138">
        <f t="shared" si="32"/>
        <v>110.37580039990191</v>
      </c>
      <c r="DL138" s="138">
        <f t="shared" si="32"/>
        <v>123.37597304897484</v>
      </c>
      <c r="DM138" s="138">
        <f t="shared" si="32"/>
        <v>136.37614569804774</v>
      </c>
      <c r="DN138" s="138">
        <f t="shared" si="32"/>
        <v>149.3763183471207</v>
      </c>
      <c r="DO138" s="138">
        <f t="shared" si="32"/>
        <v>162.37649099619364</v>
      </c>
      <c r="DP138" s="138">
        <f t="shared" si="32"/>
        <v>175.37666364526666</v>
      </c>
      <c r="DQ138" s="138">
        <f t="shared" si="32"/>
        <v>189.71718526568014</v>
      </c>
      <c r="DR138" s="138">
        <f t="shared" si="32"/>
        <v>200.28408332608709</v>
      </c>
      <c r="DS138" s="138">
        <f t="shared" si="32"/>
        <v>210.57458743366848</v>
      </c>
      <c r="DT138" s="138">
        <f t="shared" si="32"/>
        <v>215.14918938757776</v>
      </c>
      <c r="DU138" s="138">
        <f t="shared" si="32"/>
        <v>209.00083411043704</v>
      </c>
      <c r="DV138" s="138">
        <f t="shared" si="32"/>
        <v>208.99895387946546</v>
      </c>
      <c r="DW138" s="138">
        <f t="shared" si="32"/>
        <v>201.68109493798787</v>
      </c>
      <c r="DX138" s="138">
        <f t="shared" si="32"/>
        <v>208.28070564831322</v>
      </c>
      <c r="DY138" s="138">
        <f t="shared" si="32"/>
        <v>220.53417089024774</v>
      </c>
      <c r="DZ138" s="138">
        <f t="shared" si="32"/>
        <v>227.64520442484903</v>
      </c>
      <c r="EA138" s="138">
        <f t="shared" si="32"/>
        <v>234.20345005379912</v>
      </c>
      <c r="EB138" s="138">
        <f t="shared" si="32"/>
        <v>223.89360212998193</v>
      </c>
      <c r="EC138" s="138">
        <f t="shared" si="32"/>
        <v>225.97179886012268</v>
      </c>
      <c r="ED138" s="138">
        <f t="shared" si="32"/>
        <v>229.39193899746792</v>
      </c>
      <c r="EE138" s="138">
        <f t="shared" si="32"/>
        <v>238.53550221237163</v>
      </c>
      <c r="EF138" s="138">
        <f t="shared" si="32"/>
        <v>244.02201618750817</v>
      </c>
      <c r="EG138" s="138">
        <f t="shared" si="32"/>
        <v>251.13869041502431</v>
      </c>
      <c r="EH138" s="138">
        <f t="shared" si="32"/>
        <v>256.0648955606232</v>
      </c>
      <c r="EI138" s="138">
        <f t="shared" si="32"/>
        <v>257.83607313587294</v>
      </c>
      <c r="EJ138" s="138">
        <f t="shared" si="32"/>
        <v>279.44657980203209</v>
      </c>
      <c r="EK138" s="138">
        <f t="shared" si="32"/>
        <v>274.75006831609454</v>
      </c>
      <c r="EL138" s="138">
        <f t="shared" si="32"/>
        <v>279.76576019683586</v>
      </c>
      <c r="EM138" s="138">
        <f t="shared" si="32"/>
        <v>287.58775245753088</v>
      </c>
      <c r="EN138" s="138">
        <f t="shared" si="32"/>
        <v>293.30294683585839</v>
      </c>
      <c r="EO138" s="138">
        <f t="shared" si="32"/>
        <v>287.3535486690356</v>
      </c>
      <c r="EP138" s="138">
        <f t="shared" si="32"/>
        <v>286.17631187794484</v>
      </c>
      <c r="EQ138" s="138">
        <f t="shared" si="32"/>
        <v>286.74627685926481</v>
      </c>
      <c r="ER138" s="138">
        <f t="shared" si="32"/>
        <v>281.99173255205113</v>
      </c>
      <c r="ES138" s="138">
        <f t="shared" si="32"/>
        <v>268.96336922397484</v>
      </c>
      <c r="ET138" s="138">
        <f t="shared" si="32"/>
        <v>240.52648946791362</v>
      </c>
      <c r="EU138" s="138">
        <f t="shared" si="32"/>
        <v>223.10270122881997</v>
      </c>
      <c r="EV138" s="138">
        <f t="shared" si="32"/>
        <v>207.4672558515966</v>
      </c>
      <c r="EW138" s="166"/>
      <c r="EX138" s="1"/>
      <c r="EY138" s="1"/>
      <c r="EZ138" s="1"/>
      <c r="FA138" s="1"/>
      <c r="FB138" s="1"/>
      <c r="FC138" s="1"/>
      <c r="FD138" s="1"/>
      <c r="FE138" s="1"/>
      <c r="FF138" s="1"/>
      <c r="FG138" s="1"/>
      <c r="FH138" s="1"/>
      <c r="FI138" s="1"/>
      <c r="FJ138" s="1"/>
      <c r="FK138" s="1"/>
      <c r="FL138" s="1"/>
      <c r="FM138" s="1"/>
      <c r="FN138" s="1"/>
      <c r="FO138" s="1"/>
      <c r="FP138" s="1"/>
      <c r="FQ138" s="1"/>
      <c r="FR138" s="1"/>
      <c r="FS138" s="112"/>
      <c r="FT138" s="112"/>
      <c r="FU138" s="112"/>
      <c r="FV138" s="112"/>
      <c r="FW138" s="112"/>
      <c r="FX138" s="112"/>
      <c r="FY138" s="100" t="s">
        <v>166</v>
      </c>
      <c r="FZ138" s="139">
        <f>SUM(L138:FW138)</f>
        <v>9609.8348314229243</v>
      </c>
      <c r="GA138" s="115"/>
      <c r="GB138" s="136" t="s">
        <v>177</v>
      </c>
      <c r="GC138" s="14" t="s">
        <v>11</v>
      </c>
      <c r="GD138" s="117"/>
      <c r="GE138" s="140">
        <f>GE136+GE137</f>
        <v>1.0000000000000002</v>
      </c>
      <c r="GI138" s="141"/>
      <c r="GK138" s="139">
        <v>9609.8348314229243</v>
      </c>
      <c r="GL138" s="119">
        <f>FZ138-GK138</f>
        <v>0</v>
      </c>
      <c r="GM138" s="15">
        <f>GL138/GK138</f>
        <v>0</v>
      </c>
      <c r="GO138" s="142">
        <f>SUM(EV138:FU138)</f>
        <v>207.4672558515966</v>
      </c>
      <c r="GR138" s="143" t="str">
        <f>GB135</f>
        <v>Czechoslovakia (coal)</v>
      </c>
      <c r="GS138" s="144">
        <f>GO138</f>
        <v>207.4672558515966</v>
      </c>
      <c r="GU138" s="142">
        <f>SUM(DU138:FU138)</f>
        <v>6934.3797247830244</v>
      </c>
      <c r="GW138" s="145">
        <f>SUM(DU138:FV138)</f>
        <v>6934.3797247830244</v>
      </c>
      <c r="GY138" s="306">
        <f>+GW138</f>
        <v>6934.3797247830244</v>
      </c>
      <c r="GZ138" s="143" t="str">
        <f>GR138</f>
        <v>Czechoslovakia (coal)</v>
      </c>
      <c r="HA138" s="144">
        <f>GW138</f>
        <v>6934.3797247830244</v>
      </c>
      <c r="HC138" s="22" t="s">
        <v>27</v>
      </c>
      <c r="HD138" s="146">
        <f>FU138</f>
        <v>0</v>
      </c>
      <c r="HE138" s="147"/>
      <c r="HF138" s="148">
        <f>FV138</f>
        <v>0</v>
      </c>
    </row>
    <row r="139" spans="2:214" ht="9.9499999999999993" customHeight="1">
      <c r="C139" s="157"/>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c r="EV139" s="23"/>
      <c r="EW139" s="150"/>
      <c r="EX139" s="23"/>
      <c r="EY139" s="23"/>
      <c r="EZ139" s="23"/>
      <c r="FA139" s="23"/>
      <c r="FB139" s="23"/>
      <c r="FC139" s="23"/>
      <c r="FD139" s="23"/>
      <c r="FE139" s="23"/>
      <c r="FF139" s="23"/>
      <c r="FG139" s="23"/>
      <c r="FH139" s="23"/>
      <c r="FI139" s="23"/>
      <c r="FJ139" s="23"/>
      <c r="FK139" s="23"/>
      <c r="FL139" s="23"/>
      <c r="FM139" s="23"/>
      <c r="FN139" s="23"/>
      <c r="FO139" s="23"/>
      <c r="FP139" s="23"/>
      <c r="FQ139" s="23"/>
      <c r="FR139" s="23"/>
      <c r="FS139" s="23"/>
      <c r="FT139" s="23"/>
      <c r="FU139" s="23"/>
      <c r="FV139" s="23"/>
      <c r="FW139" s="23"/>
      <c r="FX139" s="23"/>
      <c r="FY139" s="23"/>
      <c r="FZ139" s="151">
        <f>FZ136+(FZ137*$FP$7)</f>
        <v>9609.8348314229261</v>
      </c>
      <c r="GA139" s="152" t="s">
        <v>179</v>
      </c>
      <c r="GB139" s="157"/>
      <c r="GK139" s="180">
        <v>0</v>
      </c>
      <c r="GZ139" s="1"/>
      <c r="HA139" s="1"/>
    </row>
    <row r="140" spans="2:214" ht="11.1" customHeight="1">
      <c r="C140" s="157"/>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c r="EH140" s="23"/>
      <c r="EI140" s="23"/>
      <c r="EJ140" s="23"/>
      <c r="EK140" s="23"/>
      <c r="EL140" s="23"/>
      <c r="EM140" s="23"/>
      <c r="EN140" s="23"/>
      <c r="EO140" s="23"/>
      <c r="EP140" s="23"/>
      <c r="EQ140" s="23"/>
      <c r="ER140" s="23"/>
      <c r="ES140" s="23"/>
      <c r="ET140" s="23"/>
      <c r="EU140" s="23"/>
      <c r="EV140" s="23"/>
      <c r="EW140" s="23"/>
      <c r="EX140" s="23"/>
      <c r="EY140" s="23"/>
      <c r="EZ140" s="23"/>
      <c r="FA140" s="23"/>
      <c r="FB140" s="23"/>
      <c r="FC140" s="23"/>
      <c r="FD140" s="23"/>
      <c r="FE140" s="23"/>
      <c r="FF140" s="23"/>
      <c r="FG140" s="23"/>
      <c r="FH140" s="23"/>
      <c r="FI140" s="23"/>
      <c r="FJ140" s="23"/>
      <c r="FK140" s="23"/>
      <c r="FL140" s="23"/>
      <c r="FM140" s="23"/>
      <c r="FN140" s="23"/>
      <c r="FO140" s="23"/>
      <c r="FP140" s="23"/>
      <c r="FQ140" s="23"/>
      <c r="FR140" s="23"/>
      <c r="FS140" s="23"/>
      <c r="FT140" s="23"/>
      <c r="FU140" s="23"/>
      <c r="FV140" s="23"/>
      <c r="FW140" s="23"/>
      <c r="FX140" s="23"/>
      <c r="FY140" s="23"/>
      <c r="FZ140" s="198"/>
      <c r="GB140" s="157"/>
      <c r="GK140" s="198"/>
      <c r="GZ140" s="1"/>
      <c r="HA140" s="1"/>
    </row>
    <row r="141" spans="2:214" ht="18" customHeight="1">
      <c r="E141" s="24"/>
      <c r="F141" s="14" t="s">
        <v>162</v>
      </c>
      <c r="J141" s="199">
        <v>1850</v>
      </c>
      <c r="K141" s="199">
        <v>1851</v>
      </c>
      <c r="L141" s="199">
        <v>1852</v>
      </c>
      <c r="M141" s="199">
        <v>1853</v>
      </c>
      <c r="N141" s="199">
        <v>1854</v>
      </c>
      <c r="O141" s="199">
        <v>1855</v>
      </c>
      <c r="P141" s="199">
        <v>1856</v>
      </c>
      <c r="Q141" s="199">
        <v>1857</v>
      </c>
      <c r="R141" s="199">
        <v>1858</v>
      </c>
      <c r="S141" s="199">
        <v>1859</v>
      </c>
      <c r="T141" s="199">
        <v>1860</v>
      </c>
      <c r="U141" s="199">
        <v>1861</v>
      </c>
      <c r="V141" s="199">
        <v>1862</v>
      </c>
      <c r="W141" s="199">
        <v>1863</v>
      </c>
      <c r="X141" s="199">
        <v>1864</v>
      </c>
      <c r="Y141" s="199">
        <v>1865</v>
      </c>
      <c r="Z141" s="199">
        <v>1866</v>
      </c>
      <c r="AA141" s="199">
        <v>1867</v>
      </c>
      <c r="AB141" s="199">
        <v>1868</v>
      </c>
      <c r="AC141" s="199">
        <v>1869</v>
      </c>
      <c r="AD141" s="199">
        <v>1870</v>
      </c>
      <c r="AE141" s="199">
        <v>1871</v>
      </c>
      <c r="AF141" s="199">
        <v>1872</v>
      </c>
      <c r="AG141" s="199">
        <v>1873</v>
      </c>
      <c r="AH141" s="199">
        <v>1874</v>
      </c>
      <c r="AI141" s="199">
        <v>1875</v>
      </c>
      <c r="AJ141" s="199">
        <v>1876</v>
      </c>
      <c r="AK141" s="199">
        <v>1877</v>
      </c>
      <c r="AL141" s="199">
        <v>1878</v>
      </c>
      <c r="AM141" s="199">
        <v>1879</v>
      </c>
      <c r="AN141" s="199">
        <v>1880</v>
      </c>
      <c r="AO141" s="199">
        <v>1881</v>
      </c>
      <c r="AP141" s="199">
        <v>1882</v>
      </c>
      <c r="AQ141" s="199">
        <v>1883</v>
      </c>
      <c r="AR141" s="199">
        <v>1884</v>
      </c>
      <c r="AS141" s="199">
        <v>1885</v>
      </c>
      <c r="AT141" s="199">
        <v>1886</v>
      </c>
      <c r="AU141" s="199">
        <v>1887</v>
      </c>
      <c r="AV141" s="199">
        <v>1888</v>
      </c>
      <c r="AW141" s="199">
        <v>1889</v>
      </c>
      <c r="AX141" s="199">
        <v>1890</v>
      </c>
      <c r="AY141" s="199">
        <v>1891</v>
      </c>
      <c r="AZ141" s="199">
        <v>1892</v>
      </c>
      <c r="BA141" s="199">
        <v>1893</v>
      </c>
      <c r="BB141" s="199">
        <v>1894</v>
      </c>
      <c r="BC141" s="199">
        <v>1895</v>
      </c>
      <c r="BD141" s="199">
        <v>1896</v>
      </c>
      <c r="BE141" s="199">
        <v>1897</v>
      </c>
      <c r="BF141" s="199">
        <v>1898</v>
      </c>
      <c r="BG141" s="199">
        <v>1899</v>
      </c>
      <c r="BH141" s="199">
        <v>1900</v>
      </c>
      <c r="BI141" s="199">
        <v>1901</v>
      </c>
      <c r="BJ141" s="199">
        <v>1902</v>
      </c>
      <c r="BK141" s="199">
        <v>1903</v>
      </c>
      <c r="BL141" s="199">
        <v>1904</v>
      </c>
      <c r="BM141" s="199">
        <v>1905</v>
      </c>
      <c r="BN141" s="199">
        <v>1906</v>
      </c>
      <c r="BO141" s="199">
        <v>1907</v>
      </c>
      <c r="BP141" s="199">
        <v>1908</v>
      </c>
      <c r="BQ141" s="199">
        <v>1909</v>
      </c>
      <c r="BR141" s="199">
        <v>1910</v>
      </c>
      <c r="BS141" s="199">
        <v>1911</v>
      </c>
      <c r="BT141" s="199">
        <v>1912</v>
      </c>
      <c r="BU141" s="199">
        <v>1913</v>
      </c>
      <c r="BV141" s="199">
        <v>1914</v>
      </c>
      <c r="BW141" s="199">
        <v>1915</v>
      </c>
      <c r="BX141" s="199">
        <v>1916</v>
      </c>
      <c r="BY141" s="199">
        <v>1917</v>
      </c>
      <c r="BZ141" s="199">
        <v>1918</v>
      </c>
      <c r="CA141" s="199">
        <v>1919</v>
      </c>
      <c r="CB141" s="199">
        <v>1920</v>
      </c>
      <c r="CC141" s="199">
        <v>1921</v>
      </c>
      <c r="CD141" s="199">
        <v>1922</v>
      </c>
      <c r="CE141" s="199">
        <v>1923</v>
      </c>
      <c r="CF141" s="199">
        <v>1924</v>
      </c>
      <c r="CG141" s="199">
        <v>1925</v>
      </c>
      <c r="CH141" s="199">
        <v>1926</v>
      </c>
      <c r="CI141" s="199">
        <v>1927</v>
      </c>
      <c r="CJ141" s="199">
        <v>1928</v>
      </c>
      <c r="CK141" s="199">
        <v>1929</v>
      </c>
      <c r="CL141" s="199">
        <v>1930</v>
      </c>
      <c r="CM141" s="199">
        <v>1931</v>
      </c>
      <c r="CN141" s="199">
        <v>1932</v>
      </c>
      <c r="CO141" s="199">
        <v>1933</v>
      </c>
      <c r="CP141" s="199">
        <v>1934</v>
      </c>
      <c r="CQ141" s="199">
        <v>1935</v>
      </c>
      <c r="CR141" s="199">
        <v>1936</v>
      </c>
      <c r="CS141" s="199">
        <v>1937</v>
      </c>
      <c r="CT141" s="199">
        <v>1938</v>
      </c>
      <c r="CU141" s="199">
        <v>1939</v>
      </c>
      <c r="CV141" s="199">
        <v>1940</v>
      </c>
      <c r="CW141" s="199">
        <v>1941</v>
      </c>
      <c r="CX141" s="199">
        <v>1942</v>
      </c>
      <c r="CY141" s="199">
        <v>1943</v>
      </c>
      <c r="CZ141" s="199">
        <v>1944</v>
      </c>
      <c r="DA141" s="199">
        <v>1945</v>
      </c>
      <c r="DB141" s="199">
        <v>1946</v>
      </c>
      <c r="DC141" s="199">
        <v>1947</v>
      </c>
      <c r="DD141" s="199">
        <v>1948</v>
      </c>
      <c r="DE141" s="199">
        <v>1949</v>
      </c>
      <c r="DF141" s="199">
        <v>1950</v>
      </c>
      <c r="DG141" s="199">
        <v>1951</v>
      </c>
      <c r="DH141" s="199">
        <v>1952</v>
      </c>
      <c r="DI141" s="199">
        <v>1953</v>
      </c>
      <c r="DJ141" s="199">
        <v>1954</v>
      </c>
      <c r="DK141" s="199">
        <v>1955</v>
      </c>
      <c r="DL141" s="199">
        <v>1956</v>
      </c>
      <c r="DM141" s="199">
        <v>1957</v>
      </c>
      <c r="DN141" s="199">
        <v>1958</v>
      </c>
      <c r="DO141" s="199">
        <v>1959</v>
      </c>
      <c r="DP141" s="199">
        <v>1960</v>
      </c>
      <c r="DQ141" s="199">
        <v>1961</v>
      </c>
      <c r="DR141" s="199">
        <v>1962</v>
      </c>
      <c r="DS141" s="199">
        <v>1963</v>
      </c>
      <c r="DT141" s="199">
        <v>1964</v>
      </c>
      <c r="DU141" s="199">
        <v>1965</v>
      </c>
      <c r="DV141" s="199">
        <v>1966</v>
      </c>
      <c r="DW141" s="199">
        <v>1967</v>
      </c>
      <c r="DX141" s="199">
        <v>1968</v>
      </c>
      <c r="DY141" s="199">
        <v>1969</v>
      </c>
      <c r="DZ141" s="199">
        <v>1970</v>
      </c>
      <c r="EA141" s="199">
        <v>1971</v>
      </c>
      <c r="EB141" s="199">
        <v>1972</v>
      </c>
      <c r="EC141" s="199">
        <v>1973</v>
      </c>
      <c r="ED141" s="199">
        <v>1974</v>
      </c>
      <c r="EE141" s="199">
        <v>1975</v>
      </c>
      <c r="EF141" s="199">
        <v>1976</v>
      </c>
      <c r="EG141" s="199">
        <v>1977</v>
      </c>
      <c r="EH141" s="199">
        <v>1978</v>
      </c>
      <c r="EI141" s="199">
        <v>1979</v>
      </c>
      <c r="EJ141" s="199">
        <v>1980</v>
      </c>
      <c r="EK141" s="199">
        <v>1981</v>
      </c>
      <c r="EL141" s="199">
        <v>1982</v>
      </c>
      <c r="EM141" s="199">
        <v>1983</v>
      </c>
      <c r="EN141" s="199">
        <v>1984</v>
      </c>
      <c r="EO141" s="199">
        <v>1985</v>
      </c>
      <c r="EP141" s="199">
        <v>1986</v>
      </c>
      <c r="EQ141" s="199">
        <v>1987</v>
      </c>
      <c r="ER141" s="199">
        <v>1988</v>
      </c>
      <c r="ES141" s="199">
        <v>1989</v>
      </c>
      <c r="ET141" s="199">
        <v>1990</v>
      </c>
      <c r="EU141" s="199">
        <v>1991</v>
      </c>
      <c r="EV141" s="199">
        <v>1992</v>
      </c>
      <c r="EW141" s="199">
        <v>1993</v>
      </c>
      <c r="EX141" s="199">
        <v>1994</v>
      </c>
      <c r="EY141" s="199">
        <v>1995</v>
      </c>
      <c r="EZ141" s="199">
        <v>1996</v>
      </c>
      <c r="FA141" s="199">
        <v>1997</v>
      </c>
      <c r="FB141" s="199">
        <v>1998</v>
      </c>
      <c r="FC141" s="199">
        <v>1999</v>
      </c>
      <c r="FD141" s="199">
        <v>2000</v>
      </c>
      <c r="FE141" s="199">
        <v>2001</v>
      </c>
      <c r="FF141" s="199">
        <v>2002</v>
      </c>
      <c r="FG141" s="199">
        <v>2003</v>
      </c>
      <c r="FH141" s="199">
        <v>2004</v>
      </c>
      <c r="FI141" s="199">
        <v>2005</v>
      </c>
      <c r="FJ141" s="199">
        <v>2006</v>
      </c>
      <c r="FK141" s="199">
        <v>2007</v>
      </c>
      <c r="FL141" s="199">
        <v>2008</v>
      </c>
      <c r="FM141" s="199">
        <v>2009</v>
      </c>
      <c r="FN141" s="199">
        <v>2010</v>
      </c>
      <c r="FO141" s="199">
        <v>2011</v>
      </c>
      <c r="FP141" s="199">
        <v>2012</v>
      </c>
      <c r="FQ141" s="199">
        <v>2013</v>
      </c>
      <c r="FR141" s="199">
        <v>2014</v>
      </c>
      <c r="FS141" s="199">
        <v>2015</v>
      </c>
      <c r="FT141" s="199">
        <v>2016</v>
      </c>
      <c r="FU141" s="199">
        <v>2017</v>
      </c>
      <c r="FV141" s="199">
        <v>2018</v>
      </c>
      <c r="FW141" s="199">
        <v>2019</v>
      </c>
      <c r="FX141" s="199">
        <v>2020</v>
      </c>
      <c r="FY141" s="200"/>
      <c r="FZ141" s="201" t="s">
        <v>11</v>
      </c>
      <c r="GB141" s="202" t="s">
        <v>161</v>
      </c>
      <c r="GK141" s="201" t="s">
        <v>11</v>
      </c>
      <c r="GZ141" s="1"/>
      <c r="HA141" s="1"/>
    </row>
    <row r="142" spans="2:214" ht="9.9499999999999993" customHeight="1">
      <c r="C142" s="157"/>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c r="EH142" s="23"/>
      <c r="EI142" s="23"/>
      <c r="EJ142" s="23"/>
      <c r="EK142" s="23"/>
      <c r="EL142" s="23"/>
      <c r="EM142" s="23"/>
      <c r="EN142" s="23"/>
      <c r="EO142" s="23"/>
      <c r="EP142" s="23"/>
      <c r="EQ142" s="23"/>
      <c r="ER142" s="23"/>
      <c r="ES142" s="23"/>
      <c r="ET142" s="23"/>
      <c r="EU142" s="23"/>
      <c r="EV142" s="23"/>
      <c r="EW142" s="23"/>
      <c r="EX142" s="23"/>
      <c r="EY142" s="23"/>
      <c r="EZ142" s="23"/>
      <c r="FA142" s="23"/>
      <c r="FB142" s="23"/>
      <c r="FC142" s="23"/>
      <c r="FD142" s="23"/>
      <c r="FE142" s="23"/>
      <c r="FF142" s="23"/>
      <c r="FG142" s="23"/>
      <c r="FH142" s="23"/>
      <c r="FI142" s="23"/>
      <c r="FJ142" s="23"/>
      <c r="FK142" s="23"/>
      <c r="FL142" s="23"/>
      <c r="FM142" s="23"/>
      <c r="FN142" s="23"/>
      <c r="FO142" s="23"/>
      <c r="FP142" s="23"/>
      <c r="FQ142" s="23"/>
      <c r="FR142" s="23"/>
      <c r="FS142" s="23"/>
      <c r="FT142" s="23"/>
      <c r="FU142" s="23"/>
      <c r="FV142" s="23"/>
      <c r="FW142" s="23"/>
      <c r="FX142" s="23"/>
      <c r="FY142" s="150"/>
      <c r="FZ142" s="198"/>
      <c r="GB142" s="157"/>
      <c r="GK142" s="198"/>
      <c r="GZ142" s="1"/>
      <c r="HA142" s="1"/>
    </row>
    <row r="143" spans="2:214" ht="14.1" customHeight="1">
      <c r="B143" s="14">
        <v>26</v>
      </c>
      <c r="C143" s="103" t="str">
        <f>GB143</f>
        <v>Devon Energy, USA</v>
      </c>
      <c r="D143" s="154" t="s">
        <v>180</v>
      </c>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03"/>
      <c r="GB143" s="108" t="s">
        <v>65</v>
      </c>
      <c r="GF143" s="14">
        <v>26</v>
      </c>
      <c r="GK143" s="203"/>
      <c r="GY143" s="306"/>
      <c r="GZ143" s="1"/>
      <c r="HA143" s="1"/>
    </row>
    <row r="144" spans="2:214" ht="14.1" customHeight="1">
      <c r="C144" s="109" t="s">
        <v>172</v>
      </c>
      <c r="D144" s="110" t="s">
        <v>173</v>
      </c>
      <c r="F144" s="14" t="s">
        <v>220</v>
      </c>
      <c r="G144" s="23" t="s">
        <v>171</v>
      </c>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111"/>
      <c r="ER144" s="155">
        <f>[2]Devon!EO29</f>
        <v>0.55910233021593392</v>
      </c>
      <c r="ES144" s="155">
        <f>[2]Devon!EP29</f>
        <v>0.70981585930894298</v>
      </c>
      <c r="ET144" s="155">
        <f>[2]Devon!EQ29</f>
        <v>34.820071591348352</v>
      </c>
      <c r="EU144" s="155">
        <f>[2]Devon!ER29</f>
        <v>36.279035700176614</v>
      </c>
      <c r="EV144" s="155">
        <f>[2]Devon!ES29</f>
        <v>42.364897178415717</v>
      </c>
      <c r="EW144" s="155">
        <f>[2]Devon!ET29</f>
        <v>54.873858331134265</v>
      </c>
      <c r="EX144" s="155">
        <f>[2]Devon!EU29</f>
        <v>58.868500336570278</v>
      </c>
      <c r="EY144" s="155">
        <f>[2]Devon!EV29</f>
        <v>74.388018488981444</v>
      </c>
      <c r="EZ144" s="155">
        <f>[2]Devon!EW29</f>
        <v>72.581875831169015</v>
      </c>
      <c r="FA144" s="155">
        <f>[2]Devon!EX29</f>
        <v>76.847251031595718</v>
      </c>
      <c r="FB144" s="155">
        <f>[2]Devon!EY29</f>
        <v>84.374962981143426</v>
      </c>
      <c r="FC144" s="155">
        <f>[2]Devon!EZ29</f>
        <v>79.778257932572402</v>
      </c>
      <c r="FD144" s="155">
        <f>[2]Devon!FA29</f>
        <v>94.784910868907019</v>
      </c>
      <c r="FE144" s="155">
        <f>[2]Devon!FB29</f>
        <v>85.462904479685434</v>
      </c>
      <c r="FF144" s="155">
        <f>[2]Devon!FC29</f>
        <v>87.738779895750838</v>
      </c>
      <c r="FG144" s="155">
        <f>[2]Devon!FD29</f>
        <v>81.947824332894882</v>
      </c>
      <c r="FH144" s="155">
        <f>[2]Devon!FE29</f>
        <v>80.856342520378149</v>
      </c>
      <c r="FI144" s="155">
        <f>[2]Devon!FF29</f>
        <v>74.107050952387212</v>
      </c>
      <c r="FJ144" s="155">
        <f>[2]Devon!FG29</f>
        <v>71.573962804406463</v>
      </c>
      <c r="FK144" s="155">
        <f>[2]Devon!FH29</f>
        <v>80.83044273394033</v>
      </c>
      <c r="FL144" s="155">
        <f>[2]Devon!FI29</f>
        <v>79.885940018802543</v>
      </c>
      <c r="FM144" s="155">
        <f>[2]Devon!FJ29</f>
        <v>83.40691521486022</v>
      </c>
      <c r="FN144" s="155">
        <f>[2]Devon!FK29</f>
        <v>81.693692536424649</v>
      </c>
      <c r="FO144" s="155">
        <f>[2]Devon!FL29</f>
        <v>86.155696024992409</v>
      </c>
      <c r="FP144" s="155">
        <f>[2]Devon!FM29</f>
        <v>89.640297327906282</v>
      </c>
      <c r="FQ144" s="155">
        <f>[2]Devon!FN29</f>
        <v>91.411425133873394</v>
      </c>
      <c r="FR144" s="155">
        <f>[2]Devon!FO29</f>
        <v>89.207188973827684</v>
      </c>
      <c r="FS144" s="155">
        <f>[2]Devon!FP29</f>
        <v>91.343717741444991</v>
      </c>
      <c r="FT144" s="155">
        <f>[2]Devon!FQ29</f>
        <v>79.603034685423268</v>
      </c>
      <c r="FU144" s="155">
        <f>[2]Devon!FR29</f>
        <v>75.287078618184481</v>
      </c>
      <c r="FV144" s="155">
        <f>[2]Devon!FS29</f>
        <v>71.996377070610407</v>
      </c>
      <c r="FW144" s="155"/>
      <c r="FX144" s="155"/>
      <c r="FY144" s="100" t="s">
        <v>166</v>
      </c>
      <c r="FZ144" s="114">
        <f>SUM(L144:FW144)</f>
        <v>2193.3792295273324</v>
      </c>
      <c r="GA144" s="115"/>
      <c r="GB144" s="109" t="s">
        <v>172</v>
      </c>
      <c r="GC144" s="116" t="s">
        <v>173</v>
      </c>
      <c r="GD144" s="117"/>
      <c r="GE144" s="118">
        <f>FZ144/FZ146</f>
        <v>0.85970466218825248</v>
      </c>
      <c r="GI144" s="118">
        <f>FZ144/$GI$576</f>
        <v>1.3607418360922021E-3</v>
      </c>
      <c r="GK144" s="114">
        <v>2121.382852456722</v>
      </c>
      <c r="GL144" s="119">
        <f>FZ144-GK144</f>
        <v>71.996377070610379</v>
      </c>
      <c r="GM144" s="15">
        <f>GL144/GK144</f>
        <v>3.393841756910268E-2</v>
      </c>
      <c r="GO144" s="120">
        <f>SUM(EV144:FU144)</f>
        <v>2049.0148269756723</v>
      </c>
      <c r="GU144" s="120">
        <f>SUM(DU144:FU144)</f>
        <v>2121.382852456722</v>
      </c>
      <c r="GW144" s="121">
        <f>SUM(DU144:FV144)</f>
        <v>2193.3792295273324</v>
      </c>
      <c r="GZ144" s="1"/>
      <c r="HA144" s="1"/>
    </row>
    <row r="145" spans="2:214" ht="14.1" customHeight="1">
      <c r="C145" s="125" t="s">
        <v>175</v>
      </c>
      <c r="D145" s="126" t="s">
        <v>176</v>
      </c>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c r="CV145" s="23"/>
      <c r="CW145" s="23"/>
      <c r="CX145" s="23"/>
      <c r="CY145" s="23"/>
      <c r="CZ145" s="23"/>
      <c r="DA145" s="23"/>
      <c r="DB145" s="23"/>
      <c r="DC145" s="23"/>
      <c r="DD145" s="23"/>
      <c r="DE145" s="23"/>
      <c r="DF145" s="23"/>
      <c r="DG145" s="23"/>
      <c r="DH145" s="23"/>
      <c r="DI145" s="23"/>
      <c r="DJ145" s="23"/>
      <c r="DK145" s="23"/>
      <c r="DL145" s="23"/>
      <c r="DM145" s="23"/>
      <c r="DN145" s="23"/>
      <c r="DO145" s="23"/>
      <c r="DP145" s="23"/>
      <c r="DQ145" s="23"/>
      <c r="DR145" s="23"/>
      <c r="DS145" s="23"/>
      <c r="DT145" s="23"/>
      <c r="DU145" s="23"/>
      <c r="DV145" s="23"/>
      <c r="DW145" s="23"/>
      <c r="DX145" s="23"/>
      <c r="DY145" s="23"/>
      <c r="DZ145" s="23"/>
      <c r="EA145" s="23"/>
      <c r="EB145" s="23"/>
      <c r="EC145" s="23"/>
      <c r="ED145" s="23"/>
      <c r="EE145" s="23"/>
      <c r="EF145" s="23"/>
      <c r="EG145" s="23"/>
      <c r="EH145" s="23"/>
      <c r="EI145" s="23"/>
      <c r="EJ145" s="23"/>
      <c r="EK145" s="23"/>
      <c r="EL145" s="23"/>
      <c r="EM145" s="23"/>
      <c r="EN145" s="23"/>
      <c r="EO145" s="23"/>
      <c r="EP145" s="23"/>
      <c r="EQ145" s="111"/>
      <c r="ER145" s="127">
        <f>[2]Devon!EO36</f>
        <v>3.5300620724205193E-3</v>
      </c>
      <c r="ES145" s="127">
        <f>[2]Devon!EP36</f>
        <v>4.5909845325971862E-3</v>
      </c>
      <c r="ET145" s="127">
        <f>[2]Devon!EQ36</f>
        <v>0.18762586297983988</v>
      </c>
      <c r="EU145" s="127">
        <f>[2]Devon!ER36</f>
        <v>0.18431182516077033</v>
      </c>
      <c r="EV145" s="127">
        <f>[2]Devon!ES36</f>
        <v>0.2187014376556031</v>
      </c>
      <c r="EW145" s="127">
        <f>[2]Devon!ET36</f>
        <v>0.29207318051892867</v>
      </c>
      <c r="EX145" s="127">
        <f>[2]Devon!EU36</f>
        <v>0.32171950669247062</v>
      </c>
      <c r="EY145" s="127">
        <f>[2]Devon!EV36</f>
        <v>0.43094478095437699</v>
      </c>
      <c r="EZ145" s="127">
        <f>[2]Devon!EW36</f>
        <v>0.42265732457712307</v>
      </c>
      <c r="FA145" s="127">
        <f>[2]Devon!EX36</f>
        <v>0.44416121717322171</v>
      </c>
      <c r="FB145" s="127">
        <f>[2]Devon!EY36</f>
        <v>0.50911593626889617</v>
      </c>
      <c r="FC145" s="127">
        <f>[2]Devon!EZ36</f>
        <v>0.46640619289066232</v>
      </c>
      <c r="FD145" s="127">
        <f>[2]Devon!FA36</f>
        <v>0.56187893262611843</v>
      </c>
      <c r="FE145" s="127">
        <f>[2]Devon!FB36</f>
        <v>0.50013104024662514</v>
      </c>
      <c r="FF145" s="127">
        <f>[2]Devon!FC36</f>
        <v>0.54877248318213334</v>
      </c>
      <c r="FG145" s="127">
        <f>[2]Devon!FD36</f>
        <v>0.51549954722309443</v>
      </c>
      <c r="FH145" s="127">
        <f>[2]Devon!FE36</f>
        <v>0.52180530233627909</v>
      </c>
      <c r="FI145" s="127">
        <f>[2]Devon!FF36</f>
        <v>0.4823082804016986</v>
      </c>
      <c r="FJ145" s="127">
        <f>[2]Devon!FG36</f>
        <v>0.47292986491941774</v>
      </c>
      <c r="FK145" s="127">
        <f>[2]Devon!FH36</f>
        <v>0.51339193307965691</v>
      </c>
      <c r="FL145" s="127">
        <f>[2]Devon!FI36</f>
        <v>0.54297734274302278</v>
      </c>
      <c r="FM145" s="127">
        <f>[2]Devon!FJ36</f>
        <v>0.56132895804792926</v>
      </c>
      <c r="FN145" s="127">
        <f>[2]Devon!FK36</f>
        <v>0.54304133330766202</v>
      </c>
      <c r="FO145" s="127">
        <f>[2]Devon!FL36</f>
        <v>0.56088461974044879</v>
      </c>
      <c r="FP145" s="127">
        <f>[2]Devon!FM36</f>
        <v>0.56029790359273768</v>
      </c>
      <c r="FQ145" s="127">
        <f>[2]Devon!FN36</f>
        <v>0.53777929694672555</v>
      </c>
      <c r="FR145" s="127">
        <f>[2]Devon!FO36</f>
        <v>0.46135598726666427</v>
      </c>
      <c r="FS145" s="127">
        <f>[2]Devon!FP36</f>
        <v>0.41806367078192436</v>
      </c>
      <c r="FT145" s="127">
        <f>[2]Devon!FQ36</f>
        <v>0.36584577085313508</v>
      </c>
      <c r="FU145" s="127">
        <f>[2]Devon!FR36</f>
        <v>0.32564796895617565</v>
      </c>
      <c r="FV145" s="127">
        <f>[2]Devon!FS36</f>
        <v>0.30371782068681402</v>
      </c>
      <c r="FW145" s="127"/>
      <c r="FX145" s="127"/>
      <c r="FY145" s="100" t="s">
        <v>166</v>
      </c>
      <c r="FZ145" s="129">
        <f>SUM(L145:FW145)</f>
        <v>12.783496368415172</v>
      </c>
      <c r="GA145" s="115"/>
      <c r="GB145" s="125" t="s">
        <v>175</v>
      </c>
      <c r="GC145" s="130" t="s">
        <v>176</v>
      </c>
      <c r="GD145" s="117"/>
      <c r="GE145" s="131">
        <f>(FZ145*$FP$7)/FZ146</f>
        <v>0.14029533781174738</v>
      </c>
      <c r="GI145" s="132"/>
      <c r="GK145" s="129">
        <v>12.479778547728358</v>
      </c>
      <c r="GL145" s="119">
        <f>FZ145-GK145</f>
        <v>0.30371782068681341</v>
      </c>
      <c r="GM145" s="15">
        <f>GL145/GK145</f>
        <v>2.4336795683133166E-2</v>
      </c>
      <c r="GO145" s="133">
        <f>SUM(EV145:FU145)</f>
        <v>12.09971981298273</v>
      </c>
      <c r="GU145" s="133">
        <f>SUM(DU145:FU145)</f>
        <v>12.479778547728358</v>
      </c>
      <c r="GW145" s="134">
        <f>SUM(DU145:FV145)</f>
        <v>12.783496368415172</v>
      </c>
      <c r="GZ145" s="1"/>
      <c r="HA145" s="1"/>
    </row>
    <row r="146" spans="2:214" ht="15" customHeight="1">
      <c r="C146" s="136" t="s">
        <v>177</v>
      </c>
      <c r="D146" s="14" t="s">
        <v>11</v>
      </c>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37"/>
      <c r="ER146" s="138">
        <f t="shared" ref="ER146:FV146" si="33">ER144+(ER145*$FP$7)</f>
        <v>0.65794406824370844</v>
      </c>
      <c r="ES146" s="138">
        <f t="shared" si="33"/>
        <v>0.83836342622166415</v>
      </c>
      <c r="ET146" s="138">
        <f t="shared" si="33"/>
        <v>40.073595754783867</v>
      </c>
      <c r="EU146" s="138">
        <f t="shared" si="33"/>
        <v>41.439766804678186</v>
      </c>
      <c r="EV146" s="138">
        <f t="shared" si="33"/>
        <v>48.488537432772603</v>
      </c>
      <c r="EW146" s="138">
        <f t="shared" si="33"/>
        <v>63.051907385664265</v>
      </c>
      <c r="EX146" s="138">
        <f t="shared" si="33"/>
        <v>67.876646523959451</v>
      </c>
      <c r="EY146" s="138">
        <f t="shared" si="33"/>
        <v>86.454472355703999</v>
      </c>
      <c r="EZ146" s="138">
        <f t="shared" si="33"/>
        <v>84.416280919328457</v>
      </c>
      <c r="FA146" s="138">
        <f t="shared" si="33"/>
        <v>89.28376511244592</v>
      </c>
      <c r="FB146" s="138">
        <f t="shared" si="33"/>
        <v>98.630209196672524</v>
      </c>
      <c r="FC146" s="138">
        <f t="shared" si="33"/>
        <v>92.837631333510942</v>
      </c>
      <c r="FD146" s="138">
        <f t="shared" si="33"/>
        <v>110.51752098243833</v>
      </c>
      <c r="FE146" s="138">
        <f t="shared" si="33"/>
        <v>99.466573606590941</v>
      </c>
      <c r="FF146" s="138">
        <f t="shared" si="33"/>
        <v>103.10440942485057</v>
      </c>
      <c r="FG146" s="138">
        <f t="shared" si="33"/>
        <v>96.381811655141519</v>
      </c>
      <c r="FH146" s="138">
        <f t="shared" si="33"/>
        <v>95.466890985793967</v>
      </c>
      <c r="FI146" s="138">
        <f t="shared" si="33"/>
        <v>87.611682803634778</v>
      </c>
      <c r="FJ146" s="138">
        <f t="shared" si="33"/>
        <v>84.815999022150166</v>
      </c>
      <c r="FK146" s="138">
        <f t="shared" si="33"/>
        <v>95.205416860170729</v>
      </c>
      <c r="FL146" s="138">
        <f t="shared" si="33"/>
        <v>95.089305615607174</v>
      </c>
      <c r="FM146" s="138">
        <f t="shared" si="33"/>
        <v>99.124126040202242</v>
      </c>
      <c r="FN146" s="138">
        <f t="shared" si="33"/>
        <v>96.898849869039182</v>
      </c>
      <c r="FO146" s="138">
        <f t="shared" si="33"/>
        <v>101.86046537772498</v>
      </c>
      <c r="FP146" s="138">
        <f t="shared" si="33"/>
        <v>105.32863862850294</v>
      </c>
      <c r="FQ146" s="138">
        <f t="shared" si="33"/>
        <v>106.46924544838171</v>
      </c>
      <c r="FR146" s="138">
        <f t="shared" si="33"/>
        <v>102.12515661729428</v>
      </c>
      <c r="FS146" s="138">
        <f t="shared" si="33"/>
        <v>103.04950052333888</v>
      </c>
      <c r="FT146" s="138">
        <f t="shared" si="33"/>
        <v>89.846716269311045</v>
      </c>
      <c r="FU146" s="138">
        <f t="shared" si="33"/>
        <v>84.405221748957402</v>
      </c>
      <c r="FV146" s="138">
        <f t="shared" si="33"/>
        <v>80.500476049841197</v>
      </c>
      <c r="FW146" s="112"/>
      <c r="FX146" s="112"/>
      <c r="FY146" s="100" t="s">
        <v>166</v>
      </c>
      <c r="FZ146" s="139">
        <f>SUM(L146:FW146)</f>
        <v>2551.3171278429577</v>
      </c>
      <c r="GA146" s="115"/>
      <c r="GB146" s="136" t="s">
        <v>177</v>
      </c>
      <c r="GC146" s="14" t="s">
        <v>11</v>
      </c>
      <c r="GD146" s="117"/>
      <c r="GE146" s="140">
        <f>GE144+GE145</f>
        <v>0.99999999999999989</v>
      </c>
      <c r="GI146" s="141"/>
      <c r="GK146" s="139">
        <v>2470.8166517931163</v>
      </c>
      <c r="GL146" s="119">
        <f>FZ146-GK146</f>
        <v>80.500476049841382</v>
      </c>
      <c r="GM146" s="15">
        <f>GL146/GK146</f>
        <v>3.2580513811666573E-2</v>
      </c>
      <c r="GO146" s="142">
        <f>SUM(EV146:FU146)</f>
        <v>2387.8069817391888</v>
      </c>
      <c r="GR146" s="143" t="str">
        <f>GB143</f>
        <v>Devon Energy, USA</v>
      </c>
      <c r="GS146" s="144">
        <f>GO146</f>
        <v>2387.8069817391888</v>
      </c>
      <c r="GU146" s="142">
        <f>SUM(DU146:FU146)</f>
        <v>2470.8166517931163</v>
      </c>
      <c r="GW146" s="145">
        <f>SUM(DU146:FV146)</f>
        <v>2551.3171278429577</v>
      </c>
      <c r="GY146" s="306">
        <f>+GW146</f>
        <v>2551.3171278429577</v>
      </c>
      <c r="GZ146" s="143" t="str">
        <f>GR146</f>
        <v>Devon Energy, USA</v>
      </c>
      <c r="HA146" s="144">
        <f>GW146</f>
        <v>2551.3171278429577</v>
      </c>
      <c r="HC146" s="22" t="s">
        <v>65</v>
      </c>
      <c r="HD146" s="146">
        <f>FU146</f>
        <v>84.405221748957402</v>
      </c>
      <c r="HE146" s="147"/>
      <c r="HF146" s="148">
        <f>FV146</f>
        <v>80.500476049841197</v>
      </c>
    </row>
    <row r="147" spans="2:214" ht="9.9499999999999993" customHeight="1">
      <c r="C147" s="149"/>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c r="DK147" s="23"/>
      <c r="DL147" s="23"/>
      <c r="DM147" s="23"/>
      <c r="DN147" s="23"/>
      <c r="DO147" s="23"/>
      <c r="DP147" s="23"/>
      <c r="DQ147" s="23"/>
      <c r="DR147" s="23"/>
      <c r="DS147" s="23"/>
      <c r="DT147" s="23"/>
      <c r="DU147" s="23"/>
      <c r="DV147" s="23"/>
      <c r="DW147" s="23"/>
      <c r="DX147" s="23"/>
      <c r="DY147" s="23"/>
      <c r="DZ147" s="23"/>
      <c r="EA147" s="23"/>
      <c r="EB147" s="23"/>
      <c r="EC147" s="23"/>
      <c r="ED147" s="23"/>
      <c r="EE147" s="23"/>
      <c r="EF147" s="23"/>
      <c r="EG147" s="23"/>
      <c r="EH147" s="23"/>
      <c r="EI147" s="23"/>
      <c r="EJ147" s="23"/>
      <c r="EK147" s="23"/>
      <c r="EL147" s="23"/>
      <c r="EM147" s="23"/>
      <c r="EN147" s="23"/>
      <c r="EO147" s="23"/>
      <c r="EP147" s="23"/>
      <c r="EQ147" s="23"/>
      <c r="ER147" s="23"/>
      <c r="ES147" s="23"/>
      <c r="ET147" s="23"/>
      <c r="EU147" s="23"/>
      <c r="EV147" s="23"/>
      <c r="EW147" s="23"/>
      <c r="EX147" s="23"/>
      <c r="EY147" s="23"/>
      <c r="EZ147" s="23"/>
      <c r="FA147" s="23"/>
      <c r="FB147" s="23"/>
      <c r="FC147" s="23"/>
      <c r="FD147" s="23"/>
      <c r="FE147" s="23"/>
      <c r="FF147" s="23"/>
      <c r="FG147" s="23"/>
      <c r="FH147" s="23"/>
      <c r="FI147" s="23"/>
      <c r="FJ147" s="23"/>
      <c r="FK147" s="23"/>
      <c r="FL147" s="23"/>
      <c r="FM147" s="23"/>
      <c r="FN147" s="23"/>
      <c r="FO147" s="23"/>
      <c r="FP147" s="23"/>
      <c r="FQ147" s="23"/>
      <c r="FR147" s="23"/>
      <c r="FS147" s="23"/>
      <c r="FT147" s="23"/>
      <c r="FU147" s="23"/>
      <c r="FV147" s="23"/>
      <c r="FW147" s="23"/>
      <c r="FX147" s="23"/>
      <c r="FY147" s="23"/>
      <c r="FZ147" s="151">
        <f>FZ144+(FZ145*$FP$7)</f>
        <v>2551.3171278429572</v>
      </c>
      <c r="GA147" s="152" t="s">
        <v>179</v>
      </c>
      <c r="GB147" s="149"/>
      <c r="GK147" s="204">
        <v>0</v>
      </c>
      <c r="GZ147" s="1"/>
      <c r="HA147" s="1"/>
    </row>
    <row r="148" spans="2:214" ht="14.1" customHeight="1">
      <c r="B148" s="14">
        <v>27</v>
      </c>
      <c r="C148" s="103" t="str">
        <f>GB148</f>
        <v>Ecopetrol, Colombia</v>
      </c>
      <c r="D148" s="104" t="s">
        <v>169</v>
      </c>
      <c r="F148" s="14" t="s">
        <v>237</v>
      </c>
      <c r="G148" s="23" t="s">
        <v>171</v>
      </c>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180"/>
      <c r="GB148" s="156" t="s">
        <v>67</v>
      </c>
      <c r="GF148" s="14">
        <v>27</v>
      </c>
      <c r="GK148" s="180"/>
      <c r="GZ148" s="1"/>
      <c r="HA148" s="1"/>
    </row>
    <row r="149" spans="2:214" ht="14.1" customHeight="1">
      <c r="C149" s="109" t="s">
        <v>172</v>
      </c>
      <c r="D149" s="110" t="s">
        <v>173</v>
      </c>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c r="DF149" s="23"/>
      <c r="DG149" s="23"/>
      <c r="DH149" s="23"/>
      <c r="DI149" s="23"/>
      <c r="DJ149" s="23"/>
      <c r="DK149" s="23"/>
      <c r="DL149" s="23"/>
      <c r="DM149" s="23"/>
      <c r="DN149" s="23"/>
      <c r="DO149" s="23"/>
      <c r="DP149" s="23"/>
      <c r="DQ149" s="23"/>
      <c r="DR149" s="23"/>
      <c r="DS149" s="23"/>
      <c r="DT149" s="23"/>
      <c r="DU149" s="23"/>
      <c r="DV149" s="23"/>
      <c r="DW149" s="23"/>
      <c r="DX149" s="23"/>
      <c r="DY149" s="23"/>
      <c r="DZ149" s="23"/>
      <c r="EA149" s="23"/>
      <c r="EB149" s="23"/>
      <c r="EC149" s="23"/>
      <c r="ED149" s="23"/>
      <c r="EE149" s="23"/>
      <c r="EF149" s="23"/>
      <c r="EG149" s="23"/>
      <c r="EH149" s="23"/>
      <c r="EI149" s="23"/>
      <c r="EJ149" s="23"/>
      <c r="EK149" s="23"/>
      <c r="EL149" s="23"/>
      <c r="EM149" s="23"/>
      <c r="EN149" s="23"/>
      <c r="EO149" s="23"/>
      <c r="EP149" s="111"/>
      <c r="EQ149" s="155">
        <f>[2]Ecopetrol!EN29</f>
        <v>18.813940194445944</v>
      </c>
      <c r="ER149" s="155">
        <f>[2]Ecopetrol!EO29</f>
        <v>62.326315512569629</v>
      </c>
      <c r="ES149" s="155">
        <f>[2]Ecopetrol!EP29</f>
        <v>65.982774037454718</v>
      </c>
      <c r="ET149" s="155">
        <f>[2]Ecopetrol!EQ29</f>
        <v>68.919853006599567</v>
      </c>
      <c r="EU149" s="155">
        <f>[2]Ecopetrol!ER29</f>
        <v>67.660658106543721</v>
      </c>
      <c r="EV149" s="155">
        <f>[2]Ecopetrol!ES29</f>
        <v>68.933854804810551</v>
      </c>
      <c r="EW149" s="155">
        <f>[2]Ecopetrol!ET29</f>
        <v>71.259005628600761</v>
      </c>
      <c r="EX149" s="155">
        <f>[2]Ecopetrol!EU29</f>
        <v>69.300295316951363</v>
      </c>
      <c r="EY149" s="155">
        <f>[2]Ecopetrol!EV29</f>
        <v>91.450139505428652</v>
      </c>
      <c r="EZ149" s="155">
        <f>[2]Ecopetrol!EW29</f>
        <v>66.814747876225141</v>
      </c>
      <c r="FA149" s="155">
        <f>[2]Ecopetrol!EX29</f>
        <v>102.47922956322654</v>
      </c>
      <c r="FB149" s="155">
        <f>[2]Ecopetrol!EY29</f>
        <v>75.935983179949844</v>
      </c>
      <c r="FC149" s="155">
        <f>[2]Ecopetrol!EZ29</f>
        <v>124.93566896737636</v>
      </c>
      <c r="FD149" s="155">
        <f>[2]Ecopetrol!FA29</f>
        <v>54.98863014902642</v>
      </c>
      <c r="FE149" s="155">
        <f>[2]Ecopetrol!FB29</f>
        <v>61.351602899719936</v>
      </c>
      <c r="FF149" s="155">
        <f>[2]Ecopetrol!FC29</f>
        <v>67.232436385919144</v>
      </c>
      <c r="FG149" s="155">
        <f>[2]Ecopetrol!FD29</f>
        <v>87.539871836075903</v>
      </c>
      <c r="FH149" s="155">
        <f>[2]Ecopetrol!FE29</f>
        <v>80.314842183842075</v>
      </c>
      <c r="FI149" s="155">
        <f>[2]Ecopetrol!FF29</f>
        <v>80.504968937488044</v>
      </c>
      <c r="FJ149" s="155">
        <f>[2]Ecopetrol!FG29</f>
        <v>51.811354292354203</v>
      </c>
      <c r="FK149" s="155">
        <f>[2]Ecopetrol!FH29</f>
        <v>53.92602403610524</v>
      </c>
      <c r="FL149" s="155">
        <f>[2]Ecopetrol!FI29</f>
        <v>60.35564322213154</v>
      </c>
      <c r="FM149" s="155">
        <f>[2]Ecopetrol!FJ29</f>
        <v>70.299949860704274</v>
      </c>
      <c r="FN149" s="155">
        <f>[2]Ecopetrol!FK29</f>
        <v>83.456776498827466</v>
      </c>
      <c r="FO149" s="155">
        <f>[2]Ecopetrol!FL29</f>
        <v>90.893804871426056</v>
      </c>
      <c r="FP149" s="155">
        <f>[2]Ecopetrol!FM29</f>
        <v>95.128211516226344</v>
      </c>
      <c r="FQ149" s="155">
        <f>[2]Ecopetrol!FN29</f>
        <v>100.27736113746595</v>
      </c>
      <c r="FR149" s="155">
        <f>[2]Ecopetrol!FO29</f>
        <v>95.303292689203303</v>
      </c>
      <c r="FS149" s="155">
        <f>[2]Ecopetrol!FP29</f>
        <v>102.83983779029005</v>
      </c>
      <c r="FT149" s="155">
        <f>[2]Ecopetrol!FQ29</f>
        <v>97.068399178777128</v>
      </c>
      <c r="FU149" s="155">
        <f>[2]Ecopetrol!FR29</f>
        <v>96.709056513125077</v>
      </c>
      <c r="FV149" s="155">
        <f>[2]Ecopetrol!FS29</f>
        <v>97.392029328433708</v>
      </c>
      <c r="FW149" s="155"/>
      <c r="FX149" s="155"/>
      <c r="FY149" s="100" t="s">
        <v>166</v>
      </c>
      <c r="FZ149" s="114">
        <f>SUM(L149:FW149)</f>
        <v>2482.2065590273246</v>
      </c>
      <c r="GA149" s="115"/>
      <c r="GB149" s="109" t="s">
        <v>172</v>
      </c>
      <c r="GC149" s="116" t="s">
        <v>173</v>
      </c>
      <c r="GD149" s="117"/>
      <c r="GE149" s="118">
        <f>FZ149/FZ151</f>
        <v>0.92510843129677456</v>
      </c>
      <c r="GI149" s="118">
        <f>FZ149/$GI$576</f>
        <v>1.5399262768704262E-3</v>
      </c>
      <c r="GK149" s="114">
        <v>2384.814529698891</v>
      </c>
      <c r="GL149" s="119">
        <f>FZ149-GK149</f>
        <v>97.392029328433637</v>
      </c>
      <c r="GM149" s="15">
        <f>GL149/GK149</f>
        <v>4.0838408234929048E-2</v>
      </c>
      <c r="GO149" s="120">
        <f>SUM(EV149:FU149)</f>
        <v>2101.1109888412775</v>
      </c>
      <c r="GU149" s="120">
        <f>SUM(DU149:FU149)</f>
        <v>2384.814529698891</v>
      </c>
      <c r="GW149" s="121">
        <f>SUM(DU149:FV149)</f>
        <v>2482.2065590273246</v>
      </c>
      <c r="GZ149" s="1"/>
      <c r="HA149" s="1"/>
    </row>
    <row r="150" spans="2:214" ht="14.1" customHeight="1">
      <c r="C150" s="125" t="s">
        <v>175</v>
      </c>
      <c r="D150" s="126" t="s">
        <v>176</v>
      </c>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111"/>
      <c r="EQ150" s="127">
        <f>[2]Ecopetrol!EN36</f>
        <v>9.4289558659032963E-2</v>
      </c>
      <c r="ER150" s="127">
        <f>[2]Ecopetrol!EO36</f>
        <v>0.19129361296182118</v>
      </c>
      <c r="ES150" s="127">
        <f>[2]Ecopetrol!EP36</f>
        <v>0.19860868023284609</v>
      </c>
      <c r="ET150" s="127">
        <f>[2]Ecopetrol!EQ36</f>
        <v>0.18875791112279264</v>
      </c>
      <c r="EU150" s="127">
        <f>[2]Ecopetrol!ER36</f>
        <v>0.18767930770727617</v>
      </c>
      <c r="EV150" s="127">
        <f>[2]Ecopetrol!ES36</f>
        <v>0.19024811187951032</v>
      </c>
      <c r="EW150" s="127">
        <f>[2]Ecopetrol!ET36</f>
        <v>0.19446653969461719</v>
      </c>
      <c r="EX150" s="127">
        <f>[2]Ecopetrol!EU36</f>
        <v>0.20775197382737265</v>
      </c>
      <c r="EY150" s="127">
        <f>[2]Ecopetrol!EV36</f>
        <v>0.2486529135059157</v>
      </c>
      <c r="EZ150" s="127">
        <f>[2]Ecopetrol!EW36</f>
        <v>0.19607934270044547</v>
      </c>
      <c r="FA150" s="127">
        <f>[2]Ecopetrol!EX36</f>
        <v>0.28204466961741614</v>
      </c>
      <c r="FB150" s="127">
        <f>[2]Ecopetrol!EY36</f>
        <v>0.20178267926669208</v>
      </c>
      <c r="FC150" s="127">
        <f>[2]Ecopetrol!EZ36</f>
        <v>0.31428112051042301</v>
      </c>
      <c r="FD150" s="127">
        <f>[2]Ecopetrol!FA36</f>
        <v>0.15026853208226448</v>
      </c>
      <c r="FE150" s="127">
        <f>[2]Ecopetrol!FB36</f>
        <v>0.16335780956641019</v>
      </c>
      <c r="FF150" s="127">
        <f>[2]Ecopetrol!FC36</f>
        <v>0.2167747402752167</v>
      </c>
      <c r="FG150" s="127">
        <f>[2]Ecopetrol!FD36</f>
        <v>0.25675169144459153</v>
      </c>
      <c r="FH150" s="127">
        <f>[2]Ecopetrol!FE36</f>
        <v>0.20415558952950688</v>
      </c>
      <c r="FI150" s="127">
        <f>[2]Ecopetrol!FF36</f>
        <v>0.2078725616626716</v>
      </c>
      <c r="FJ150" s="127">
        <f>[2]Ecopetrol!FG36</f>
        <v>0.15619287426362854</v>
      </c>
      <c r="FK150" s="127">
        <f>[2]Ecopetrol!FH36</f>
        <v>0.16445584943436958</v>
      </c>
      <c r="FL150" s="127">
        <f>[2]Ecopetrol!FI36</f>
        <v>0.18803238123450802</v>
      </c>
      <c r="FM150" s="127">
        <f>[2]Ecopetrol!FJ36</f>
        <v>0.21467848999182879</v>
      </c>
      <c r="FN150" s="127">
        <f>[2]Ecopetrol!FK36</f>
        <v>0.24473403353049183</v>
      </c>
      <c r="FO150" s="127">
        <f>[2]Ecopetrol!FL36</f>
        <v>0.25845651129319519</v>
      </c>
      <c r="FP150" s="127">
        <f>[2]Ecopetrol!FM36</f>
        <v>0.27602349183659486</v>
      </c>
      <c r="FQ150" s="127">
        <f>[2]Ecopetrol!FN36</f>
        <v>0.30130228573544493</v>
      </c>
      <c r="FR150" s="127">
        <f>[2]Ecopetrol!FO36</f>
        <v>0.28885733947759062</v>
      </c>
      <c r="FS150" s="127">
        <f>[2]Ecopetrol!FP36</f>
        <v>0.31074727977025374</v>
      </c>
      <c r="FT150" s="127">
        <f>[2]Ecopetrol!FQ36</f>
        <v>0.29255214743469016</v>
      </c>
      <c r="FU150" s="127">
        <f>[2]Ecopetrol!FR36</f>
        <v>0.29048216222547329</v>
      </c>
      <c r="FV150" s="127">
        <f>[2]Ecopetrol!FS36</f>
        <v>0.29499152465794465</v>
      </c>
      <c r="FW150" s="127"/>
      <c r="FX150" s="127"/>
      <c r="FY150" s="100" t="s">
        <v>166</v>
      </c>
      <c r="FZ150" s="129">
        <f>SUM(L150:FW150)</f>
        <v>7.176623717132836</v>
      </c>
      <c r="GA150" s="115"/>
      <c r="GB150" s="125" t="s">
        <v>175</v>
      </c>
      <c r="GC150" s="130" t="s">
        <v>176</v>
      </c>
      <c r="GD150" s="117"/>
      <c r="GE150" s="131">
        <f>(FZ150*$FP$7)/FZ151</f>
        <v>7.48915687032254E-2</v>
      </c>
      <c r="GI150" s="132"/>
      <c r="GK150" s="129">
        <v>6.8816321924748918</v>
      </c>
      <c r="GL150" s="119">
        <f>FZ150-GK150</f>
        <v>0.2949915246579442</v>
      </c>
      <c r="GM150" s="15">
        <f>GL150/GK150</f>
        <v>4.286650556252037E-2</v>
      </c>
      <c r="GO150" s="133">
        <f>SUM(EV150:FU150)</f>
        <v>6.0210031217911242</v>
      </c>
      <c r="GU150" s="133">
        <f>SUM(DU150:FU150)</f>
        <v>6.8816321924748918</v>
      </c>
      <c r="GW150" s="134">
        <f>SUM(DU150:FV150)</f>
        <v>7.176623717132836</v>
      </c>
      <c r="GZ150" s="1"/>
      <c r="HA150" s="1"/>
    </row>
    <row r="151" spans="2:214" ht="15" customHeight="1">
      <c r="C151" s="136" t="s">
        <v>177</v>
      </c>
      <c r="D151" s="14" t="s">
        <v>11</v>
      </c>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37"/>
      <c r="EQ151" s="138">
        <f t="shared" ref="EQ151:FV151" si="34">EQ149+(EQ150*$FP$7)</f>
        <v>21.454047836898866</v>
      </c>
      <c r="ER151" s="138">
        <f t="shared" si="34"/>
        <v>67.682536675500614</v>
      </c>
      <c r="ES151" s="138">
        <f t="shared" si="34"/>
        <v>71.543817083974403</v>
      </c>
      <c r="ET151" s="138">
        <f t="shared" si="34"/>
        <v>74.205074518037762</v>
      </c>
      <c r="EU151" s="138">
        <f t="shared" si="34"/>
        <v>72.915678722347451</v>
      </c>
      <c r="EV151" s="138">
        <f t="shared" si="34"/>
        <v>74.260801937436838</v>
      </c>
      <c r="EW151" s="138">
        <f t="shared" si="34"/>
        <v>76.704068740050047</v>
      </c>
      <c r="EX151" s="138">
        <f t="shared" si="34"/>
        <v>75.117350584117801</v>
      </c>
      <c r="EY151" s="138">
        <f t="shared" si="34"/>
        <v>98.412421083594296</v>
      </c>
      <c r="EZ151" s="138">
        <f t="shared" si="34"/>
        <v>72.304969471837609</v>
      </c>
      <c r="FA151" s="138">
        <f t="shared" si="34"/>
        <v>110.37648031251419</v>
      </c>
      <c r="FB151" s="138">
        <f t="shared" si="34"/>
        <v>81.585898199417215</v>
      </c>
      <c r="FC151" s="138">
        <f t="shared" si="34"/>
        <v>133.73554034166821</v>
      </c>
      <c r="FD151" s="138">
        <f t="shared" si="34"/>
        <v>59.196149047329826</v>
      </c>
      <c r="FE151" s="138">
        <f t="shared" si="34"/>
        <v>65.925621567579427</v>
      </c>
      <c r="FF151" s="138">
        <f t="shared" si="34"/>
        <v>73.302129113625213</v>
      </c>
      <c r="FG151" s="138">
        <f t="shared" si="34"/>
        <v>94.728919196524473</v>
      </c>
      <c r="FH151" s="138">
        <f t="shared" si="34"/>
        <v>86.031198690668262</v>
      </c>
      <c r="FI151" s="138">
        <f t="shared" si="34"/>
        <v>86.325400664042846</v>
      </c>
      <c r="FJ151" s="138">
        <f t="shared" si="34"/>
        <v>56.184754771735804</v>
      </c>
      <c r="FK151" s="138">
        <f t="shared" si="34"/>
        <v>58.530787820267591</v>
      </c>
      <c r="FL151" s="138">
        <f t="shared" si="34"/>
        <v>65.620549896697767</v>
      </c>
      <c r="FM151" s="138">
        <f t="shared" si="34"/>
        <v>76.310947580475485</v>
      </c>
      <c r="FN151" s="138">
        <f t="shared" si="34"/>
        <v>90.309329437681242</v>
      </c>
      <c r="FO151" s="138">
        <f t="shared" si="34"/>
        <v>98.130587187635527</v>
      </c>
      <c r="FP151" s="138">
        <f t="shared" si="34"/>
        <v>102.85686928765099</v>
      </c>
      <c r="FQ151" s="138">
        <f t="shared" si="34"/>
        <v>108.71382513805841</v>
      </c>
      <c r="FR151" s="138">
        <f t="shared" si="34"/>
        <v>103.39129819457584</v>
      </c>
      <c r="FS151" s="138">
        <f t="shared" si="34"/>
        <v>111.54076162385715</v>
      </c>
      <c r="FT151" s="138">
        <f t="shared" si="34"/>
        <v>105.25985930694846</v>
      </c>
      <c r="FU151" s="138">
        <f t="shared" si="34"/>
        <v>104.84255705543833</v>
      </c>
      <c r="FV151" s="138">
        <f t="shared" si="34"/>
        <v>105.65179201885616</v>
      </c>
      <c r="FW151" s="112"/>
      <c r="FX151" s="112"/>
      <c r="FY151" s="100" t="s">
        <v>166</v>
      </c>
      <c r="FZ151" s="139">
        <f>SUM(L151:FW151)</f>
        <v>2683.152023107044</v>
      </c>
      <c r="GA151" s="115"/>
      <c r="GB151" s="136" t="s">
        <v>177</v>
      </c>
      <c r="GC151" s="14" t="s">
        <v>11</v>
      </c>
      <c r="GD151" s="117"/>
      <c r="GE151" s="140">
        <f>GE149+GE150</f>
        <v>1</v>
      </c>
      <c r="GI151" s="141"/>
      <c r="GK151" s="139">
        <v>2577.5002310881878</v>
      </c>
      <c r="GL151" s="119">
        <f>FZ151-GK151</f>
        <v>105.65179201885621</v>
      </c>
      <c r="GM151" s="15">
        <f>GL151/GK151</f>
        <v>4.0990022326497087E-2</v>
      </c>
      <c r="GO151" s="142">
        <f>SUM(EV151:FU151)</f>
        <v>2269.6990762514288</v>
      </c>
      <c r="GR151" s="143" t="str">
        <f>GB148</f>
        <v>Ecopetrol, Colombia</v>
      </c>
      <c r="GS151" s="144">
        <f>GO151</f>
        <v>2269.6990762514288</v>
      </c>
      <c r="GU151" s="142">
        <f>SUM(DU151:FU151)</f>
        <v>2577.5002310881878</v>
      </c>
      <c r="GW151" s="145">
        <f>SUM(DU151:FV151)</f>
        <v>2683.152023107044</v>
      </c>
      <c r="GY151" s="306">
        <f>+GW151</f>
        <v>2683.152023107044</v>
      </c>
      <c r="GZ151" s="143" t="str">
        <f>GR151</f>
        <v>Ecopetrol, Colombia</v>
      </c>
      <c r="HA151" s="144">
        <f>GW151</f>
        <v>2683.152023107044</v>
      </c>
      <c r="HC151" s="22" t="s">
        <v>67</v>
      </c>
      <c r="HD151" s="146">
        <f>FU151</f>
        <v>104.84255705543833</v>
      </c>
      <c r="HE151" s="147"/>
      <c r="HF151" s="148">
        <f>FV151</f>
        <v>105.65179201885616</v>
      </c>
    </row>
    <row r="152" spans="2:214" ht="9.9499999999999993" customHeight="1">
      <c r="C152" s="157"/>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23"/>
      <c r="EQ152" s="23"/>
      <c r="ER152" s="23"/>
      <c r="ES152" s="23"/>
      <c r="ET152" s="23"/>
      <c r="EU152" s="23"/>
      <c r="EV152" s="23"/>
      <c r="EW152" s="23"/>
      <c r="EX152" s="23"/>
      <c r="EY152" s="23"/>
      <c r="EZ152" s="23"/>
      <c r="FA152" s="23"/>
      <c r="FB152" s="23"/>
      <c r="FC152" s="23"/>
      <c r="FD152" s="23"/>
      <c r="FE152" s="23"/>
      <c r="FF152" s="23"/>
      <c r="FG152" s="23"/>
      <c r="FH152" s="23"/>
      <c r="FI152" s="23"/>
      <c r="FJ152" s="23"/>
      <c r="FK152" s="23"/>
      <c r="FL152" s="23"/>
      <c r="FM152" s="23"/>
      <c r="FN152" s="23"/>
      <c r="FO152" s="23"/>
      <c r="FP152" s="23"/>
      <c r="FQ152" s="23"/>
      <c r="FR152" s="23"/>
      <c r="FS152" s="23"/>
      <c r="FT152" s="23"/>
      <c r="FU152" s="23"/>
      <c r="FV152" s="23"/>
      <c r="FW152" s="23"/>
      <c r="FX152" s="23"/>
      <c r="FY152" s="23"/>
      <c r="FZ152" s="151">
        <f>FZ149+(FZ150*$FP$7)</f>
        <v>2683.152023107044</v>
      </c>
      <c r="GA152" s="152" t="s">
        <v>179</v>
      </c>
      <c r="GB152" s="157"/>
      <c r="GK152" s="204">
        <v>0</v>
      </c>
      <c r="GZ152" s="1"/>
      <c r="HA152" s="1"/>
    </row>
    <row r="153" spans="2:214" ht="14.1" customHeight="1">
      <c r="B153" s="14">
        <v>28</v>
      </c>
      <c r="C153" s="103" t="str">
        <f>GB153</f>
        <v>Egyptian General Petroleum, Egypt</v>
      </c>
      <c r="D153" s="104" t="s">
        <v>169</v>
      </c>
      <c r="F153" s="14" t="s">
        <v>238</v>
      </c>
      <c r="G153" s="23" t="s">
        <v>200</v>
      </c>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c r="CM153" s="23"/>
      <c r="CN153" s="23"/>
      <c r="CO153" s="23"/>
      <c r="CP153" s="23"/>
      <c r="CQ153" s="23"/>
      <c r="CR153" s="23"/>
      <c r="CS153" s="23"/>
      <c r="CT153" s="23"/>
      <c r="CU153" s="23"/>
      <c r="CV153" s="23"/>
      <c r="CW153" s="23"/>
      <c r="CX153" s="23"/>
      <c r="CY153" s="23"/>
      <c r="CZ153" s="23"/>
      <c r="DA153" s="23"/>
      <c r="DB153" s="23"/>
      <c r="DC153" s="23"/>
      <c r="DD153" s="23"/>
      <c r="DE153" s="23"/>
      <c r="DF153" s="23"/>
      <c r="DG153" s="23"/>
      <c r="DH153" s="23"/>
      <c r="DI153" s="23"/>
      <c r="DJ153" s="23"/>
      <c r="DK153" s="23"/>
      <c r="DL153" s="23"/>
      <c r="DM153" s="23"/>
      <c r="DN153" s="23"/>
      <c r="DO153" s="23"/>
      <c r="DP153" s="23"/>
      <c r="DQ153" s="23"/>
      <c r="DR153" s="23"/>
      <c r="DS153" s="23"/>
      <c r="DT153" s="23"/>
      <c r="DU153" s="23"/>
      <c r="DV153" s="23"/>
      <c r="DW153" s="23"/>
      <c r="DX153" s="23"/>
      <c r="DY153" s="23"/>
      <c r="DZ153" s="23"/>
      <c r="EA153" s="23"/>
      <c r="EB153" s="23"/>
      <c r="EC153" s="23"/>
      <c r="ED153" s="23"/>
      <c r="EE153" s="23"/>
      <c r="EF153" s="23"/>
      <c r="EG153" s="23"/>
      <c r="EH153" s="23"/>
      <c r="EI153" s="23"/>
      <c r="EJ153" s="23"/>
      <c r="EK153" s="23"/>
      <c r="EL153" s="23"/>
      <c r="EM153" s="23"/>
      <c r="EN153" s="23"/>
      <c r="EO153" s="23"/>
      <c r="EP153" s="23"/>
      <c r="EQ153" s="23"/>
      <c r="ER153" s="23"/>
      <c r="ES153" s="23"/>
      <c r="ET153" s="23"/>
      <c r="EU153" s="23"/>
      <c r="EV153" s="23"/>
      <c r="EW153" s="23"/>
      <c r="EX153" s="23"/>
      <c r="EY153" s="23"/>
      <c r="EZ153" s="23"/>
      <c r="FA153" s="23"/>
      <c r="FB153" s="23"/>
      <c r="FC153" s="23"/>
      <c r="FD153" s="23"/>
      <c r="FE153" s="23"/>
      <c r="FF153" s="23"/>
      <c r="FG153" s="23"/>
      <c r="FH153" s="23"/>
      <c r="FI153" s="23"/>
      <c r="FJ153" s="23"/>
      <c r="FK153" s="23"/>
      <c r="FL153" s="23"/>
      <c r="FM153" s="23"/>
      <c r="FN153" s="23"/>
      <c r="FO153" s="23"/>
      <c r="FP153" s="23"/>
      <c r="FQ153" s="23"/>
      <c r="FR153" s="23"/>
      <c r="FS153" s="23"/>
      <c r="FT153" s="23"/>
      <c r="FU153" s="23"/>
      <c r="FV153" s="23"/>
      <c r="FW153" s="23"/>
      <c r="FX153" s="23"/>
      <c r="FY153" s="23"/>
      <c r="FZ153" s="180"/>
      <c r="GB153" s="156" t="s">
        <v>69</v>
      </c>
      <c r="GF153" s="14">
        <v>28</v>
      </c>
      <c r="GK153" s="180"/>
      <c r="GZ153" s="1"/>
      <c r="HA153" s="1"/>
    </row>
    <row r="154" spans="2:214" ht="14.1" customHeight="1">
      <c r="C154" s="109" t="s">
        <v>172</v>
      </c>
      <c r="D154" s="110" t="s">
        <v>173</v>
      </c>
      <c r="F154" s="14" t="s">
        <v>239</v>
      </c>
      <c r="G154" s="23" t="s">
        <v>204</v>
      </c>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c r="CM154" s="23"/>
      <c r="CN154" s="23"/>
      <c r="CO154" s="23"/>
      <c r="CP154" s="23"/>
      <c r="CQ154" s="23"/>
      <c r="CR154" s="23"/>
      <c r="CS154" s="23"/>
      <c r="CT154" s="23"/>
      <c r="CU154" s="23"/>
      <c r="CV154" s="23"/>
      <c r="CW154" s="23"/>
      <c r="CX154" s="23"/>
      <c r="CY154" s="23"/>
      <c r="CZ154" s="23"/>
      <c r="DA154" s="23"/>
      <c r="DB154" s="23"/>
      <c r="DC154" s="23"/>
      <c r="DD154" s="23"/>
      <c r="DE154" s="23"/>
      <c r="DF154" s="23"/>
      <c r="DG154" s="23"/>
      <c r="DH154" s="23"/>
      <c r="DI154" s="23"/>
      <c r="DJ154" s="23"/>
      <c r="DK154" s="23"/>
      <c r="DL154" s="23"/>
      <c r="DM154" s="205"/>
      <c r="DN154" s="111"/>
      <c r="DO154" s="155">
        <f>[2]Egyptian!DL29</f>
        <v>0.80690102381453754</v>
      </c>
      <c r="DP154" s="155">
        <f>[2]Egyptian!DM29</f>
        <v>0.90784414114382195</v>
      </c>
      <c r="DQ154" s="155">
        <f>[2]Egyptian!DN29</f>
        <v>0.98969707793503525</v>
      </c>
      <c r="DR154" s="155">
        <f>[2]Egyptian!DO29</f>
        <v>1.2242335816884791</v>
      </c>
      <c r="DS154" s="155">
        <f>[2]Egyptian!DP29</f>
        <v>1.4681257889992714</v>
      </c>
      <c r="DT154" s="155">
        <f>[2]Egyptian!DQ29</f>
        <v>1.6633834887487873</v>
      </c>
      <c r="DU154" s="155">
        <f>[2]Egyptian!DR29</f>
        <v>1.7255402075245305</v>
      </c>
      <c r="DV154" s="155">
        <f>[2]Egyptian!DS29</f>
        <v>1.6692544768110908</v>
      </c>
      <c r="DW154" s="155">
        <f>[2]Egyptian!DT29</f>
        <v>1.4981246441305258</v>
      </c>
      <c r="DX154" s="155">
        <f>[2]Egyptian!DU29</f>
        <v>2.3562737121276229</v>
      </c>
      <c r="DY154" s="155">
        <f>[2]Egyptian!DV29</f>
        <v>3.3938477507771858</v>
      </c>
      <c r="DZ154" s="155">
        <f>[2]Egyptian!DW29</f>
        <v>4.5382834955338671</v>
      </c>
      <c r="EA154" s="155">
        <f>[2]Egyptian!DX29</f>
        <v>4.0820509070793713</v>
      </c>
      <c r="EB154" s="155">
        <f>[2]Egyptian!DY29</f>
        <v>3.2219810998416443</v>
      </c>
      <c r="EC154" s="155">
        <f>[2]Egyptian!DZ29</f>
        <v>2.313002583102338</v>
      </c>
      <c r="ED154" s="155">
        <f>[2]Egyptian!EA29</f>
        <v>2.0963263733523521</v>
      </c>
      <c r="EE154" s="155">
        <f>[2]Egyptian!EB29</f>
        <v>3.2762344649874326</v>
      </c>
      <c r="EF154" s="155">
        <f>[2]Egyptian!EC29</f>
        <v>23.907152294032347</v>
      </c>
      <c r="EG154" s="155">
        <f>[2]Egyptian!ED29</f>
        <v>30.600944982322471</v>
      </c>
      <c r="EH154" s="155">
        <f>[2]Egyptian!EE29</f>
        <v>36.04673416274025</v>
      </c>
      <c r="EI154" s="155">
        <f>[2]Egyptian!EF29</f>
        <v>39.010618061965573</v>
      </c>
      <c r="EJ154" s="155">
        <f>[2]Egyptian!EG29</f>
        <v>44.040406073092569</v>
      </c>
      <c r="EK154" s="155">
        <f>[2]Egyptian!EH29</f>
        <v>44.844664320222179</v>
      </c>
      <c r="EL154" s="155">
        <f>[2]Egyptian!EI29</f>
        <v>51.436825680769942</v>
      </c>
      <c r="EM154" s="155">
        <f>[2]Egyptian!EJ29</f>
        <v>56.371459009365047</v>
      </c>
      <c r="EN154" s="155">
        <f>[2]Egyptian!EK29</f>
        <v>63.958881264943471</v>
      </c>
      <c r="EO154" s="155">
        <f>[2]Egyptian!EL29</f>
        <v>69.631333906094355</v>
      </c>
      <c r="EP154" s="155">
        <f>[2]Egyptian!EM29</f>
        <v>64.943081389543551</v>
      </c>
      <c r="EQ154" s="155">
        <f>[2]Egyptian!EN29</f>
        <v>71.517815353210864</v>
      </c>
      <c r="ER154" s="155">
        <f>[2]Egyptian!EO29</f>
        <v>69.490491240017988</v>
      </c>
      <c r="ES154" s="155">
        <f>[2]Egyptian!EP29</f>
        <v>72.253687136395953</v>
      </c>
      <c r="ET154" s="155">
        <f>[2]Egyptian!EQ29</f>
        <v>72.850489103429396</v>
      </c>
      <c r="EU154" s="155">
        <f>[2]Egyptian!ER29</f>
        <v>74.310822540477105</v>
      </c>
      <c r="EV154" s="155">
        <f>[2]Egyptian!ES29</f>
        <v>73.452117121708014</v>
      </c>
      <c r="EW154" s="155">
        <f>[2]Egyptian!ET29</f>
        <v>75.838180041654454</v>
      </c>
      <c r="EX154" s="155">
        <f>[2]Egyptian!EU29</f>
        <v>76.979945534931829</v>
      </c>
      <c r="EY154" s="155">
        <f>[2]Egyptian!EV29</f>
        <v>79.216930681434746</v>
      </c>
      <c r="EZ154" s="155">
        <f>[2]Egyptian!EW29</f>
        <v>80.490842426184145</v>
      </c>
      <c r="FA154" s="155">
        <f>[2]Egyptian!EX29</f>
        <v>76.138712086168383</v>
      </c>
      <c r="FB154" s="155">
        <f>[2]Egyptian!EY29</f>
        <v>74.863242503994826</v>
      </c>
      <c r="FC154" s="155">
        <f>[2]Egyptian!EZ29</f>
        <v>77.513543616804128</v>
      </c>
      <c r="FD154" s="155">
        <f>[2]Egyptian!FA29</f>
        <v>75.802577918675397</v>
      </c>
      <c r="FE154" s="155">
        <f>[2]Egyptian!FB29</f>
        <v>79.168082111949687</v>
      </c>
      <c r="FF154" s="155">
        <f>[2]Egyptian!FC29</f>
        <v>79.1165199580051</v>
      </c>
      <c r="FG154" s="155">
        <f>[2]Egyptian!FD29</f>
        <v>84.224006528629246</v>
      </c>
      <c r="FH154" s="155">
        <f>[2]Egyptian!FE29</f>
        <v>84.007153783604025</v>
      </c>
      <c r="FI154" s="155">
        <f>[2]Egyptian!FF29</f>
        <v>93.112500067826858</v>
      </c>
      <c r="FJ154" s="155">
        <f>[2]Egyptian!FG29</f>
        <v>104.20582468199257</v>
      </c>
      <c r="FK154" s="155">
        <f>[2]Egyptian!FH29</f>
        <v>105.13363933083625</v>
      </c>
      <c r="FL154" s="155">
        <f>[2]Egyptian!FI29</f>
        <v>110.62196656335213</v>
      </c>
      <c r="FM154" s="155">
        <f>[2]Egyptian!FJ29</f>
        <v>115.27061130133093</v>
      </c>
      <c r="FN154" s="155">
        <f>[2]Egyptian!FK29</f>
        <v>113.37695419641821</v>
      </c>
      <c r="FO154" s="155">
        <f>[2]Egyptian!FL29</f>
        <v>113.7756915205216</v>
      </c>
      <c r="FP154" s="155">
        <f>[2]Egyptian!FM29</f>
        <v>113.52489147729878</v>
      </c>
      <c r="FQ154" s="155">
        <f>[2]Egyptian!FN29</f>
        <v>109.51067502647726</v>
      </c>
      <c r="FR154" s="155">
        <f>[2]Egyptian!FO29</f>
        <v>101.02687793464594</v>
      </c>
      <c r="FS154" s="155">
        <f>[2]Egyptian!FP29</f>
        <v>97.08103493964326</v>
      </c>
      <c r="FT154" s="155">
        <f>[2]Egyptian!FQ29</f>
        <v>92.594529372738691</v>
      </c>
      <c r="FU154" s="155">
        <f>[2]Egyptian!FR29</f>
        <v>99.703211263482174</v>
      </c>
      <c r="FV154" s="155">
        <f>[2]Egyptian!FS29</f>
        <v>108.45593908361225</v>
      </c>
      <c r="FW154" s="155"/>
      <c r="FX154" s="155"/>
      <c r="FY154" s="100" t="s">
        <v>166</v>
      </c>
      <c r="FZ154" s="114">
        <f>SUM(L154:FW154)</f>
        <v>3416.6527124101412</v>
      </c>
      <c r="GA154" s="115"/>
      <c r="GB154" s="109" t="s">
        <v>172</v>
      </c>
      <c r="GC154" s="116" t="s">
        <v>173</v>
      </c>
      <c r="GD154" s="117"/>
      <c r="GE154" s="118">
        <f>FZ154/FZ156</f>
        <v>0.8945426012819071</v>
      </c>
      <c r="GI154" s="118">
        <f>FZ154/$GI$576</f>
        <v>2.1196436177506181E-3</v>
      </c>
      <c r="GK154" s="114">
        <v>3416.6527124101412</v>
      </c>
      <c r="GL154" s="119">
        <f>FZ154-GK154</f>
        <v>0</v>
      </c>
      <c r="GM154" s="15">
        <f>GL154/GK154</f>
        <v>0</v>
      </c>
      <c r="GO154" s="120">
        <f>SUM(EV154:FU154)</f>
        <v>2385.7502619903084</v>
      </c>
      <c r="GP154" s="14">
        <v>2016</v>
      </c>
      <c r="GU154" s="120">
        <f>SUM(DU154:FU154)</f>
        <v>3301.1365882241989</v>
      </c>
      <c r="GW154" s="121">
        <f>SUM(DU154:FV154)</f>
        <v>3409.592527307811</v>
      </c>
      <c r="GZ154" s="1"/>
      <c r="HA154" s="1"/>
    </row>
    <row r="155" spans="2:214" ht="14.1" customHeight="1">
      <c r="C155" s="125" t="s">
        <v>175</v>
      </c>
      <c r="D155" s="126" t="s">
        <v>176</v>
      </c>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c r="DF155" s="23"/>
      <c r="DG155" s="23"/>
      <c r="DH155" s="23"/>
      <c r="DI155" s="23"/>
      <c r="DJ155" s="23"/>
      <c r="DK155" s="23"/>
      <c r="DL155" s="23"/>
      <c r="DM155" s="205"/>
      <c r="DN155" s="111"/>
      <c r="DO155" s="127">
        <f>[2]Egyptian!DL36</f>
        <v>1.5219831897507966E-3</v>
      </c>
      <c r="DP155" s="127">
        <f>[2]Egyptian!DM36</f>
        <v>1.7123829081325211E-3</v>
      </c>
      <c r="DQ155" s="127">
        <f>[2]Egyptian!DN36</f>
        <v>1.8667745747077207E-3</v>
      </c>
      <c r="DR155" s="127">
        <f>[2]Egyptian!DO36</f>
        <v>2.3091592111878848E-3</v>
      </c>
      <c r="DS155" s="127">
        <f>[2]Egyptian!DP36</f>
        <v>2.7691906508351353E-3</v>
      </c>
      <c r="DT155" s="127">
        <f>[2]Egyptian!DQ36</f>
        <v>3.1374872918324293E-3</v>
      </c>
      <c r="DU155" s="127">
        <f>[2]Egyptian!DR36</f>
        <v>3.2547277938453408E-3</v>
      </c>
      <c r="DV155" s="127">
        <f>[2]Egyptian!DS36</f>
        <v>3.1485611966538801E-3</v>
      </c>
      <c r="DW155" s="127">
        <f>[2]Egyptian!DT36</f>
        <v>2.825774732245389E-3</v>
      </c>
      <c r="DX155" s="127">
        <f>[2]Egyptian!DU36</f>
        <v>4.4444223944053694E-3</v>
      </c>
      <c r="DY155" s="127">
        <f>[2]Egyptian!DV36</f>
        <v>6.4015028768183426E-3</v>
      </c>
      <c r="DZ155" s="127">
        <f>[2]Egyptian!DW36</f>
        <v>8.6856145203587087E-3</v>
      </c>
      <c r="EA155" s="127">
        <f>[2]Egyptian!DX36</f>
        <v>7.8250649489111021E-3</v>
      </c>
      <c r="EB155" s="127">
        <f>[2]Egyptian!DY36</f>
        <v>6.1818830807950425E-3</v>
      </c>
      <c r="EC155" s="127">
        <f>[2]Egyptian!DZ36</f>
        <v>4.492454054920862E-3</v>
      </c>
      <c r="ED155" s="127">
        <f>[2]Egyptian!EA36</f>
        <v>4.0168415134188978E-3</v>
      </c>
      <c r="EE155" s="127">
        <f>[2]Egyptian!EB36</f>
        <v>6.246826823319303E-3</v>
      </c>
      <c r="EF155" s="127">
        <f>[2]Egyptian!EC36</f>
        <v>4.7969508227993153E-2</v>
      </c>
      <c r="EG155" s="127">
        <f>[2]Egyptian!ED36</f>
        <v>6.1476196188033558E-2</v>
      </c>
      <c r="EH155" s="127">
        <f>[2]Egyptian!EE36</f>
        <v>7.2628889911268632E-2</v>
      </c>
      <c r="EI155" s="127">
        <f>[2]Egyptian!EF36</f>
        <v>7.910019396582875E-2</v>
      </c>
      <c r="EJ155" s="127">
        <f>[2]Egyptian!EG36</f>
        <v>8.9468222943462059E-2</v>
      </c>
      <c r="EK155" s="127">
        <f>[2]Egyptian!EH36</f>
        <v>9.525112491107221E-2</v>
      </c>
      <c r="EL155" s="127">
        <f>[2]Egyptian!EI36</f>
        <v>0.11707030052780799</v>
      </c>
      <c r="EM155" s="127">
        <f>[2]Egyptian!EJ36</f>
        <v>0.13043065395675713</v>
      </c>
      <c r="EN155" s="127">
        <f>[2]Egyptian!EK36</f>
        <v>0.15114096614155545</v>
      </c>
      <c r="EO155" s="127">
        <f>[2]Egyptian!EL36</f>
        <v>0.1686658376247199</v>
      </c>
      <c r="EP155" s="127">
        <f>[2]Egyptian!EM36</f>
        <v>0.16515519759146258</v>
      </c>
      <c r="EQ155" s="127">
        <f>[2]Egyptian!EN36</f>
        <v>0.18224900754736983</v>
      </c>
      <c r="ER155" s="127">
        <f>[2]Egyptian!EO36</f>
        <v>0.18311754649252865</v>
      </c>
      <c r="ES155" s="127">
        <f>[2]Egyptian!EP36</f>
        <v>0.19451506900452609</v>
      </c>
      <c r="ET155" s="127">
        <f>[2]Egyptian!EQ36</f>
        <v>0.19841359900938488</v>
      </c>
      <c r="EU155" s="127">
        <f>[2]Egyptian!ER36</f>
        <v>0.20863342297121137</v>
      </c>
      <c r="EV155" s="127">
        <f>[2]Egyptian!ES36</f>
        <v>0.21301245876091818</v>
      </c>
      <c r="EW155" s="127">
        <f>[2]Egyptian!ET36</f>
        <v>0.22808872688085691</v>
      </c>
      <c r="EX155" s="127">
        <f>[2]Egyptian!EU36</f>
        <v>0.23551363655226498</v>
      </c>
      <c r="EY155" s="127">
        <f>[2]Egyptian!EV36</f>
        <v>0.24304766299708414</v>
      </c>
      <c r="EZ155" s="127">
        <f>[2]Egyptian!EW36</f>
        <v>0.25275823172792755</v>
      </c>
      <c r="FA155" s="127">
        <f>[2]Egyptian!EX36</f>
        <v>0.24530246046616633</v>
      </c>
      <c r="FB155" s="127">
        <f>[2]Egyptian!EY36</f>
        <v>0.2447044641289868</v>
      </c>
      <c r="FC155" s="127">
        <f>[2]Egyptian!EZ36</f>
        <v>0.25670872630661978</v>
      </c>
      <c r="FD155" s="127">
        <f>[2]Egyptian!FA36</f>
        <v>0.28082453409058311</v>
      </c>
      <c r="FE155" s="127">
        <f>[2]Egyptian!FB36</f>
        <v>0.33425082068152889</v>
      </c>
      <c r="FF155" s="127">
        <f>[2]Egyptian!FC36</f>
        <v>0.33754319741307459</v>
      </c>
      <c r="FG155" s="127">
        <f>[2]Egyptian!FD36</f>
        <v>0.38461360045994558</v>
      </c>
      <c r="FH155" s="127">
        <f>[2]Egyptian!FE36</f>
        <v>0.40371379603116819</v>
      </c>
      <c r="FI155" s="127">
        <f>[2]Egyptian!FF36</f>
        <v>0.49576161503796223</v>
      </c>
      <c r="FJ155" s="127">
        <f>[2]Egyptian!FG36</f>
        <v>0.60858266832667618</v>
      </c>
      <c r="FK155" s="127">
        <f>[2]Egyptian!FH36</f>
        <v>0.6178652390563536</v>
      </c>
      <c r="FL155" s="127">
        <f>[2]Egyptian!FI36</f>
        <v>0.65284870402518325</v>
      </c>
      <c r="FM155" s="127">
        <f>[2]Egyptian!FJ36</f>
        <v>0.68963798681129218</v>
      </c>
      <c r="FN155" s="127">
        <f>[2]Egyptian!FK36</f>
        <v>0.67582192934195207</v>
      </c>
      <c r="FO155" s="127">
        <f>[2]Egyptian!FL36</f>
        <v>0.67604675453387897</v>
      </c>
      <c r="FP155" s="127">
        <f>[2]Egyptian!FM36</f>
        <v>0.67148353550443052</v>
      </c>
      <c r="FQ155" s="127">
        <f>[2]Egyptian!FN36</f>
        <v>0.63516026207631193</v>
      </c>
      <c r="FR155" s="127">
        <f>[2]Egyptian!FO36</f>
        <v>0.55814464963946642</v>
      </c>
      <c r="FS155" s="127">
        <f>[2]Egyptian!FP36</f>
        <v>0.51701654263801256</v>
      </c>
      <c r="FT155" s="127">
        <f>[2]Egyptian!FQ36</f>
        <v>0.49391849916554431</v>
      </c>
      <c r="FU155" s="127">
        <f>[2]Egyptian!FR36</f>
        <v>0.57114191333395092</v>
      </c>
      <c r="FV155" s="127">
        <f>[2]Egyptian!FS36</f>
        <v>0.64565797181056583</v>
      </c>
      <c r="FW155" s="127"/>
      <c r="FX155" s="127"/>
      <c r="FY155" s="100" t="s">
        <v>166</v>
      </c>
      <c r="FZ155" s="129">
        <f>SUM(L155:FW155)</f>
        <v>14.385296976575827</v>
      </c>
      <c r="GA155" s="115"/>
      <c r="GB155" s="125" t="s">
        <v>175</v>
      </c>
      <c r="GC155" s="130" t="s">
        <v>176</v>
      </c>
      <c r="GD155" s="117"/>
      <c r="GE155" s="131">
        <f>(FZ155*$FP$7)/FZ156</f>
        <v>0.10545739871809265</v>
      </c>
      <c r="GI155" s="132"/>
      <c r="GK155" s="129">
        <v>14.385296976575827</v>
      </c>
      <c r="GL155" s="119">
        <f>FZ155-GK155</f>
        <v>0</v>
      </c>
      <c r="GM155" s="15">
        <f>GL155/GK155</f>
        <v>0</v>
      </c>
      <c r="GO155" s="133">
        <f>SUM(EV155:FU155)</f>
        <v>11.523512615988141</v>
      </c>
      <c r="GU155" s="133">
        <f>SUM(DU155:FU155)</f>
        <v>13.726322026938815</v>
      </c>
      <c r="GW155" s="134">
        <f>SUM(DU155:FV155)</f>
        <v>14.371979998749381</v>
      </c>
      <c r="GZ155" s="1"/>
      <c r="HA155" s="1"/>
    </row>
    <row r="156" spans="2:214" ht="15" customHeight="1">
      <c r="C156" s="136" t="s">
        <v>177</v>
      </c>
      <c r="D156" s="14" t="s">
        <v>11</v>
      </c>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37"/>
      <c r="DO156" s="138">
        <f t="shared" ref="DO156:FV156" si="35">DO154+(DO155*$FP$7)</f>
        <v>0.8495165531275598</v>
      </c>
      <c r="DP156" s="138">
        <f t="shared" si="35"/>
        <v>0.95579086257153256</v>
      </c>
      <c r="DQ156" s="138">
        <f t="shared" si="35"/>
        <v>1.0419667660268515</v>
      </c>
      <c r="DR156" s="138">
        <f t="shared" si="35"/>
        <v>1.2888900396017398</v>
      </c>
      <c r="DS156" s="138">
        <f t="shared" si="35"/>
        <v>1.5456631272226551</v>
      </c>
      <c r="DT156" s="138">
        <f t="shared" si="35"/>
        <v>1.7512331329200954</v>
      </c>
      <c r="DU156" s="138">
        <f t="shared" si="35"/>
        <v>1.8166725857522001</v>
      </c>
      <c r="DV156" s="138">
        <f t="shared" si="35"/>
        <v>1.7574141903173994</v>
      </c>
      <c r="DW156" s="138">
        <f t="shared" si="35"/>
        <v>1.5772463366333966</v>
      </c>
      <c r="DX156" s="138">
        <f t="shared" si="35"/>
        <v>2.4807175391709735</v>
      </c>
      <c r="DY156" s="138">
        <f t="shared" si="35"/>
        <v>3.5730898313280992</v>
      </c>
      <c r="DZ156" s="138">
        <f t="shared" si="35"/>
        <v>4.7814807021039112</v>
      </c>
      <c r="EA156" s="138">
        <f t="shared" si="35"/>
        <v>4.3011527256488824</v>
      </c>
      <c r="EB156" s="138">
        <f t="shared" si="35"/>
        <v>3.3950738261039053</v>
      </c>
      <c r="EC156" s="138">
        <f t="shared" si="35"/>
        <v>2.438791296640122</v>
      </c>
      <c r="ED156" s="138">
        <f t="shared" si="35"/>
        <v>2.2087979357280814</v>
      </c>
      <c r="EE156" s="138">
        <f t="shared" si="35"/>
        <v>3.4511456160403733</v>
      </c>
      <c r="EF156" s="138">
        <f t="shared" si="35"/>
        <v>25.250298524416156</v>
      </c>
      <c r="EG156" s="138">
        <f t="shared" si="35"/>
        <v>32.32227847558741</v>
      </c>
      <c r="EH156" s="138">
        <f t="shared" si="35"/>
        <v>38.080343080255773</v>
      </c>
      <c r="EI156" s="138">
        <f t="shared" si="35"/>
        <v>41.225423493008776</v>
      </c>
      <c r="EJ156" s="138">
        <f t="shared" si="35"/>
        <v>46.545516315509509</v>
      </c>
      <c r="EK156" s="138">
        <f t="shared" si="35"/>
        <v>47.511695817732203</v>
      </c>
      <c r="EL156" s="138">
        <f t="shared" si="35"/>
        <v>54.714794095548569</v>
      </c>
      <c r="EM156" s="138">
        <f t="shared" si="35"/>
        <v>60.023517320154248</v>
      </c>
      <c r="EN156" s="138">
        <f t="shared" si="35"/>
        <v>68.19082831690703</v>
      </c>
      <c r="EO156" s="138">
        <f t="shared" si="35"/>
        <v>74.353977359586509</v>
      </c>
      <c r="EP156" s="138">
        <f t="shared" si="35"/>
        <v>69.567426922104502</v>
      </c>
      <c r="EQ156" s="138">
        <f t="shared" si="35"/>
        <v>76.620787564537224</v>
      </c>
      <c r="ER156" s="138">
        <f t="shared" si="35"/>
        <v>74.617782541808793</v>
      </c>
      <c r="ES156" s="138">
        <f t="shared" si="35"/>
        <v>77.700109068522679</v>
      </c>
      <c r="ET156" s="138">
        <f t="shared" si="35"/>
        <v>78.406069875692168</v>
      </c>
      <c r="EU156" s="138">
        <f t="shared" si="35"/>
        <v>80.152558383671021</v>
      </c>
      <c r="EV156" s="138">
        <f t="shared" si="35"/>
        <v>79.416465967013721</v>
      </c>
      <c r="EW156" s="138">
        <f t="shared" si="35"/>
        <v>82.224664394318452</v>
      </c>
      <c r="EX156" s="138">
        <f t="shared" si="35"/>
        <v>83.574327358395252</v>
      </c>
      <c r="EY156" s="138">
        <f t="shared" si="35"/>
        <v>86.022265245353097</v>
      </c>
      <c r="EZ156" s="138">
        <f t="shared" si="35"/>
        <v>87.568072914566116</v>
      </c>
      <c r="FA156" s="138">
        <f t="shared" si="35"/>
        <v>83.007180979221033</v>
      </c>
      <c r="FB156" s="138">
        <f t="shared" si="35"/>
        <v>81.714967499606459</v>
      </c>
      <c r="FC156" s="138">
        <f t="shared" si="35"/>
        <v>84.701387953389485</v>
      </c>
      <c r="FD156" s="138">
        <f t="shared" si="35"/>
        <v>83.665664873211725</v>
      </c>
      <c r="FE156" s="138">
        <f t="shared" si="35"/>
        <v>88.527105091032496</v>
      </c>
      <c r="FF156" s="138">
        <f t="shared" si="35"/>
        <v>88.567729485571192</v>
      </c>
      <c r="FG156" s="138">
        <f t="shared" si="35"/>
        <v>94.993187341507721</v>
      </c>
      <c r="FH156" s="138">
        <f t="shared" si="35"/>
        <v>95.311140072476732</v>
      </c>
      <c r="FI156" s="138">
        <f t="shared" si="35"/>
        <v>106.99382528888979</v>
      </c>
      <c r="FJ156" s="138">
        <f t="shared" si="35"/>
        <v>121.24613939513949</v>
      </c>
      <c r="FK156" s="138">
        <f t="shared" si="35"/>
        <v>122.43386602441414</v>
      </c>
      <c r="FL156" s="138">
        <f t="shared" si="35"/>
        <v>128.90173027605726</v>
      </c>
      <c r="FM156" s="138">
        <f t="shared" si="35"/>
        <v>134.58047493204711</v>
      </c>
      <c r="FN156" s="138">
        <f t="shared" si="35"/>
        <v>132.29996821799287</v>
      </c>
      <c r="FO156" s="138">
        <f t="shared" si="35"/>
        <v>132.70500064747023</v>
      </c>
      <c r="FP156" s="138">
        <f t="shared" si="35"/>
        <v>132.32643047142284</v>
      </c>
      <c r="FQ156" s="138">
        <f t="shared" si="35"/>
        <v>127.29516236461399</v>
      </c>
      <c r="FR156" s="138">
        <f t="shared" si="35"/>
        <v>116.65492812455099</v>
      </c>
      <c r="FS156" s="138">
        <f t="shared" si="35"/>
        <v>111.55749813350761</v>
      </c>
      <c r="FT156" s="138">
        <f t="shared" si="35"/>
        <v>106.42424734937393</v>
      </c>
      <c r="FU156" s="138">
        <f t="shared" si="35"/>
        <v>115.69518483683279</v>
      </c>
      <c r="FV156" s="138">
        <f t="shared" si="35"/>
        <v>126.5343622943081</v>
      </c>
      <c r="FW156" s="112"/>
      <c r="FX156" s="112"/>
      <c r="FY156" s="100" t="s">
        <v>166</v>
      </c>
      <c r="FZ156" s="139">
        <f>SUM(L156:FW156)</f>
        <v>3819.4410277542652</v>
      </c>
      <c r="GA156" s="115"/>
      <c r="GB156" s="136" t="s">
        <v>177</v>
      </c>
      <c r="GC156" s="14" t="s">
        <v>11</v>
      </c>
      <c r="GD156" s="117"/>
      <c r="GE156" s="140">
        <f>GE154+GE155</f>
        <v>0.99999999999999978</v>
      </c>
      <c r="GI156" s="141"/>
      <c r="GK156" s="139">
        <v>3819.4410277542652</v>
      </c>
      <c r="GL156" s="119">
        <f>FZ156-GK156</f>
        <v>0</v>
      </c>
      <c r="GM156" s="15">
        <f>GL156/GK156</f>
        <v>0</v>
      </c>
      <c r="GO156" s="142">
        <f>SUM(EV156:FU156)</f>
        <v>2708.4086152379768</v>
      </c>
      <c r="GR156" s="143" t="str">
        <f>GB153</f>
        <v>Egyptian General Petroleum, Egypt</v>
      </c>
      <c r="GS156" s="144">
        <f>GO156</f>
        <v>2708.4086152379768</v>
      </c>
      <c r="GU156" s="142">
        <f>SUM(DU156:FU156)</f>
        <v>3685.4736049784865</v>
      </c>
      <c r="GW156" s="145">
        <f>SUM(DU156:FV156)</f>
        <v>3812.0079672727948</v>
      </c>
      <c r="GY156" s="306">
        <f>+GW156</f>
        <v>3812.0079672727948</v>
      </c>
      <c r="GZ156" s="143" t="str">
        <f>GR156</f>
        <v>Egyptian General Petroleum, Egypt</v>
      </c>
      <c r="HA156" s="144">
        <f>GW156</f>
        <v>3812.0079672727948</v>
      </c>
      <c r="HC156" s="22" t="s">
        <v>69</v>
      </c>
      <c r="HD156" s="146">
        <f>FU156</f>
        <v>115.69518483683279</v>
      </c>
      <c r="HE156" s="147"/>
      <c r="HF156" s="148">
        <f>FV156</f>
        <v>126.5343622943081</v>
      </c>
    </row>
    <row r="157" spans="2:214" ht="9.9499999999999993" customHeight="1">
      <c r="C157" s="157"/>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c r="DF157" s="23"/>
      <c r="DG157" s="23"/>
      <c r="DH157" s="23"/>
      <c r="DI157" s="23"/>
      <c r="DJ157" s="23"/>
      <c r="DK157" s="23"/>
      <c r="DL157" s="23"/>
      <c r="DM157" s="23"/>
      <c r="DN157" s="23"/>
      <c r="DO157" s="23"/>
      <c r="DP157" s="23"/>
      <c r="DQ157" s="23"/>
      <c r="DR157" s="23"/>
      <c r="DS157" s="23"/>
      <c r="DT157" s="23"/>
      <c r="DU157" s="23"/>
      <c r="DV157" s="23"/>
      <c r="DW157" s="23"/>
      <c r="DX157" s="23"/>
      <c r="DY157" s="23"/>
      <c r="DZ157" s="23"/>
      <c r="EA157" s="23"/>
      <c r="EB157" s="23"/>
      <c r="EC157" s="23"/>
      <c r="ED157" s="23"/>
      <c r="EE157" s="23"/>
      <c r="EF157" s="23"/>
      <c r="EG157" s="23"/>
      <c r="EH157" s="23"/>
      <c r="EI157" s="23"/>
      <c r="EJ157" s="23"/>
      <c r="EK157" s="23"/>
      <c r="EL157" s="23"/>
      <c r="EM157" s="23"/>
      <c r="EN157" s="23"/>
      <c r="EO157" s="23"/>
      <c r="EP157" s="23"/>
      <c r="EQ157" s="23"/>
      <c r="ER157" s="23"/>
      <c r="ES157" s="23"/>
      <c r="ET157" s="23"/>
      <c r="EU157" s="23"/>
      <c r="EV157" s="23"/>
      <c r="EW157" s="23"/>
      <c r="EX157" s="23"/>
      <c r="EY157" s="23"/>
      <c r="EZ157" s="23"/>
      <c r="FA157" s="23"/>
      <c r="FB157" s="23"/>
      <c r="FC157" s="23"/>
      <c r="FD157" s="23"/>
      <c r="FE157" s="23"/>
      <c r="FF157" s="23"/>
      <c r="FG157" s="23"/>
      <c r="FH157" s="23"/>
      <c r="FI157" s="23"/>
      <c r="FJ157" s="23"/>
      <c r="FK157" s="23"/>
      <c r="FL157" s="23"/>
      <c r="FM157" s="23"/>
      <c r="FN157" s="23"/>
      <c r="FO157" s="23"/>
      <c r="FP157" s="23"/>
      <c r="FQ157" s="23"/>
      <c r="FR157" s="23"/>
      <c r="FS157" s="23"/>
      <c r="FT157" s="23"/>
      <c r="FU157" s="23"/>
      <c r="FV157" s="23"/>
      <c r="FW157" s="23"/>
      <c r="FX157" s="23"/>
      <c r="FY157" s="23"/>
      <c r="FZ157" s="151">
        <f>FZ154+(FZ155*$FP$7)</f>
        <v>3819.4410277542643</v>
      </c>
      <c r="GA157" s="152" t="s">
        <v>179</v>
      </c>
      <c r="GB157" s="157"/>
      <c r="GK157" s="204">
        <v>0</v>
      </c>
      <c r="GZ157" s="1"/>
      <c r="HA157" s="1"/>
    </row>
    <row r="158" spans="2:214" ht="14.1" customHeight="1">
      <c r="B158" s="14">
        <v>29</v>
      </c>
      <c r="C158" s="103" t="str">
        <f>GB158</f>
        <v>EnCana, Canada</v>
      </c>
      <c r="D158" s="154" t="s">
        <v>180</v>
      </c>
      <c r="F158" s="14" t="s">
        <v>240</v>
      </c>
      <c r="G158" s="23" t="s">
        <v>171</v>
      </c>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c r="DK158" s="23"/>
      <c r="DL158" s="23"/>
      <c r="DM158" s="23"/>
      <c r="DN158" s="23"/>
      <c r="DO158" s="23"/>
      <c r="DP158" s="23"/>
      <c r="DQ158" s="23"/>
      <c r="DR158" s="23"/>
      <c r="DS158" s="23"/>
      <c r="DT158" s="23"/>
      <c r="DU158" s="23"/>
      <c r="DV158" s="23"/>
      <c r="DW158" s="23"/>
      <c r="DX158" s="23"/>
      <c r="DY158" s="23"/>
      <c r="DZ158" s="23"/>
      <c r="EA158" s="23"/>
      <c r="EB158" s="23"/>
      <c r="EC158" s="23"/>
      <c r="ED158" s="23"/>
      <c r="EE158" s="23"/>
      <c r="EF158" s="23"/>
      <c r="EG158" s="23"/>
      <c r="EH158" s="23"/>
      <c r="EI158" s="23"/>
      <c r="EJ158" s="23"/>
      <c r="EK158" s="23"/>
      <c r="EL158" s="23"/>
      <c r="EM158" s="23"/>
      <c r="EN158" s="23"/>
      <c r="EO158" s="23"/>
      <c r="EP158" s="23"/>
      <c r="EQ158" s="23"/>
      <c r="ER158" s="23"/>
      <c r="ES158" s="23"/>
      <c r="ET158" s="23"/>
      <c r="EU158" s="23"/>
      <c r="EV158" s="23"/>
      <c r="EW158" s="23"/>
      <c r="EX158" s="23"/>
      <c r="EY158" s="23"/>
      <c r="EZ158" s="23"/>
      <c r="FA158" s="23"/>
      <c r="FB158" s="23"/>
      <c r="FC158" s="23"/>
      <c r="FD158" s="23"/>
      <c r="FE158" s="23"/>
      <c r="FF158" s="23"/>
      <c r="FG158" s="23"/>
      <c r="FH158" s="23"/>
      <c r="FI158" s="23"/>
      <c r="FJ158" s="23"/>
      <c r="FK158" s="23"/>
      <c r="FL158" s="23"/>
      <c r="FM158" s="23"/>
      <c r="FN158" s="23"/>
      <c r="FO158" s="23"/>
      <c r="FP158" s="23"/>
      <c r="FQ158" s="23"/>
      <c r="FR158" s="23"/>
      <c r="FS158" s="23"/>
      <c r="FT158" s="23"/>
      <c r="FU158" s="23"/>
      <c r="FV158" s="23"/>
      <c r="FW158" s="23"/>
      <c r="FX158" s="23"/>
      <c r="FY158" s="23"/>
      <c r="FZ158" s="180"/>
      <c r="GB158" s="108" t="s">
        <v>71</v>
      </c>
      <c r="GF158" s="14">
        <v>29</v>
      </c>
      <c r="GK158" s="180"/>
      <c r="GZ158" s="1"/>
      <c r="HA158" s="1"/>
    </row>
    <row r="159" spans="2:214" ht="14.1" customHeight="1">
      <c r="C159" s="109" t="s">
        <v>172</v>
      </c>
      <c r="D159" s="110" t="s">
        <v>173</v>
      </c>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23"/>
      <c r="BR159" s="23"/>
      <c r="BS159" s="23"/>
      <c r="BT159" s="23"/>
      <c r="BU159" s="23"/>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c r="DF159" s="23"/>
      <c r="DG159" s="23"/>
      <c r="DH159" s="23"/>
      <c r="DI159" s="23"/>
      <c r="DJ159" s="23"/>
      <c r="DK159" s="23"/>
      <c r="DL159" s="23"/>
      <c r="DM159" s="23"/>
      <c r="DN159" s="23"/>
      <c r="DO159" s="23"/>
      <c r="DP159" s="23"/>
      <c r="DQ159" s="23"/>
      <c r="DR159" s="23"/>
      <c r="DS159" s="23"/>
      <c r="DT159" s="23"/>
      <c r="DU159" s="23"/>
      <c r="DV159" s="23"/>
      <c r="DW159" s="23"/>
      <c r="DX159" s="23"/>
      <c r="DY159" s="23"/>
      <c r="DZ159" s="23"/>
      <c r="EA159" s="23"/>
      <c r="EB159" s="23"/>
      <c r="EC159" s="23"/>
      <c r="ED159" s="23"/>
      <c r="EE159" s="23"/>
      <c r="EF159" s="23"/>
      <c r="EG159" s="23"/>
      <c r="EH159" s="23"/>
      <c r="EI159" s="23"/>
      <c r="EJ159" s="23"/>
      <c r="EK159" s="23"/>
      <c r="EL159" s="23"/>
      <c r="EM159" s="23"/>
      <c r="EN159" s="23"/>
      <c r="EO159" s="23"/>
      <c r="EP159" s="111"/>
      <c r="EQ159" s="155">
        <f>[2]EnCana!EN29</f>
        <v>21.142363385528085</v>
      </c>
      <c r="ER159" s="155">
        <f>[2]EnCana!EO29</f>
        <v>25.544035845928423</v>
      </c>
      <c r="ES159" s="155">
        <f>[2]EnCana!EP29</f>
        <v>25.743927446526357</v>
      </c>
      <c r="ET159" s="155">
        <f>[2]EnCana!EQ29</f>
        <v>28.329460471387925</v>
      </c>
      <c r="EU159" s="155">
        <f>[2]EnCana!ER29</f>
        <v>28.859532883113708</v>
      </c>
      <c r="EV159" s="155">
        <f>[2]EnCana!ES29</f>
        <v>34.38422036508441</v>
      </c>
      <c r="EW159" s="155">
        <f>[2]EnCana!ET29</f>
        <v>40.388573785221361</v>
      </c>
      <c r="EX159" s="155">
        <f>[2]EnCana!EU29</f>
        <v>44.303796869853329</v>
      </c>
      <c r="EY159" s="155">
        <f>[2]EnCana!EV29</f>
        <v>48.687129098748777</v>
      </c>
      <c r="EZ159" s="155">
        <f>[2]EnCana!EW29</f>
        <v>55.414503958261811</v>
      </c>
      <c r="FA159" s="155">
        <f>[2]EnCana!EX29</f>
        <v>55.703020569080792</v>
      </c>
      <c r="FB159" s="155">
        <f>[2]EnCana!EY29</f>
        <v>60.108545294115387</v>
      </c>
      <c r="FC159" s="155">
        <f>[2]EnCana!EZ29</f>
        <v>67.5952154550274</v>
      </c>
      <c r="FD159" s="155">
        <f>[2]EnCana!FA29</f>
        <v>76.200968805202777</v>
      </c>
      <c r="FE159" s="155">
        <f>[2]EnCana!FB29</f>
        <v>83.816600483991408</v>
      </c>
      <c r="FF159" s="155">
        <f>[2]EnCana!FC29</f>
        <v>90.173037262724193</v>
      </c>
      <c r="FG159" s="155">
        <f>[2]EnCana!FD29</f>
        <v>85.05959604716945</v>
      </c>
      <c r="FH159" s="155">
        <f>[2]EnCana!FE29</f>
        <v>95.085880548324582</v>
      </c>
      <c r="FI159" s="155">
        <f>[2]EnCana!FF29</f>
        <v>100.1901631099434</v>
      </c>
      <c r="FJ159" s="155">
        <f>[2]EnCana!FG29</f>
        <v>94.82662004021968</v>
      </c>
      <c r="FK159" s="155">
        <f>[2]EnCana!FH29</f>
        <v>94.220423427475083</v>
      </c>
      <c r="FL159" s="155">
        <f>[2]EnCana!FI29</f>
        <v>99.853969580157454</v>
      </c>
      <c r="FM159" s="155">
        <f>[2]EnCana!FJ29</f>
        <v>63.997913321925026</v>
      </c>
      <c r="FN159" s="155">
        <f>[2]EnCana!FK29</f>
        <v>70.684638196081039</v>
      </c>
      <c r="FO159" s="155">
        <f>[2]EnCana!FL29</f>
        <v>75.433809698376848</v>
      </c>
      <c r="FP159" s="155">
        <f>[2]EnCana!FM29</f>
        <v>67.514369577589832</v>
      </c>
      <c r="FQ159" s="155">
        <f>[2]EnCana!FN29</f>
        <v>66.353401966287961</v>
      </c>
      <c r="FR159" s="155">
        <f>[2]EnCana!FO29</f>
        <v>61.845012275113149</v>
      </c>
      <c r="FS159" s="155">
        <f>[2]EnCana!FP29</f>
        <v>53.12205047023695</v>
      </c>
      <c r="FT159" s="155">
        <f>[2]EnCana!FQ29</f>
        <v>46.214749445404593</v>
      </c>
      <c r="FU159" s="155">
        <f>[2]EnCana!FR29</f>
        <v>41.264781569131209</v>
      </c>
      <c r="FV159" s="155">
        <f>[2]EnCana!FS29</f>
        <v>47.801989116607132</v>
      </c>
      <c r="FW159" s="155"/>
      <c r="FX159" s="155"/>
      <c r="FY159" s="100" t="s">
        <v>166</v>
      </c>
      <c r="FZ159" s="114">
        <f>SUM(L159:FW159)</f>
        <v>1949.8643003698392</v>
      </c>
      <c r="GA159" s="115"/>
      <c r="GB159" s="109" t="s">
        <v>172</v>
      </c>
      <c r="GC159" s="116" t="s">
        <v>173</v>
      </c>
      <c r="GD159" s="117"/>
      <c r="GE159" s="118">
        <f>FZ159/FZ161</f>
        <v>0.84173475564159983</v>
      </c>
      <c r="GI159" s="118">
        <f>FZ159/$GI$576</f>
        <v>1.2096685755466296E-3</v>
      </c>
      <c r="GK159" s="114">
        <v>1902.0623112532321</v>
      </c>
      <c r="GL159" s="119">
        <f>FZ159-GK159</f>
        <v>47.801989116607047</v>
      </c>
      <c r="GM159" s="15">
        <f>GL159/GK159</f>
        <v>2.5131663055302976E-2</v>
      </c>
      <c r="GO159" s="120">
        <f>SUM(EV159:FU159)</f>
        <v>1772.4429912207474</v>
      </c>
      <c r="GU159" s="120">
        <f>SUM(DU159:FU159)</f>
        <v>1902.0623112532321</v>
      </c>
      <c r="GW159" s="121">
        <f>SUM(DU159:FV159)</f>
        <v>1949.8643003698392</v>
      </c>
      <c r="GZ159" s="1"/>
      <c r="HA159" s="1"/>
    </row>
    <row r="160" spans="2:214" ht="14.1" customHeight="1">
      <c r="C160" s="125" t="s">
        <v>175</v>
      </c>
      <c r="D160" s="126" t="s">
        <v>176</v>
      </c>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c r="CM160" s="23"/>
      <c r="CN160" s="23"/>
      <c r="CO160" s="23"/>
      <c r="CP160" s="23"/>
      <c r="CQ160" s="23"/>
      <c r="CR160" s="23"/>
      <c r="CS160" s="23"/>
      <c r="CT160" s="23"/>
      <c r="CU160" s="23"/>
      <c r="CV160" s="23"/>
      <c r="CW160" s="23"/>
      <c r="CX160" s="23"/>
      <c r="CY160" s="23"/>
      <c r="CZ160" s="23"/>
      <c r="DA160" s="23"/>
      <c r="DB160" s="23"/>
      <c r="DC160" s="23"/>
      <c r="DD160" s="23"/>
      <c r="DE160" s="23"/>
      <c r="DF160" s="23"/>
      <c r="DG160" s="23"/>
      <c r="DH160" s="23"/>
      <c r="DI160" s="23"/>
      <c r="DJ160" s="23"/>
      <c r="DK160" s="23"/>
      <c r="DL160" s="23"/>
      <c r="DM160" s="23"/>
      <c r="DN160" s="23"/>
      <c r="DO160" s="23"/>
      <c r="DP160" s="23"/>
      <c r="DQ160" s="23"/>
      <c r="DR160" s="23"/>
      <c r="DS160" s="23"/>
      <c r="DT160" s="23"/>
      <c r="DU160" s="23"/>
      <c r="DV160" s="23"/>
      <c r="DW160" s="23"/>
      <c r="DX160" s="23"/>
      <c r="DY160" s="23"/>
      <c r="DZ160" s="23"/>
      <c r="EA160" s="23"/>
      <c r="EB160" s="23"/>
      <c r="EC160" s="23"/>
      <c r="ED160" s="23"/>
      <c r="EE160" s="23"/>
      <c r="EF160" s="23"/>
      <c r="EG160" s="23"/>
      <c r="EH160" s="23"/>
      <c r="EI160" s="23"/>
      <c r="EJ160" s="23"/>
      <c r="EK160" s="23"/>
      <c r="EL160" s="23"/>
      <c r="EM160" s="23"/>
      <c r="EN160" s="23"/>
      <c r="EO160" s="23"/>
      <c r="EP160" s="111"/>
      <c r="EQ160" s="127">
        <f>[2]EnCana!EN36</f>
        <v>0.12770632272111018</v>
      </c>
      <c r="ER160" s="127">
        <f>[2]EnCana!EO36</f>
        <v>0.15323969741234911</v>
      </c>
      <c r="ES160" s="127">
        <f>[2]EnCana!EP36</f>
        <v>0.14905807285936878</v>
      </c>
      <c r="ET160" s="127">
        <f>[2]EnCana!EQ36</f>
        <v>0.15100734510516006</v>
      </c>
      <c r="EU160" s="127">
        <f>[2]EnCana!ER36</f>
        <v>0.1525508655407711</v>
      </c>
      <c r="EV160" s="127">
        <f>[2]EnCana!ES36</f>
        <v>0.18446838378687777</v>
      </c>
      <c r="EW160" s="127">
        <f>[2]EnCana!ET36</f>
        <v>0.21256469974441189</v>
      </c>
      <c r="EX160" s="127">
        <f>[2]EnCana!EU36</f>
        <v>0.22931788385815699</v>
      </c>
      <c r="EY160" s="127">
        <f>[2]EnCana!EV36</f>
        <v>0.2495051968440791</v>
      </c>
      <c r="EZ160" s="127">
        <f>[2]EnCana!EW36</f>
        <v>0.29289220223676027</v>
      </c>
      <c r="FA160" s="127">
        <f>[2]EnCana!EX36</f>
        <v>0.30832524461585276</v>
      </c>
      <c r="FB160" s="127">
        <f>[2]EnCana!EY36</f>
        <v>0.3314401755868418</v>
      </c>
      <c r="FC160" s="127">
        <f>[2]EnCana!EZ36</f>
        <v>0.37927059594716328</v>
      </c>
      <c r="FD160" s="127">
        <f>[2]EnCana!FA36</f>
        <v>0.45116869679189386</v>
      </c>
      <c r="FE160" s="127">
        <f>[2]EnCana!FB36</f>
        <v>0.50480476912221284</v>
      </c>
      <c r="FF160" s="127">
        <f>[2]EnCana!FC36</f>
        <v>0.55736223803701535</v>
      </c>
      <c r="FG160" s="127">
        <f>[2]EnCana!FD36</f>
        <v>0.54771722416026758</v>
      </c>
      <c r="FH160" s="127">
        <f>[2]EnCana!FE36</f>
        <v>0.63701629196128962</v>
      </c>
      <c r="FI160" s="127">
        <f>[2]EnCana!FF36</f>
        <v>0.68160771123428887</v>
      </c>
      <c r="FJ160" s="127">
        <f>[2]EnCana!FG36</f>
        <v>0.69286229383879694</v>
      </c>
      <c r="FK160" s="127">
        <f>[2]EnCana!FH36</f>
        <v>0.72224936750161706</v>
      </c>
      <c r="FL160" s="127">
        <f>[2]EnCana!FI36</f>
        <v>0.77423794341624519</v>
      </c>
      <c r="FM160" s="127">
        <f>[2]EnCana!FJ36</f>
        <v>0.55424628739840354</v>
      </c>
      <c r="FN160" s="127">
        <f>[2]EnCana!FK36</f>
        <v>0.61937127846317808</v>
      </c>
      <c r="FO160" s="127">
        <f>[2]EnCana!FL36</f>
        <v>0.66130212938946986</v>
      </c>
      <c r="FP160" s="127">
        <f>[2]EnCana!FM36</f>
        <v>0.58240304846113755</v>
      </c>
      <c r="FQ160" s="127">
        <f>[2]EnCana!FN36</f>
        <v>0.54907212571868891</v>
      </c>
      <c r="FR160" s="127">
        <f>[2]EnCana!FO36</f>
        <v>0.47538577603487625</v>
      </c>
      <c r="FS160" s="127">
        <f>[2]EnCana!FP36</f>
        <v>0.34978596591471095</v>
      </c>
      <c r="FT160" s="127">
        <f>[2]EnCana!FQ36</f>
        <v>0.29828894617075502</v>
      </c>
      <c r="FU160" s="127">
        <f>[2]EnCana!FR36</f>
        <v>0.24636224823866781</v>
      </c>
      <c r="FV160" s="127">
        <f>[2]EnCana!FS36</f>
        <v>0.26693601297900293</v>
      </c>
      <c r="FW160" s="127"/>
      <c r="FX160" s="127"/>
      <c r="FY160" s="100" t="s">
        <v>166</v>
      </c>
      <c r="FZ160" s="129">
        <f>SUM(L160:FW160)</f>
        <v>13.093527041091422</v>
      </c>
      <c r="GA160" s="115"/>
      <c r="GB160" s="125" t="s">
        <v>175</v>
      </c>
      <c r="GC160" s="130" t="s">
        <v>176</v>
      </c>
      <c r="GD160" s="117"/>
      <c r="GE160" s="131">
        <f>(FZ160*$FP$7)/FZ161</f>
        <v>0.15826524435840011</v>
      </c>
      <c r="GI160" s="132"/>
      <c r="GK160" s="129">
        <v>12.82659102811242</v>
      </c>
      <c r="GL160" s="119">
        <f>FZ160-GK160</f>
        <v>0.26693601297900216</v>
      </c>
      <c r="GM160" s="15">
        <f>GL160/GK160</f>
        <v>2.0811142445716916E-2</v>
      </c>
      <c r="GO160" s="133">
        <f>SUM(EV160:FU160)</f>
        <v>12.093028724473664</v>
      </c>
      <c r="GU160" s="133">
        <f>SUM(DU160:FU160)</f>
        <v>12.82659102811242</v>
      </c>
      <c r="GW160" s="134">
        <f>SUM(DU160:FV160)</f>
        <v>13.093527041091422</v>
      </c>
      <c r="GZ160" s="1"/>
      <c r="HA160" s="1"/>
    </row>
    <row r="161" spans="2:216" ht="15" customHeight="1">
      <c r="C161" s="136" t="s">
        <v>177</v>
      </c>
      <c r="D161" s="14" t="s">
        <v>11</v>
      </c>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37"/>
      <c r="EQ161" s="138">
        <f t="shared" ref="EQ161:FV161" si="36">EQ159+(EQ160*$FP$7)</f>
        <v>24.71814042171917</v>
      </c>
      <c r="ER161" s="138">
        <f t="shared" si="36"/>
        <v>29.834747373474197</v>
      </c>
      <c r="ES161" s="138">
        <f t="shared" si="36"/>
        <v>29.91755348658868</v>
      </c>
      <c r="ET161" s="138">
        <f t="shared" si="36"/>
        <v>32.557666134332408</v>
      </c>
      <c r="EU161" s="138">
        <f t="shared" si="36"/>
        <v>33.130957118255296</v>
      </c>
      <c r="EV161" s="138">
        <f t="shared" si="36"/>
        <v>39.549335111116989</v>
      </c>
      <c r="EW161" s="138">
        <f t="shared" si="36"/>
        <v>46.340385378064894</v>
      </c>
      <c r="EX161" s="138">
        <f t="shared" si="36"/>
        <v>50.724697617881723</v>
      </c>
      <c r="EY161" s="138">
        <f t="shared" si="36"/>
        <v>55.67327461038299</v>
      </c>
      <c r="EZ161" s="138">
        <f t="shared" si="36"/>
        <v>63.6154856208911</v>
      </c>
      <c r="FA161" s="138">
        <f t="shared" si="36"/>
        <v>64.336127418324665</v>
      </c>
      <c r="FB161" s="138">
        <f t="shared" si="36"/>
        <v>69.388870210546955</v>
      </c>
      <c r="FC161" s="138">
        <f t="shared" si="36"/>
        <v>78.214792141547974</v>
      </c>
      <c r="FD161" s="138">
        <f t="shared" si="36"/>
        <v>88.833692315375799</v>
      </c>
      <c r="FE161" s="138">
        <f t="shared" si="36"/>
        <v>97.95113401941336</v>
      </c>
      <c r="FF161" s="138">
        <f t="shared" si="36"/>
        <v>105.77917992776062</v>
      </c>
      <c r="FG161" s="138">
        <f t="shared" si="36"/>
        <v>100.39567832365694</v>
      </c>
      <c r="FH161" s="138">
        <f t="shared" si="36"/>
        <v>112.92233672324069</v>
      </c>
      <c r="FI161" s="138">
        <f t="shared" si="36"/>
        <v>119.27517902450349</v>
      </c>
      <c r="FJ161" s="138">
        <f t="shared" si="36"/>
        <v>114.22676426770599</v>
      </c>
      <c r="FK161" s="138">
        <f t="shared" si="36"/>
        <v>114.44340571752036</v>
      </c>
      <c r="FL161" s="138">
        <f t="shared" si="36"/>
        <v>121.53263199581232</v>
      </c>
      <c r="FM161" s="138">
        <f t="shared" si="36"/>
        <v>79.51680936908032</v>
      </c>
      <c r="FN161" s="138">
        <f t="shared" si="36"/>
        <v>88.027033993050026</v>
      </c>
      <c r="FO161" s="138">
        <f t="shared" si="36"/>
        <v>93.950269321282008</v>
      </c>
      <c r="FP161" s="138">
        <f t="shared" si="36"/>
        <v>83.82165493450168</v>
      </c>
      <c r="FQ161" s="138">
        <f t="shared" si="36"/>
        <v>81.727421486411245</v>
      </c>
      <c r="FR161" s="138">
        <f t="shared" si="36"/>
        <v>75.155814004089677</v>
      </c>
      <c r="FS161" s="138">
        <f t="shared" si="36"/>
        <v>62.916057515848856</v>
      </c>
      <c r="FT161" s="138">
        <f t="shared" si="36"/>
        <v>54.566839938185737</v>
      </c>
      <c r="FU161" s="138">
        <f t="shared" si="36"/>
        <v>48.162924519813906</v>
      </c>
      <c r="FV161" s="138">
        <f t="shared" si="36"/>
        <v>55.276197480019214</v>
      </c>
      <c r="FW161" s="112"/>
      <c r="FX161" s="112"/>
      <c r="FY161" s="100" t="s">
        <v>166</v>
      </c>
      <c r="FZ161" s="139">
        <f>SUM(L161:FW161)</f>
        <v>2316.4830575203991</v>
      </c>
      <c r="GA161" s="115"/>
      <c r="GB161" s="136" t="s">
        <v>177</v>
      </c>
      <c r="GC161" s="14" t="s">
        <v>11</v>
      </c>
      <c r="GD161" s="117"/>
      <c r="GE161" s="140">
        <f>GE159+GE160</f>
        <v>1</v>
      </c>
      <c r="GI161" s="141"/>
      <c r="GK161" s="139">
        <v>2261.20686004038</v>
      </c>
      <c r="GL161" s="119">
        <f>FZ161-GK161</f>
        <v>55.276197480019164</v>
      </c>
      <c r="GM161" s="15">
        <f>GL161/GK161</f>
        <v>2.4445440378255377E-2</v>
      </c>
      <c r="GO161" s="142">
        <f>SUM(EV161:FU161)</f>
        <v>2111.0477955060105</v>
      </c>
      <c r="GR161" s="143" t="str">
        <f>GB158</f>
        <v>EnCana, Canada</v>
      </c>
      <c r="GS161" s="144">
        <f>GO161</f>
        <v>2111.0477955060105</v>
      </c>
      <c r="GU161" s="142">
        <f>SUM(DU161:FU161)</f>
        <v>2261.20686004038</v>
      </c>
      <c r="GW161" s="145">
        <f>SUM(DU161:FV161)</f>
        <v>2316.4830575203991</v>
      </c>
      <c r="GY161" s="306">
        <f>+GW161</f>
        <v>2316.4830575203991</v>
      </c>
      <c r="GZ161" s="143" t="str">
        <f>GR161</f>
        <v>EnCana, Canada</v>
      </c>
      <c r="HA161" s="144">
        <f>GW161</f>
        <v>2316.4830575203991</v>
      </c>
      <c r="HC161" s="22" t="s">
        <v>71</v>
      </c>
      <c r="HD161" s="146">
        <f>FU161</f>
        <v>48.162924519813906</v>
      </c>
      <c r="HE161" s="147"/>
      <c r="HF161" s="148">
        <f>FV161</f>
        <v>55.276197480019214</v>
      </c>
    </row>
    <row r="162" spans="2:216" ht="9.9499999999999993" customHeight="1">
      <c r="C162" s="149"/>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c r="EV162" s="23"/>
      <c r="EW162" s="23"/>
      <c r="EX162" s="23"/>
      <c r="EY162" s="23"/>
      <c r="EZ162" s="23"/>
      <c r="FA162" s="23"/>
      <c r="FB162" s="23"/>
      <c r="FC162" s="23"/>
      <c r="FD162" s="23"/>
      <c r="FE162" s="23"/>
      <c r="FF162" s="23"/>
      <c r="FG162" s="23"/>
      <c r="FH162" s="23"/>
      <c r="FI162" s="23"/>
      <c r="FJ162" s="23"/>
      <c r="FK162" s="23"/>
      <c r="FL162" s="23"/>
      <c r="FM162" s="23"/>
      <c r="FN162" s="23"/>
      <c r="FO162" s="23"/>
      <c r="FP162" s="23"/>
      <c r="FQ162" s="23"/>
      <c r="FR162" s="23"/>
      <c r="FS162" s="23"/>
      <c r="FT162" s="23"/>
      <c r="FU162" s="23"/>
      <c r="FV162" s="23"/>
      <c r="FW162" s="23"/>
      <c r="FX162" s="23"/>
      <c r="FY162" s="23"/>
      <c r="FZ162" s="151">
        <f>FZ159+(FZ160*$FP$7)</f>
        <v>2316.4830575203991</v>
      </c>
      <c r="GA162" s="152" t="s">
        <v>179</v>
      </c>
      <c r="GB162" s="149"/>
      <c r="GK162" s="204">
        <v>0</v>
      </c>
      <c r="GZ162" s="1"/>
      <c r="HA162" s="1"/>
    </row>
    <row r="163" spans="2:216" ht="14.1" customHeight="1">
      <c r="B163" s="14">
        <v>30</v>
      </c>
      <c r="C163" s="103" t="str">
        <f>GB163</f>
        <v>ENI, Italy</v>
      </c>
      <c r="D163" s="154" t="s">
        <v>180</v>
      </c>
      <c r="F163" s="14" t="s">
        <v>241</v>
      </c>
      <c r="G163" s="23" t="s">
        <v>171</v>
      </c>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c r="DF163" s="23"/>
      <c r="DG163" s="23"/>
      <c r="DH163" s="23"/>
      <c r="DI163" s="23"/>
      <c r="DJ163" s="23"/>
      <c r="DK163" s="23"/>
      <c r="DL163" s="23"/>
      <c r="DM163" s="23"/>
      <c r="DN163" s="23"/>
      <c r="DO163" s="23"/>
      <c r="DP163" s="23"/>
      <c r="DQ163" s="23"/>
      <c r="DR163" s="23"/>
      <c r="DS163" s="23"/>
      <c r="DT163" s="23"/>
      <c r="DU163" s="23"/>
      <c r="DV163" s="23"/>
      <c r="DW163" s="23"/>
      <c r="DX163" s="23"/>
      <c r="DY163" s="23"/>
      <c r="DZ163" s="23"/>
      <c r="EA163" s="23"/>
      <c r="EB163" s="23"/>
      <c r="EC163" s="23"/>
      <c r="ED163" s="23"/>
      <c r="EE163" s="23"/>
      <c r="EF163" s="23"/>
      <c r="EG163" s="23"/>
      <c r="EH163" s="23"/>
      <c r="EI163" s="23"/>
      <c r="EJ163" s="23"/>
      <c r="EK163" s="23"/>
      <c r="EL163" s="23"/>
      <c r="EM163" s="23"/>
      <c r="EN163" s="23"/>
      <c r="EO163" s="23"/>
      <c r="EP163" s="23"/>
      <c r="EQ163" s="23"/>
      <c r="ER163" s="23"/>
      <c r="ES163" s="23"/>
      <c r="ET163" s="23"/>
      <c r="EU163" s="23"/>
      <c r="EV163" s="23"/>
      <c r="EW163" s="23"/>
      <c r="EX163" s="23"/>
      <c r="EY163" s="23"/>
      <c r="EZ163" s="23"/>
      <c r="FA163" s="23"/>
      <c r="FB163" s="23"/>
      <c r="FC163" s="23"/>
      <c r="FD163" s="23"/>
      <c r="FE163" s="23"/>
      <c r="FF163" s="23"/>
      <c r="FG163" s="23"/>
      <c r="FH163" s="23"/>
      <c r="FI163" s="23"/>
      <c r="FJ163" s="23"/>
      <c r="FK163" s="23"/>
      <c r="FL163" s="23"/>
      <c r="FM163" s="23"/>
      <c r="FN163" s="23"/>
      <c r="FO163" s="23"/>
      <c r="FP163" s="23"/>
      <c r="FQ163" s="23"/>
      <c r="FR163" s="23"/>
      <c r="FS163" s="23"/>
      <c r="FT163" s="23"/>
      <c r="FU163" s="23"/>
      <c r="FV163" s="23"/>
      <c r="FW163" s="23"/>
      <c r="FX163" s="23"/>
      <c r="FY163" s="23"/>
      <c r="FZ163" s="180"/>
      <c r="GB163" s="108" t="s">
        <v>62</v>
      </c>
      <c r="GF163" s="14">
        <v>30</v>
      </c>
      <c r="GK163" s="180"/>
      <c r="GZ163" s="1"/>
      <c r="HA163" s="1"/>
    </row>
    <row r="164" spans="2:216" ht="14.1" customHeight="1">
      <c r="C164" s="109" t="s">
        <v>172</v>
      </c>
      <c r="D164" s="110" t="s">
        <v>173</v>
      </c>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111"/>
      <c r="DF164" s="155">
        <f>[2]ENI!DC29</f>
        <v>0.64139489652261417</v>
      </c>
      <c r="DG164" s="155">
        <f>[2]ENI!DD29</f>
        <v>1.5319562160813505</v>
      </c>
      <c r="DH164" s="155">
        <f>[2]ENI!DE29</f>
        <v>2.6410906018765368</v>
      </c>
      <c r="DI164" s="155">
        <f>[2]ENI!DF29</f>
        <v>4.4816397068700242</v>
      </c>
      <c r="DJ164" s="155">
        <f>[2]ENI!DG29</f>
        <v>5.8837255320944406</v>
      </c>
      <c r="DK164" s="155">
        <f>[2]ENI!DH29</f>
        <v>7.1783856256645002</v>
      </c>
      <c r="DL164" s="155">
        <f>[2]ENI!DI29</f>
        <v>8.9082575160967306</v>
      </c>
      <c r="DM164" s="155">
        <f>[2]ENI!DJ29</f>
        <v>10.214432868879998</v>
      </c>
      <c r="DN164" s="155">
        <f>[2]ENI!DK29</f>
        <v>10.844688871460354</v>
      </c>
      <c r="DO164" s="155">
        <f>[2]ENI!DL29</f>
        <v>12.822160493372033</v>
      </c>
      <c r="DP164" s="155">
        <f>[2]ENI!DM29</f>
        <v>14.513132314104002</v>
      </c>
      <c r="DQ164" s="155">
        <f>[2]ENI!DN29</f>
        <v>15.224002224737717</v>
      </c>
      <c r="DR164" s="155">
        <f>[2]ENI!DO29</f>
        <v>27.158825232815172</v>
      </c>
      <c r="DS164" s="155">
        <f>[2]ENI!DP29</f>
        <v>32.085074030086318</v>
      </c>
      <c r="DT164" s="155">
        <f>[2]ENI!DQ29</f>
        <v>39.923489542608422</v>
      </c>
      <c r="DU164" s="155">
        <f>[2]ENI!DR29</f>
        <v>38.626206919216727</v>
      </c>
      <c r="DV164" s="155">
        <f>[2]ENI!DS29</f>
        <v>40.476516406794254</v>
      </c>
      <c r="DW164" s="155">
        <f>[2]ENI!DT29</f>
        <v>37.630180418864512</v>
      </c>
      <c r="DX164" s="155">
        <f>[2]ENI!DU29</f>
        <v>39.281584804173342</v>
      </c>
      <c r="DY164" s="155">
        <f>[2]ENI!DV29</f>
        <v>45.101521088912243</v>
      </c>
      <c r="DZ164" s="155">
        <f>[2]ENI!DW29</f>
        <v>50.599046498454626</v>
      </c>
      <c r="EA164" s="155">
        <f>[2]ENI!DX29</f>
        <v>58.015511448323252</v>
      </c>
      <c r="EB164" s="155">
        <f>[2]ENI!DY29</f>
        <v>68.28410932539451</v>
      </c>
      <c r="EC164" s="155">
        <f>[2]ENI!DZ29</f>
        <v>81.862393139368237</v>
      </c>
      <c r="ED164" s="155">
        <f>[2]ENI!EA29</f>
        <v>70.959950408464422</v>
      </c>
      <c r="EE164" s="155">
        <f>[2]ENI!EB29</f>
        <v>68.678633001630047</v>
      </c>
      <c r="EF164" s="155">
        <f>[2]ENI!EC29</f>
        <v>73.106126397140272</v>
      </c>
      <c r="EG164" s="155">
        <f>[2]ENI!ED29</f>
        <v>69.354537439554349</v>
      </c>
      <c r="EH164" s="155">
        <f>[2]ENI!EE29</f>
        <v>77.158655757271958</v>
      </c>
      <c r="EI164" s="155">
        <f>[2]ENI!EF29</f>
        <v>76.011593954876005</v>
      </c>
      <c r="EJ164" s="155">
        <f>[2]ENI!EG29</f>
        <v>75.081625211927289</v>
      </c>
      <c r="EK164" s="155">
        <f>[2]ENI!EH29</f>
        <v>62.763125257304274</v>
      </c>
      <c r="EL164" s="155">
        <f>[2]ENI!EI29</f>
        <v>62.459410331037915</v>
      </c>
      <c r="EM164" s="155">
        <f>[2]ENI!EJ29</f>
        <v>62.155695404771571</v>
      </c>
      <c r="EN164" s="155">
        <f>[2]ENI!EK29</f>
        <v>67.661155063163434</v>
      </c>
      <c r="EO164" s="155">
        <f>[2]ENI!EL29</f>
        <v>67.757499389118735</v>
      </c>
      <c r="EP164" s="155">
        <f>[2]ENI!EM29</f>
        <v>69.297703904266527</v>
      </c>
      <c r="EQ164" s="155">
        <f>[2]ENI!EN29</f>
        <v>80.799433795264548</v>
      </c>
      <c r="ER164" s="155">
        <f>[2]ENI!EO29</f>
        <v>88.669926523512899</v>
      </c>
      <c r="ES164" s="155">
        <f>[2]ENI!EP29</f>
        <v>95.81067978144587</v>
      </c>
      <c r="ET164" s="155">
        <f>[2]ENI!EQ29</f>
        <v>103.97418668915263</v>
      </c>
      <c r="EU164" s="155">
        <f>[2]ENI!ER29</f>
        <v>105.62685336045193</v>
      </c>
      <c r="EV164" s="155">
        <f>[2]ENI!ES29</f>
        <v>107.95124222792126</v>
      </c>
      <c r="EW164" s="155">
        <f>[2]ENI!ET29</f>
        <v>115.31720697554768</v>
      </c>
      <c r="EX164" s="155">
        <f>[2]ENI!EU29</f>
        <v>126.06349779412672</v>
      </c>
      <c r="EY164" s="155">
        <f>[2]ENI!EV29</f>
        <v>131.64545300240718</v>
      </c>
      <c r="EZ164" s="155">
        <f>[2]ENI!EW29</f>
        <v>131.97425750401575</v>
      </c>
      <c r="FA164" s="155">
        <f>[2]ENI!EX29</f>
        <v>137.03464656999626</v>
      </c>
      <c r="FB164" s="155">
        <f>[2]ENI!EY29</f>
        <v>139.27504362865233</v>
      </c>
      <c r="FC164" s="155">
        <f>[2]ENI!EZ29</f>
        <v>142.81465739978449</v>
      </c>
      <c r="FD164" s="155">
        <f>[2]ENI!FA29</f>
        <v>159.28121927860636</v>
      </c>
      <c r="FE164" s="155">
        <f>[2]ENI!FB29</f>
        <v>183.64092594967909</v>
      </c>
      <c r="FF164" s="155">
        <f>[2]ENI!FC29</f>
        <v>197.45233387124986</v>
      </c>
      <c r="FG164" s="155">
        <f>[2]ENI!FD29</f>
        <v>209.56536472895303</v>
      </c>
      <c r="FH164" s="155">
        <f>[2]ENI!FE29</f>
        <v>218.03810446987225</v>
      </c>
      <c r="FI164" s="155">
        <f>[2]ENI!FF29</f>
        <v>237.11108413546401</v>
      </c>
      <c r="FJ164" s="155">
        <f>[2]ENI!FG29</f>
        <v>233.25271674646706</v>
      </c>
      <c r="FK164" s="155">
        <f>[2]ENI!FH29</f>
        <v>228.27740847893486</v>
      </c>
      <c r="FL164" s="155">
        <f>[2]ENI!FI29</f>
        <v>235.68218224611934</v>
      </c>
      <c r="FM164" s="155">
        <f>[2]ENI!FJ29</f>
        <v>231.99486275340567</v>
      </c>
      <c r="FN164" s="155">
        <f>[2]ENI!FK29</f>
        <v>234.13328541944091</v>
      </c>
      <c r="FO164" s="155">
        <f>[2]ENI!FL29</f>
        <v>196.63836493357715</v>
      </c>
      <c r="FP164" s="155">
        <f>[2]ENI!FM29</f>
        <v>209.28343320769403</v>
      </c>
      <c r="FQ164" s="155">
        <f>[2]ENI!FN29</f>
        <v>197.20644152258237</v>
      </c>
      <c r="FR164" s="155">
        <f>[2]ENI!FO29</f>
        <v>203.93862921710991</v>
      </c>
      <c r="FS164" s="155">
        <f>[2]ENI!FP29</f>
        <v>224.68570697008155</v>
      </c>
      <c r="FT164" s="155">
        <f>[2]ENI!FQ29</f>
        <v>213.20584289237004</v>
      </c>
      <c r="FU164" s="155">
        <f>[2]ENI!FR29</f>
        <v>218.20154209760406</v>
      </c>
      <c r="FV164" s="155">
        <f>[2]ENI!FS29</f>
        <v>220.41972201526437</v>
      </c>
      <c r="FW164" s="155"/>
      <c r="FX164" s="155"/>
      <c r="FY164" s="100" t="s">
        <v>166</v>
      </c>
      <c r="FZ164" s="114">
        <f>SUM(L164:FW164)</f>
        <v>7115.3412934300568</v>
      </c>
      <c r="GA164" s="115"/>
      <c r="GB164" s="109" t="s">
        <v>172</v>
      </c>
      <c r="GC164" s="116" t="s">
        <v>173</v>
      </c>
      <c r="GD164" s="117"/>
      <c r="GE164" s="118">
        <f>FZ164/FZ166</f>
        <v>0.88198057568107424</v>
      </c>
      <c r="GI164" s="118">
        <f>FZ164/$GI$576</f>
        <v>4.4142583488087275E-3</v>
      </c>
      <c r="GK164" s="114">
        <v>7115.3412934300568</v>
      </c>
      <c r="GL164" s="119">
        <f>FZ164-GK164</f>
        <v>0</v>
      </c>
      <c r="GM164" s="15">
        <f>GL164/GK164</f>
        <v>0</v>
      </c>
      <c r="GO164" s="120">
        <f>SUM(EV164:FU164)</f>
        <v>4863.6654540216641</v>
      </c>
      <c r="GP164" s="14">
        <v>2016</v>
      </c>
      <c r="GU164" s="120">
        <f>SUM(DU164:FU164)</f>
        <v>6700.8693157415219</v>
      </c>
      <c r="GW164" s="121">
        <f>SUM(DU164:FV164)</f>
        <v>6921.2890377567865</v>
      </c>
      <c r="GZ164" s="1"/>
      <c r="HA164" s="1"/>
    </row>
    <row r="165" spans="2:216" ht="14.1" customHeight="1">
      <c r="C165" s="125" t="s">
        <v>175</v>
      </c>
      <c r="D165" s="126" t="s">
        <v>176</v>
      </c>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c r="CM165" s="23"/>
      <c r="CN165" s="23"/>
      <c r="CO165" s="23"/>
      <c r="CP165" s="23"/>
      <c r="CQ165" s="23"/>
      <c r="CR165" s="23"/>
      <c r="CS165" s="23"/>
      <c r="CT165" s="23"/>
      <c r="CU165" s="23"/>
      <c r="CV165" s="23"/>
      <c r="CW165" s="23"/>
      <c r="CX165" s="23"/>
      <c r="CY165" s="23"/>
      <c r="CZ165" s="23"/>
      <c r="DA165" s="23"/>
      <c r="DB165" s="23"/>
      <c r="DC165" s="23"/>
      <c r="DD165" s="23"/>
      <c r="DE165" s="111"/>
      <c r="DF165" s="127">
        <f>[2]ENI!DC36</f>
        <v>5.7248414140884038E-3</v>
      </c>
      <c r="DG165" s="127">
        <f>[2]ENI!DD36</f>
        <v>1.3576800825099626E-2</v>
      </c>
      <c r="DH165" s="127">
        <f>[2]ENI!DE36</f>
        <v>2.2278211811259486E-2</v>
      </c>
      <c r="DI165" s="127">
        <f>[2]ENI!DF36</f>
        <v>3.8080928757231944E-2</v>
      </c>
      <c r="DJ165" s="127">
        <f>[2]ENI!DG36</f>
        <v>5.0975589705680134E-2</v>
      </c>
      <c r="DK165" s="127">
        <f>[2]ENI!DH36</f>
        <v>6.2914378699635912E-2</v>
      </c>
      <c r="DL165" s="127">
        <f>[2]ENI!DI36</f>
        <v>7.8229191779307275E-2</v>
      </c>
      <c r="DM165" s="127">
        <f>[2]ENI!DJ36</f>
        <v>8.8461669041768262E-2</v>
      </c>
      <c r="DN165" s="127">
        <f>[2]ENI!DK36</f>
        <v>9.1659115445970191E-2</v>
      </c>
      <c r="DO165" s="127">
        <f>[2]ENI!DL36</f>
        <v>0.10924283255036785</v>
      </c>
      <c r="DP165" s="127">
        <f>[2]ENI!DM36</f>
        <v>0.11847308409433667</v>
      </c>
      <c r="DQ165" s="127">
        <f>[2]ENI!DN36</f>
        <v>0.12719868436189513</v>
      </c>
      <c r="DR165" s="127">
        <f>[2]ENI!DO36</f>
        <v>0.153609392260602</v>
      </c>
      <c r="DS165" s="127">
        <f>[2]ENI!DP36</f>
        <v>0.16495428327720804</v>
      </c>
      <c r="DT165" s="127">
        <f>[2]ENI!DQ36</f>
        <v>0.18625932282248187</v>
      </c>
      <c r="DU165" s="127">
        <f>[2]ENI!DR36</f>
        <v>0.18565257163404894</v>
      </c>
      <c r="DV165" s="127">
        <f>[2]ENI!DS36</f>
        <v>0.20382236735517661</v>
      </c>
      <c r="DW165" s="127">
        <f>[2]ENI!DT36</f>
        <v>0.20522884422733823</v>
      </c>
      <c r="DX165" s="127">
        <f>[2]ENI!DU36</f>
        <v>0.2175028824123664</v>
      </c>
      <c r="DY165" s="127">
        <f>[2]ENI!DV36</f>
        <v>0.2474679462593678</v>
      </c>
      <c r="DZ165" s="127">
        <f>[2]ENI!DW36</f>
        <v>0.27423187589476439</v>
      </c>
      <c r="EA165" s="127">
        <f>[2]ENI!DX36</f>
        <v>0.29252859781903851</v>
      </c>
      <c r="EB165" s="127">
        <f>[2]ENI!DY36</f>
        <v>0.3320976178262971</v>
      </c>
      <c r="EC165" s="127">
        <f>[2]ENI!DZ36</f>
        <v>0.37092502243360936</v>
      </c>
      <c r="ED165" s="127">
        <f>[2]ENI!EA36</f>
        <v>0.34931518280961182</v>
      </c>
      <c r="EE165" s="127">
        <f>[2]ENI!EB36</f>
        <v>0.3373167880783034</v>
      </c>
      <c r="EF165" s="127">
        <f>[2]ENI!EC36</f>
        <v>0.35160807777868375</v>
      </c>
      <c r="EG165" s="127">
        <f>[2]ENI!ED36</f>
        <v>0.32429758081266719</v>
      </c>
      <c r="EH165" s="127">
        <f>[2]ENI!EE36</f>
        <v>0.34861794869792301</v>
      </c>
      <c r="EI165" s="127">
        <f>[2]ENI!EF36</f>
        <v>0.34615896144707015</v>
      </c>
      <c r="EJ165" s="127">
        <f>[2]ENI!EG36</f>
        <v>0.35164190363720954</v>
      </c>
      <c r="EK165" s="127">
        <f>[2]ENI!EH36</f>
        <v>0.33328058626199192</v>
      </c>
      <c r="EL165" s="127">
        <f>[2]ENI!EI36</f>
        <v>0.32295984443995812</v>
      </c>
      <c r="EM165" s="127">
        <f>[2]ENI!EJ36</f>
        <v>0.31263910261792427</v>
      </c>
      <c r="EN165" s="127">
        <f>[2]ENI!EK36</f>
        <v>0.33040829656360488</v>
      </c>
      <c r="EO165" s="127">
        <f>[2]ENI!EL36</f>
        <v>0.33088541207415417</v>
      </c>
      <c r="EP165" s="127">
        <f>[2]ENI!EM36</f>
        <v>0.34885545173540572</v>
      </c>
      <c r="EQ165" s="127">
        <f>[2]ENI!EN36</f>
        <v>0.39016593283782153</v>
      </c>
      <c r="ER165" s="127">
        <f>[2]ENI!EO36</f>
        <v>0.42567167608684636</v>
      </c>
      <c r="ES165" s="127">
        <f>[2]ENI!EP36</f>
        <v>0.44064623525214408</v>
      </c>
      <c r="ET165" s="127">
        <f>[2]ENI!EQ36</f>
        <v>0.46491069541027791</v>
      </c>
      <c r="EU165" s="127">
        <f>[2]ENI!ER36</f>
        <v>0.47392495294939385</v>
      </c>
      <c r="EV165" s="127">
        <f>[2]ENI!ES36</f>
        <v>0.46505147465248414</v>
      </c>
      <c r="EW165" s="127">
        <f>[2]ENI!ET36</f>
        <v>0.51587455848864383</v>
      </c>
      <c r="EX165" s="127">
        <f>[2]ENI!EU36</f>
        <v>0.57177714038548944</v>
      </c>
      <c r="EY165" s="127">
        <f>[2]ENI!EV36</f>
        <v>0.58682270822763516</v>
      </c>
      <c r="EZ165" s="127">
        <f>[2]ENI!EW36</f>
        <v>0.58781930517776737</v>
      </c>
      <c r="FA165" s="127">
        <f>[2]ENI!EX36</f>
        <v>0.60194382465117324</v>
      </c>
      <c r="FB165" s="127">
        <f>[2]ENI!EY36</f>
        <v>0.61532882554570845</v>
      </c>
      <c r="FC165" s="127">
        <f>[2]ENI!EZ36</f>
        <v>0.62658484644762236</v>
      </c>
      <c r="FD165" s="127">
        <f>[2]ENI!FA36</f>
        <v>0.70252402294795624</v>
      </c>
      <c r="FE165" s="127">
        <f>[2]ENI!FB36</f>
        <v>0.81533326286800667</v>
      </c>
      <c r="FF165" s="127">
        <f>[2]ENI!FC36</f>
        <v>0.87710512068158042</v>
      </c>
      <c r="FG165" s="127">
        <f>[2]ENI!FD36</f>
        <v>0.92743025466411189</v>
      </c>
      <c r="FH165" s="127">
        <f>[2]ENI!FE36</f>
        <v>0.95165483576816401</v>
      </c>
      <c r="FI165" s="127">
        <f>[2]ENI!FF36</f>
        <v>1.0524136263206252</v>
      </c>
      <c r="FJ165" s="127">
        <f>[2]ENI!FG36</f>
        <v>1.0450773911544546</v>
      </c>
      <c r="FK165" s="127">
        <f>[2]ENI!FH36</f>
        <v>1.0585907896890523</v>
      </c>
      <c r="FL165" s="127">
        <f>[2]ENI!FI36</f>
        <v>1.1198799876223313</v>
      </c>
      <c r="FM165" s="127">
        <f>[2]ENI!FJ36</f>
        <v>1.1052923143443418</v>
      </c>
      <c r="FN165" s="127">
        <f>[2]ENI!FK36</f>
        <v>1.1346661282086632</v>
      </c>
      <c r="FO165" s="127">
        <f>[2]ENI!FL36</f>
        <v>0.94533196777343076</v>
      </c>
      <c r="FP165" s="127">
        <f>[2]ENI!FM36</f>
        <v>1.0233748107608762</v>
      </c>
      <c r="FQ165" s="127">
        <f>[2]ENI!FN36</f>
        <v>0.96243198385171425</v>
      </c>
      <c r="FR165" s="127">
        <f>[2]ENI!FO36</f>
        <v>1.029156704807036</v>
      </c>
      <c r="FS165" s="127">
        <f>[2]ENI!FP36</f>
        <v>1.1385519511641233</v>
      </c>
      <c r="FT165" s="127">
        <f>[2]ENI!FQ36</f>
        <v>1.0629829547441552</v>
      </c>
      <c r="FU165" s="127">
        <f>[2]ENI!FR36</f>
        <v>1.1342301180221042</v>
      </c>
      <c r="FV165" s="127">
        <f>[2]ENI!FS36</f>
        <v>1.1225382137705326</v>
      </c>
      <c r="FW165" s="127"/>
      <c r="FX165" s="127"/>
      <c r="FY165" s="100" t="s">
        <v>166</v>
      </c>
      <c r="FZ165" s="129">
        <f>SUM(L165:FW165)</f>
        <v>34.004169804939714</v>
      </c>
      <c r="GA165" s="115"/>
      <c r="GB165" s="125" t="s">
        <v>175</v>
      </c>
      <c r="GC165" s="130" t="s">
        <v>176</v>
      </c>
      <c r="GD165" s="117"/>
      <c r="GE165" s="131">
        <f>(FZ165*$FP$7)/FZ166</f>
        <v>0.11801942431892583</v>
      </c>
      <c r="GI165" s="132"/>
      <c r="GK165" s="129">
        <v>34.004169804939714</v>
      </c>
      <c r="GL165" s="119">
        <f>FZ165-GK165</f>
        <v>0</v>
      </c>
      <c r="GM165" s="15">
        <f>GL165/GK165</f>
        <v>0</v>
      </c>
      <c r="GO165" s="133">
        <f>SUM(EV165:FU165)</f>
        <v>22.657230908969254</v>
      </c>
      <c r="GU165" s="133">
        <f>SUM(DU165:FU165)</f>
        <v>31.569993264322253</v>
      </c>
      <c r="GW165" s="134">
        <f>SUM(DU165:FV165)</f>
        <v>32.692531478092789</v>
      </c>
      <c r="GZ165" s="1"/>
      <c r="HA165" s="1"/>
    </row>
    <row r="166" spans="2:216" ht="15" customHeight="1">
      <c r="C166" s="136" t="s">
        <v>177</v>
      </c>
      <c r="D166" s="14" t="s">
        <v>11</v>
      </c>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37"/>
      <c r="DF166" s="138">
        <f t="shared" ref="DF166:FQ166" si="37">DF164+(DF165*$FP$7)</f>
        <v>0.80169045611708944</v>
      </c>
      <c r="DG166" s="138">
        <f t="shared" si="37"/>
        <v>1.9121066391841399</v>
      </c>
      <c r="DH166" s="138">
        <f t="shared" si="37"/>
        <v>3.2648805325918024</v>
      </c>
      <c r="DI166" s="138">
        <f t="shared" si="37"/>
        <v>5.5479057120725184</v>
      </c>
      <c r="DJ166" s="138">
        <f t="shared" si="37"/>
        <v>7.3110420438534849</v>
      </c>
      <c r="DK166" s="138">
        <f t="shared" si="37"/>
        <v>8.9399882292543058</v>
      </c>
      <c r="DL166" s="138">
        <f t="shared" si="37"/>
        <v>11.098674885917333</v>
      </c>
      <c r="DM166" s="138">
        <f t="shared" si="37"/>
        <v>12.691359602049509</v>
      </c>
      <c r="DN166" s="138">
        <f t="shared" si="37"/>
        <v>13.411144103947519</v>
      </c>
      <c r="DO166" s="138">
        <f t="shared" si="37"/>
        <v>15.880959804782332</v>
      </c>
      <c r="DP166" s="138">
        <f t="shared" si="37"/>
        <v>17.830378668745428</v>
      </c>
      <c r="DQ166" s="138">
        <f t="shared" si="37"/>
        <v>18.785565386870779</v>
      </c>
      <c r="DR166" s="138">
        <f t="shared" si="37"/>
        <v>31.459888216112027</v>
      </c>
      <c r="DS166" s="138">
        <f t="shared" si="37"/>
        <v>36.703793961848142</v>
      </c>
      <c r="DT166" s="138">
        <f t="shared" si="37"/>
        <v>45.138750581637915</v>
      </c>
      <c r="DU166" s="138">
        <f t="shared" si="37"/>
        <v>43.824478924970094</v>
      </c>
      <c r="DV166" s="138">
        <f t="shared" si="37"/>
        <v>46.183542692739195</v>
      </c>
      <c r="DW166" s="138">
        <f t="shared" si="37"/>
        <v>43.376588057229981</v>
      </c>
      <c r="DX166" s="138">
        <f t="shared" si="37"/>
        <v>45.371665511719598</v>
      </c>
      <c r="DY166" s="138">
        <f t="shared" si="37"/>
        <v>52.030623584174542</v>
      </c>
      <c r="DZ166" s="138">
        <f t="shared" si="37"/>
        <v>58.277539023508027</v>
      </c>
      <c r="EA166" s="138">
        <f t="shared" si="37"/>
        <v>66.20631218725633</v>
      </c>
      <c r="EB166" s="138">
        <f t="shared" si="37"/>
        <v>77.582842624530826</v>
      </c>
      <c r="EC166" s="138">
        <f t="shared" si="37"/>
        <v>92.248293767509296</v>
      </c>
      <c r="ED166" s="138">
        <f t="shared" si="37"/>
        <v>80.74077552713355</v>
      </c>
      <c r="EE166" s="138">
        <f t="shared" si="37"/>
        <v>78.12350306782254</v>
      </c>
      <c r="EF166" s="138">
        <f t="shared" si="37"/>
        <v>82.951152574943421</v>
      </c>
      <c r="EG166" s="138">
        <f t="shared" si="37"/>
        <v>78.43486970230903</v>
      </c>
      <c r="EH166" s="138">
        <f t="shared" si="37"/>
        <v>86.919958320813805</v>
      </c>
      <c r="EI166" s="138">
        <f t="shared" si="37"/>
        <v>85.704044875393976</v>
      </c>
      <c r="EJ166" s="138">
        <f t="shared" si="37"/>
        <v>84.927598513769155</v>
      </c>
      <c r="EK166" s="138">
        <f t="shared" si="37"/>
        <v>72.094981672640046</v>
      </c>
      <c r="EL166" s="138">
        <f t="shared" si="37"/>
        <v>71.502285975356742</v>
      </c>
      <c r="EM166" s="138">
        <f t="shared" si="37"/>
        <v>70.909590278073452</v>
      </c>
      <c r="EN166" s="138">
        <f t="shared" si="37"/>
        <v>76.912587366944365</v>
      </c>
      <c r="EO166" s="138">
        <f t="shared" si="37"/>
        <v>77.022290927195058</v>
      </c>
      <c r="EP166" s="138">
        <f t="shared" si="37"/>
        <v>79.065656552857888</v>
      </c>
      <c r="EQ166" s="138">
        <f t="shared" si="37"/>
        <v>91.724079914723546</v>
      </c>
      <c r="ER166" s="138">
        <f t="shared" si="37"/>
        <v>100.5887334539446</v>
      </c>
      <c r="ES166" s="138">
        <f t="shared" si="37"/>
        <v>108.14877436850591</v>
      </c>
      <c r="ET166" s="138">
        <f t="shared" si="37"/>
        <v>116.99168616064041</v>
      </c>
      <c r="EU166" s="138">
        <f t="shared" si="37"/>
        <v>118.89675204303497</v>
      </c>
      <c r="EV166" s="138">
        <f t="shared" si="37"/>
        <v>120.97268351819081</v>
      </c>
      <c r="EW166" s="138">
        <f t="shared" si="37"/>
        <v>129.76169461322971</v>
      </c>
      <c r="EX166" s="138">
        <f t="shared" si="37"/>
        <v>142.07325772492044</v>
      </c>
      <c r="EY166" s="138">
        <f t="shared" si="37"/>
        <v>148.07648883278097</v>
      </c>
      <c r="EZ166" s="138">
        <f t="shared" si="37"/>
        <v>148.43319804899323</v>
      </c>
      <c r="FA166" s="138">
        <f t="shared" si="37"/>
        <v>153.88907366022912</v>
      </c>
      <c r="FB166" s="138">
        <f t="shared" si="37"/>
        <v>156.50425074393218</v>
      </c>
      <c r="FC166" s="138">
        <f t="shared" si="37"/>
        <v>160.35903310031793</v>
      </c>
      <c r="FD166" s="138">
        <f t="shared" si="37"/>
        <v>178.95189192114913</v>
      </c>
      <c r="FE166" s="138">
        <f t="shared" si="37"/>
        <v>206.47025730998328</v>
      </c>
      <c r="FF166" s="138">
        <f t="shared" si="37"/>
        <v>222.0112772503341</v>
      </c>
      <c r="FG166" s="138">
        <f t="shared" si="37"/>
        <v>235.53341185954815</v>
      </c>
      <c r="FH166" s="138">
        <f t="shared" si="37"/>
        <v>244.68443987138085</v>
      </c>
      <c r="FI166" s="138">
        <f t="shared" si="37"/>
        <v>266.5786656724415</v>
      </c>
      <c r="FJ166" s="138">
        <f t="shared" si="37"/>
        <v>262.51488369879178</v>
      </c>
      <c r="FK166" s="138">
        <f t="shared" si="37"/>
        <v>257.91795059022832</v>
      </c>
      <c r="FL166" s="138">
        <f t="shared" si="37"/>
        <v>267.03882189954459</v>
      </c>
      <c r="FM166" s="138">
        <f t="shared" si="37"/>
        <v>262.94304755504726</v>
      </c>
      <c r="FN166" s="138">
        <f t="shared" si="37"/>
        <v>265.90393700928348</v>
      </c>
      <c r="FO166" s="138">
        <f t="shared" si="37"/>
        <v>223.10766003123322</v>
      </c>
      <c r="FP166" s="138">
        <f t="shared" si="37"/>
        <v>237.93792790899857</v>
      </c>
      <c r="FQ166" s="138">
        <f t="shared" si="37"/>
        <v>224.15453707043037</v>
      </c>
      <c r="FR166" s="138">
        <f>FR164+(FR165*$FP$7)</f>
        <v>232.75501695170692</v>
      </c>
      <c r="FS166" s="138">
        <f>FS164+(FS165*$FP$7)</f>
        <v>256.56516160267699</v>
      </c>
      <c r="FT166" s="138">
        <f>FT164+(FT165*$FP$7)</f>
        <v>242.96936562520639</v>
      </c>
      <c r="FU166" s="138">
        <f>FU164+(FU165*$FP$7)</f>
        <v>249.95998540222297</v>
      </c>
      <c r="FV166" s="138">
        <f>FV164+(FV165*$FP$7)</f>
        <v>251.85079200083928</v>
      </c>
      <c r="FW166" s="112"/>
      <c r="FX166" s="112"/>
      <c r="FY166" s="100" t="s">
        <v>166</v>
      </c>
      <c r="FZ166" s="139">
        <f>SUM(L166:FW166)</f>
        <v>8067.4580479683682</v>
      </c>
      <c r="GA166" s="115"/>
      <c r="GB166" s="136" t="s">
        <v>177</v>
      </c>
      <c r="GC166" s="14" t="s">
        <v>11</v>
      </c>
      <c r="GD166" s="117"/>
      <c r="GE166" s="140">
        <f>GE164+GE165</f>
        <v>1</v>
      </c>
      <c r="GI166" s="141"/>
      <c r="GK166" s="139">
        <v>8067.4580479683682</v>
      </c>
      <c r="GL166" s="119">
        <f>FZ166-GK166</f>
        <v>0</v>
      </c>
      <c r="GM166" s="15">
        <f>GL166/GK166</f>
        <v>0</v>
      </c>
      <c r="GO166" s="142">
        <f>SUM(EV166:FU166)</f>
        <v>5498.0679194728027</v>
      </c>
      <c r="GR166" s="143" t="str">
        <f>GB163</f>
        <v>ENI, Italy</v>
      </c>
      <c r="GS166" s="144">
        <f>GO166</f>
        <v>5498.0679194728027</v>
      </c>
      <c r="GU166" s="142">
        <f>SUM(DU166:FU166)</f>
        <v>7584.8291271425442</v>
      </c>
      <c r="GW166" s="145">
        <f>SUM(DU166:FV166)</f>
        <v>7836.6799191433838</v>
      </c>
      <c r="GY166" s="306">
        <f>+GW166</f>
        <v>7836.6799191433838</v>
      </c>
      <c r="GZ166" s="143" t="str">
        <f>GR166</f>
        <v>ENI, Italy</v>
      </c>
      <c r="HA166" s="144">
        <f>GW166</f>
        <v>7836.6799191433838</v>
      </c>
      <c r="HC166" s="22" t="s">
        <v>62</v>
      </c>
      <c r="HD166" s="146">
        <f>FU166</f>
        <v>249.95998540222297</v>
      </c>
      <c r="HE166" s="147"/>
      <c r="HF166" s="148">
        <f>FV166</f>
        <v>251.85079200083928</v>
      </c>
    </row>
    <row r="167" spans="2:216" ht="9.9499999999999993" customHeight="1">
      <c r="C167" s="149"/>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c r="CM167" s="23"/>
      <c r="CN167" s="23"/>
      <c r="CO167" s="23"/>
      <c r="CP167" s="23"/>
      <c r="CQ167" s="23"/>
      <c r="CR167" s="23"/>
      <c r="CS167" s="23"/>
      <c r="CT167" s="23"/>
      <c r="CU167" s="23"/>
      <c r="CV167" s="23"/>
      <c r="CW167" s="23"/>
      <c r="CX167" s="23"/>
      <c r="CY167" s="23"/>
      <c r="CZ167" s="23"/>
      <c r="DA167" s="23"/>
      <c r="DB167" s="23"/>
      <c r="DC167" s="23"/>
      <c r="DD167" s="23"/>
      <c r="DE167" s="23"/>
      <c r="DF167" s="23"/>
      <c r="DG167" s="23"/>
      <c r="DH167" s="23"/>
      <c r="DI167" s="23"/>
      <c r="DJ167" s="23"/>
      <c r="DK167" s="23"/>
      <c r="DL167" s="23"/>
      <c r="DM167" s="23"/>
      <c r="DN167" s="23"/>
      <c r="DO167" s="23"/>
      <c r="DP167" s="23"/>
      <c r="DQ167" s="23"/>
      <c r="DR167" s="23"/>
      <c r="DS167" s="23"/>
      <c r="DT167" s="23"/>
      <c r="DU167" s="23"/>
      <c r="DV167" s="23"/>
      <c r="DW167" s="23"/>
      <c r="DX167" s="23"/>
      <c r="DY167" s="23"/>
      <c r="DZ167" s="23"/>
      <c r="EA167" s="23"/>
      <c r="EB167" s="23"/>
      <c r="EC167" s="23"/>
      <c r="ED167" s="23"/>
      <c r="EE167" s="23"/>
      <c r="EF167" s="23"/>
      <c r="EG167" s="23"/>
      <c r="EH167" s="23"/>
      <c r="EI167" s="23"/>
      <c r="EJ167" s="23"/>
      <c r="EK167" s="23"/>
      <c r="EL167" s="23"/>
      <c r="EM167" s="23"/>
      <c r="EN167" s="23"/>
      <c r="EO167" s="23"/>
      <c r="EP167" s="23"/>
      <c r="EQ167" s="23"/>
      <c r="ER167" s="23"/>
      <c r="ES167" s="23"/>
      <c r="ET167" s="23"/>
      <c r="EU167" s="23"/>
      <c r="EV167" s="23"/>
      <c r="EW167" s="23"/>
      <c r="EX167" s="23"/>
      <c r="EY167" s="23"/>
      <c r="EZ167" s="23"/>
      <c r="FA167" s="23"/>
      <c r="FB167" s="23"/>
      <c r="FC167" s="23"/>
      <c r="FD167" s="23"/>
      <c r="FE167" s="23"/>
      <c r="FF167" s="23"/>
      <c r="FG167" s="23"/>
      <c r="FH167" s="23"/>
      <c r="FI167" s="23"/>
      <c r="FJ167" s="23"/>
      <c r="FK167" s="23"/>
      <c r="FL167" s="23"/>
      <c r="FM167" s="23"/>
      <c r="FN167" s="23"/>
      <c r="FO167" s="23"/>
      <c r="FP167" s="23"/>
      <c r="FQ167" s="23"/>
      <c r="FR167" s="23"/>
      <c r="FS167" s="23"/>
      <c r="FT167" s="23"/>
      <c r="FU167" s="23"/>
      <c r="FV167" s="23"/>
      <c r="FW167" s="23"/>
      <c r="FX167" s="23"/>
      <c r="FY167" s="23"/>
      <c r="FZ167" s="151">
        <f>FZ164+(FZ165*$FP$7)</f>
        <v>8067.4580479683691</v>
      </c>
      <c r="GA167" s="152" t="s">
        <v>179</v>
      </c>
      <c r="GB167" s="149"/>
      <c r="GK167" s="204">
        <v>0</v>
      </c>
      <c r="GZ167" s="1"/>
      <c r="HA167" s="1"/>
    </row>
    <row r="168" spans="2:216" ht="15" customHeight="1">
      <c r="B168" s="14">
        <v>31</v>
      </c>
      <c r="C168" s="103" t="str">
        <f>GB168</f>
        <v>EOG Resources, USA</v>
      </c>
      <c r="D168" s="154" t="s">
        <v>180</v>
      </c>
      <c r="F168" s="105" t="s">
        <v>242</v>
      </c>
      <c r="G168" s="23" t="s">
        <v>200</v>
      </c>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c r="EV168" s="23"/>
      <c r="EW168" s="23"/>
      <c r="EX168" s="23"/>
      <c r="EY168" s="23"/>
      <c r="EZ168" s="23"/>
      <c r="FA168" s="23"/>
      <c r="FB168" s="23"/>
      <c r="FC168" s="23"/>
      <c r="FD168" s="23"/>
      <c r="FE168" s="23"/>
      <c r="FF168" s="23"/>
      <c r="FG168" s="23"/>
      <c r="FH168" s="23"/>
      <c r="FI168" s="23"/>
      <c r="FJ168" s="23"/>
      <c r="FK168" s="23"/>
      <c r="FL168" s="23"/>
      <c r="FM168" s="23"/>
      <c r="FN168" s="23"/>
      <c r="FO168" s="23"/>
      <c r="FP168" s="23"/>
      <c r="FQ168" s="23"/>
      <c r="FR168" s="23"/>
      <c r="FS168" s="23"/>
      <c r="FT168" s="23"/>
      <c r="FU168" s="23"/>
      <c r="FV168" s="23"/>
      <c r="FW168" s="150"/>
      <c r="FX168" s="150"/>
      <c r="FY168" s="23"/>
      <c r="FZ168" s="153"/>
      <c r="GB168" s="103" t="s">
        <v>73</v>
      </c>
      <c r="GF168" s="14">
        <v>31</v>
      </c>
      <c r="GK168" s="153"/>
      <c r="GT168" s="22"/>
      <c r="GU168" s="22"/>
      <c r="GV168" s="22"/>
      <c r="GW168" s="22"/>
      <c r="HH168" s="135"/>
    </row>
    <row r="169" spans="2:216" ht="14.1" customHeight="1">
      <c r="C169" s="109" t="s">
        <v>172</v>
      </c>
      <c r="D169" s="110" t="s">
        <v>173</v>
      </c>
      <c r="F169" s="105" t="s">
        <v>242</v>
      </c>
      <c r="G169" s="23" t="s">
        <v>204</v>
      </c>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c r="CM169" s="23"/>
      <c r="CN169" s="23"/>
      <c r="CO169" s="23"/>
      <c r="CP169" s="23"/>
      <c r="CQ169" s="23"/>
      <c r="CR169" s="23"/>
      <c r="CS169" s="23"/>
      <c r="CT169" s="23"/>
      <c r="CU169" s="23"/>
      <c r="CV169" s="23"/>
      <c r="CW169" s="23"/>
      <c r="CX169" s="23"/>
      <c r="CY169" s="23"/>
      <c r="CZ169" s="23"/>
      <c r="DA169" s="23"/>
      <c r="DB169" s="23"/>
      <c r="DC169" s="23"/>
      <c r="DD169" s="23"/>
      <c r="DE169" s="23"/>
      <c r="DF169" s="23"/>
      <c r="DG169" s="23"/>
      <c r="DH169" s="23"/>
      <c r="DI169" s="23"/>
      <c r="DJ169" s="23"/>
      <c r="DK169" s="23"/>
      <c r="DL169" s="23"/>
      <c r="DM169" s="23"/>
      <c r="DN169" s="23"/>
      <c r="DO169" s="23"/>
      <c r="DP169" s="23"/>
      <c r="DQ169" s="23"/>
      <c r="DR169" s="23"/>
      <c r="DS169" s="23"/>
      <c r="DT169" s="23"/>
      <c r="DU169" s="23"/>
      <c r="DV169" s="23"/>
      <c r="DW169" s="23"/>
      <c r="DX169" s="23"/>
      <c r="DY169" s="23"/>
      <c r="DZ169" s="23"/>
      <c r="EA169" s="23"/>
      <c r="EB169" s="23"/>
      <c r="EC169" s="23"/>
      <c r="ED169" s="23"/>
      <c r="EE169" s="23"/>
      <c r="EF169" s="23"/>
      <c r="EG169" s="23"/>
      <c r="EH169" s="23"/>
      <c r="EI169" s="23"/>
      <c r="EJ169" s="23"/>
      <c r="EK169" s="23"/>
      <c r="EL169" s="23"/>
      <c r="EM169" s="23"/>
      <c r="EN169" s="23"/>
      <c r="EO169" s="23"/>
      <c r="EP169" s="23"/>
      <c r="EQ169" s="23"/>
      <c r="ER169" s="23"/>
      <c r="ES169" s="23"/>
      <c r="ET169" s="111"/>
      <c r="EU169" s="155">
        <f>[2]EOG!ER29</f>
        <v>11.622499401295725</v>
      </c>
      <c r="EV169" s="155">
        <f>[2]EOG!ES29</f>
        <v>13.22616799146193</v>
      </c>
      <c r="EW169" s="155">
        <f>[2]EOG!ET29</f>
        <v>16.358015867218835</v>
      </c>
      <c r="EX169" s="155">
        <f>[2]EOG!EU29</f>
        <v>17.614830252293768</v>
      </c>
      <c r="EY169" s="155">
        <f>[2]EOG!EV29</f>
        <v>18.054401584180155</v>
      </c>
      <c r="EZ169" s="155">
        <f>[2]EOG!EW29</f>
        <v>19.927366938891385</v>
      </c>
      <c r="FA169" s="155">
        <f>[2]EOG!EX29</f>
        <v>20.907599935838576</v>
      </c>
      <c r="FB169" s="155">
        <f>[2]EOG!EY29</f>
        <v>22.117367240320473</v>
      </c>
      <c r="FC169" s="155">
        <f>[2]EOG!EZ29</f>
        <v>21.601874911672617</v>
      </c>
      <c r="FD169" s="155">
        <f>[2]EOG!FA29</f>
        <v>23.710872602193774</v>
      </c>
      <c r="FE169" s="155">
        <f>[2]EOG!FB29</f>
        <v>23.654803791736899</v>
      </c>
      <c r="FF169" s="155">
        <f>[2]EOG!FC29</f>
        <v>23.33132890114496</v>
      </c>
      <c r="FG169" s="155">
        <f>[2]EOG!FD29</f>
        <v>23.98885489814441</v>
      </c>
      <c r="FH169" s="155">
        <f>[2]EOG!FE29</f>
        <v>26.536420493945855</v>
      </c>
      <c r="FI169" s="155">
        <f>[2]EOG!FF29</f>
        <v>30.782895508297266</v>
      </c>
      <c r="FJ169" s="155">
        <f>[2]EOG!FG29</f>
        <v>33.529095937589503</v>
      </c>
      <c r="FK169" s="155">
        <f>[2]EOG!FH29</f>
        <v>37.179608367067445</v>
      </c>
      <c r="FL169" s="7">
        <f>[2]EOG!FI29</f>
        <v>42.842341877394382</v>
      </c>
      <c r="FM169" s="155">
        <f>[2]EOG!FJ29</f>
        <v>45.785580076130437</v>
      </c>
      <c r="FN169" s="155">
        <f>[2]EOG!FK29</f>
        <v>50.333667743199562</v>
      </c>
      <c r="FO169" s="155">
        <f>[2]EOG!FL29</f>
        <v>55.518954950682328</v>
      </c>
      <c r="FP169" s="155">
        <f>[2]EOG!FM29</f>
        <v>61.713483944746237</v>
      </c>
      <c r="FQ169" s="155">
        <f>[2]EOG!FN29</f>
        <v>68.05542184167119</v>
      </c>
      <c r="FR169" s="155">
        <f>[2]EOG!FO29</f>
        <v>79.740577178711831</v>
      </c>
      <c r="FS169" s="155">
        <f>[2]EOG!FP29</f>
        <v>76.795683831527697</v>
      </c>
      <c r="FT169" s="155">
        <f>[2]EOG!FQ29</f>
        <v>75.260018597361579</v>
      </c>
      <c r="FU169" s="155">
        <f>[2]EOG!FR29</f>
        <v>82.166251714471855</v>
      </c>
      <c r="FV169" s="155">
        <f>[2]EOG!FS29</f>
        <v>97.193805601640094</v>
      </c>
      <c r="FW169" s="150"/>
      <c r="FX169" s="150"/>
      <c r="FY169" s="113" t="s">
        <v>166</v>
      </c>
      <c r="FZ169" s="114">
        <f>SUM(L169:FW169)</f>
        <v>1119.5497919808308</v>
      </c>
      <c r="GA169" s="115"/>
      <c r="GB169" s="109" t="s">
        <v>172</v>
      </c>
      <c r="GC169" s="116" t="s">
        <v>173</v>
      </c>
      <c r="GD169" s="117"/>
      <c r="GE169" s="118">
        <f>FZ169/FZ171</f>
        <v>0.8536752403160025</v>
      </c>
      <c r="GI169" s="118">
        <f>FZ169/$GI$576</f>
        <v>6.945530526724881E-4</v>
      </c>
      <c r="GK169" s="114">
        <v>1119.5497919808308</v>
      </c>
      <c r="GO169" s="120">
        <f>SUM(EV169:FU169)</f>
        <v>1010.7334869778949</v>
      </c>
      <c r="GT169" s="22"/>
      <c r="GU169" s="120">
        <f>SUM(DU169:FU169)</f>
        <v>1022.3559863791907</v>
      </c>
      <c r="GV169" s="22"/>
      <c r="GW169" s="121">
        <f>SUM(DU169:FV169)</f>
        <v>1119.5497919808308</v>
      </c>
      <c r="HH169" s="135"/>
    </row>
    <row r="170" spans="2:216" ht="14.1" customHeight="1">
      <c r="C170" s="125" t="s">
        <v>175</v>
      </c>
      <c r="D170" s="126" t="s">
        <v>176</v>
      </c>
      <c r="F170" s="101"/>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c r="DK170" s="23"/>
      <c r="DL170" s="23"/>
      <c r="DM170" s="23"/>
      <c r="DN170" s="23"/>
      <c r="DO170" s="23"/>
      <c r="DP170" s="23"/>
      <c r="DQ170" s="23"/>
      <c r="DR170" s="23"/>
      <c r="DS170" s="23"/>
      <c r="DT170" s="23"/>
      <c r="DU170" s="23"/>
      <c r="DV170" s="23"/>
      <c r="DW170" s="23"/>
      <c r="DX170" s="23"/>
      <c r="DY170" s="23"/>
      <c r="DZ170" s="23"/>
      <c r="EA170" s="23"/>
      <c r="EB170" s="23"/>
      <c r="EC170" s="23"/>
      <c r="ED170" s="23"/>
      <c r="EE170" s="23"/>
      <c r="EF170" s="23"/>
      <c r="EG170" s="23"/>
      <c r="EH170" s="23"/>
      <c r="EI170" s="23"/>
      <c r="EJ170" s="23"/>
      <c r="EK170" s="23"/>
      <c r="EL170" s="23"/>
      <c r="EM170" s="23"/>
      <c r="EN170" s="23"/>
      <c r="EO170" s="23"/>
      <c r="EP170" s="23"/>
      <c r="EQ170" s="23"/>
      <c r="ER170" s="23"/>
      <c r="ES170" s="23"/>
      <c r="ET170" s="111"/>
      <c r="EU170" s="127">
        <f>[2]EOG!ER36</f>
        <v>9.6813735271178591E-2</v>
      </c>
      <c r="EV170" s="127">
        <f>[2]EOG!ES36</f>
        <v>0.11098221544389836</v>
      </c>
      <c r="EW170" s="127">
        <f>[2]EOG!ET36</f>
        <v>0.13913099152707031</v>
      </c>
      <c r="EX170" s="127">
        <f>[2]EOG!EU36</f>
        <v>0.14756190649751638</v>
      </c>
      <c r="EY170" s="127">
        <f>[2]EOG!EV36</f>
        <v>0.14747511487562304</v>
      </c>
      <c r="EZ170" s="127">
        <f>[2]EOG!EW36</f>
        <v>0.16428867882848563</v>
      </c>
      <c r="FA170" s="127">
        <f>[2]EOG!EX36</f>
        <v>0.1723963519267413</v>
      </c>
      <c r="FB170" s="127">
        <f>[2]EOG!EY36</f>
        <v>0.18139493177752078</v>
      </c>
      <c r="FC170" s="127">
        <f>[2]EOG!EZ36</f>
        <v>0.17691160005151313</v>
      </c>
      <c r="FD170" s="127">
        <f>[2]EOG!FA36</f>
        <v>0.18333204735505393</v>
      </c>
      <c r="FE170" s="127">
        <f>[2]EOG!FB36</f>
        <v>0.18521077154235377</v>
      </c>
      <c r="FF170" s="127">
        <f>[2]EOG!FC36</f>
        <v>0.18505858790524418</v>
      </c>
      <c r="FG170" s="127">
        <f>[2]EOG!FD36</f>
        <v>0.19103104414012706</v>
      </c>
      <c r="FH170" s="127">
        <f>[2]EOG!FE36</f>
        <v>0.20820112988669051</v>
      </c>
      <c r="FI170" s="127">
        <f>[2]EOG!FF36</f>
        <v>0.24368830307668599</v>
      </c>
      <c r="FJ170" s="127">
        <f>[2]EOG!FG36</f>
        <v>0.26733915275721448</v>
      </c>
      <c r="FK170" s="127">
        <f>[2]EOG!FH36</f>
        <v>0.29452755218809762</v>
      </c>
      <c r="FL170" s="206">
        <f>[2]EOG!FI36</f>
        <v>0.32795385810433575</v>
      </c>
      <c r="FM170" s="127">
        <f>[2]EOG!FJ36</f>
        <v>0.33747438088166026</v>
      </c>
      <c r="FN170" s="127">
        <f>[2]EOG!FK36</f>
        <v>0.35261707497091843</v>
      </c>
      <c r="FO170" s="127">
        <f>[2]EOG!FL36</f>
        <v>0.34926949610468627</v>
      </c>
      <c r="FP170" s="127">
        <f>[2]EOG!FM36</f>
        <v>0.34782555719953512</v>
      </c>
      <c r="FQ170" s="127">
        <f>[2]EOG!FN36</f>
        <v>0.33398951021941692</v>
      </c>
      <c r="FR170" s="127">
        <f>[2]EOG!FO36</f>
        <v>0.35694605863402384</v>
      </c>
      <c r="FS170" s="127">
        <f>[2]EOG!FP36</f>
        <v>0.33795796306231307</v>
      </c>
      <c r="FT170" s="127">
        <f>[2]EOG!FQ36</f>
        <v>0.32132266000630094</v>
      </c>
      <c r="FU170" s="127">
        <f>[2]EOG!FR36</f>
        <v>0.32335827719299937</v>
      </c>
      <c r="FV170" s="127">
        <f>[2]EOG!FS36</f>
        <v>0.36941105220859438</v>
      </c>
      <c r="FW170" s="150"/>
      <c r="FX170" s="150"/>
      <c r="FY170" s="113" t="s">
        <v>166</v>
      </c>
      <c r="FZ170" s="129">
        <f>SUM(L170:FW170)</f>
        <v>6.8534700036357989</v>
      </c>
      <c r="GA170" s="115"/>
      <c r="GB170" s="125" t="s">
        <v>175</v>
      </c>
      <c r="GC170" s="130" t="s">
        <v>176</v>
      </c>
      <c r="GD170" s="117"/>
      <c r="GE170" s="131">
        <f>(FZ170*$FP$7)/FZ171</f>
        <v>0.14632475968399758</v>
      </c>
      <c r="GI170" s="132"/>
      <c r="GK170" s="129">
        <v>6.8534700036357989</v>
      </c>
      <c r="GO170" s="133">
        <f>SUM(EV170:FU170)</f>
        <v>6.3872452161560247</v>
      </c>
      <c r="GT170" s="22"/>
      <c r="GU170" s="133">
        <f>SUM(DU170:FU170)</f>
        <v>6.4840589514272047</v>
      </c>
      <c r="GV170" s="22"/>
      <c r="GW170" s="134">
        <f>SUM(DU170:FV170)</f>
        <v>6.8534700036357989</v>
      </c>
      <c r="HH170" s="135"/>
    </row>
    <row r="171" spans="2:216" ht="15" customHeight="1">
      <c r="C171" s="136" t="s">
        <v>177</v>
      </c>
      <c r="D171" s="14" t="s">
        <v>11</v>
      </c>
      <c r="F171" s="101"/>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c r="CV171" s="23"/>
      <c r="CW171" s="23"/>
      <c r="CX171" s="23"/>
      <c r="CY171" s="23"/>
      <c r="CZ171" s="23"/>
      <c r="DA171" s="23"/>
      <c r="DB171" s="23"/>
      <c r="DC171" s="23"/>
      <c r="DD171" s="23"/>
      <c r="DE171" s="23"/>
      <c r="DF171" s="23"/>
      <c r="DG171" s="23"/>
      <c r="DH171" s="23"/>
      <c r="DI171" s="23"/>
      <c r="DJ171" s="23"/>
      <c r="DK171" s="23"/>
      <c r="DL171" s="23"/>
      <c r="DM171" s="23"/>
      <c r="DN171" s="23"/>
      <c r="DO171" s="23"/>
      <c r="DP171" s="23"/>
      <c r="DQ171" s="23"/>
      <c r="DR171" s="23"/>
      <c r="DS171" s="23"/>
      <c r="DT171" s="23"/>
      <c r="DU171" s="23"/>
      <c r="DV171" s="23"/>
      <c r="DW171" s="23"/>
      <c r="DX171" s="23"/>
      <c r="DY171" s="23"/>
      <c r="DZ171" s="23"/>
      <c r="EA171" s="23"/>
      <c r="EB171" s="23"/>
      <c r="EC171" s="23"/>
      <c r="ED171" s="23"/>
      <c r="EE171" s="23"/>
      <c r="EF171" s="23"/>
      <c r="EG171" s="23"/>
      <c r="EH171" s="23"/>
      <c r="EI171" s="23"/>
      <c r="EJ171" s="23"/>
      <c r="EK171" s="23"/>
      <c r="EL171" s="23"/>
      <c r="EM171" s="23"/>
      <c r="EN171" s="23"/>
      <c r="EO171" s="23"/>
      <c r="EP171" s="23"/>
      <c r="EQ171" s="23"/>
      <c r="ER171" s="23"/>
      <c r="ES171" s="23"/>
      <c r="ET171" s="137"/>
      <c r="EU171" s="138">
        <f t="shared" ref="EU171:FV171" si="38">EU169+(EU170*$FP$7)</f>
        <v>14.333283988888725</v>
      </c>
      <c r="EV171" s="138">
        <f t="shared" si="38"/>
        <v>16.333670023891084</v>
      </c>
      <c r="EW171" s="138">
        <f t="shared" si="38"/>
        <v>20.253683629976805</v>
      </c>
      <c r="EX171" s="138">
        <f t="shared" si="38"/>
        <v>21.746563634224227</v>
      </c>
      <c r="EY171" s="138">
        <f t="shared" si="38"/>
        <v>22.183704800697601</v>
      </c>
      <c r="EZ171" s="138">
        <f t="shared" si="38"/>
        <v>24.527449946088982</v>
      </c>
      <c r="FA171" s="138">
        <f t="shared" si="38"/>
        <v>25.734697789787333</v>
      </c>
      <c r="FB171" s="138">
        <f t="shared" si="38"/>
        <v>27.196425330091053</v>
      </c>
      <c r="FC171" s="138">
        <f t="shared" si="38"/>
        <v>26.555399713114983</v>
      </c>
      <c r="FD171" s="138">
        <f t="shared" si="38"/>
        <v>28.844169928135283</v>
      </c>
      <c r="FE171" s="138">
        <f t="shared" si="38"/>
        <v>28.840705394922807</v>
      </c>
      <c r="FF171" s="138">
        <f t="shared" si="38"/>
        <v>28.512969362491798</v>
      </c>
      <c r="FG171" s="138">
        <f t="shared" si="38"/>
        <v>29.337724134067969</v>
      </c>
      <c r="FH171" s="138">
        <f t="shared" si="38"/>
        <v>32.366052130773191</v>
      </c>
      <c r="FI171" s="138">
        <f t="shared" si="38"/>
        <v>37.606167994444476</v>
      </c>
      <c r="FJ171" s="138">
        <f t="shared" si="38"/>
        <v>41.014592214791506</v>
      </c>
      <c r="FK171" s="138">
        <f t="shared" si="38"/>
        <v>45.426379828334177</v>
      </c>
      <c r="FL171" s="138">
        <f t="shared" si="38"/>
        <v>52.025049904315779</v>
      </c>
      <c r="FM171" s="138">
        <f t="shared" si="38"/>
        <v>55.234862740816922</v>
      </c>
      <c r="FN171" s="138">
        <f t="shared" si="38"/>
        <v>60.206945842385281</v>
      </c>
      <c r="FO171" s="138">
        <f t="shared" si="38"/>
        <v>65.298500841613546</v>
      </c>
      <c r="FP171" s="138">
        <f t="shared" si="38"/>
        <v>71.452599546333218</v>
      </c>
      <c r="FQ171" s="138">
        <f t="shared" si="38"/>
        <v>77.407128127814872</v>
      </c>
      <c r="FR171" s="138">
        <f t="shared" si="38"/>
        <v>89.735066820464496</v>
      </c>
      <c r="FS171" s="138">
        <f t="shared" si="38"/>
        <v>86.25850679727246</v>
      </c>
      <c r="FT171" s="138">
        <f t="shared" si="38"/>
        <v>84.257053077538004</v>
      </c>
      <c r="FU171" s="138">
        <f t="shared" si="38"/>
        <v>91.220283475875831</v>
      </c>
      <c r="FV171" s="138">
        <f t="shared" si="38"/>
        <v>107.53731506348073</v>
      </c>
      <c r="FW171" s="112"/>
      <c r="FX171" s="112"/>
      <c r="FY171" s="100" t="s">
        <v>166</v>
      </c>
      <c r="FZ171" s="139">
        <f>SUM(L171:FW171)</f>
        <v>1311.4469520826331</v>
      </c>
      <c r="GA171" s="115"/>
      <c r="GB171" s="136" t="s">
        <v>177</v>
      </c>
      <c r="GC171" s="14" t="s">
        <v>11</v>
      </c>
      <c r="GD171" s="117"/>
      <c r="GE171" s="140">
        <f>GE169+GE170</f>
        <v>1</v>
      </c>
      <c r="GI171" s="141"/>
      <c r="GK171" s="139">
        <v>1311.4469520826331</v>
      </c>
      <c r="GO171" s="142">
        <f>SUM(EV171:FU171)</f>
        <v>1189.5763530302638</v>
      </c>
      <c r="GR171" s="143" t="str">
        <f>GB168</f>
        <v>EOG Resources, USA</v>
      </c>
      <c r="GS171" s="144">
        <f>GO171</f>
        <v>1189.5763530302638</v>
      </c>
      <c r="GT171" s="22"/>
      <c r="GU171" s="142">
        <f>SUM(DU171:FU171)</f>
        <v>1203.9096370191523</v>
      </c>
      <c r="GV171" s="22"/>
      <c r="GW171" s="145">
        <f>SUM(DU171:FV171)</f>
        <v>1311.4469520826331</v>
      </c>
      <c r="GY171" s="306">
        <f>+GW171</f>
        <v>1311.4469520826331</v>
      </c>
      <c r="GZ171" s="143" t="str">
        <f>GR171</f>
        <v>EOG Resources, USA</v>
      </c>
      <c r="HA171" s="144">
        <f>GW171</f>
        <v>1311.4469520826331</v>
      </c>
      <c r="HC171" s="22" t="s">
        <v>73</v>
      </c>
      <c r="HD171" s="146">
        <f>FU171</f>
        <v>91.220283475875831</v>
      </c>
      <c r="HE171" s="147"/>
      <c r="HF171" s="148">
        <f>FV171</f>
        <v>107.53731506348073</v>
      </c>
      <c r="HH171" s="135"/>
    </row>
    <row r="172" spans="2:216" ht="9.9499999999999993" customHeight="1">
      <c r="C172" s="149"/>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c r="EH172" s="23"/>
      <c r="EI172" s="23"/>
      <c r="EJ172" s="23"/>
      <c r="EK172" s="23"/>
      <c r="EL172" s="23"/>
      <c r="EM172" s="23"/>
      <c r="EN172" s="23"/>
      <c r="EO172" s="23"/>
      <c r="EP172" s="23"/>
      <c r="EQ172" s="23"/>
      <c r="ER172" s="23"/>
      <c r="ES172" s="23"/>
      <c r="ET172" s="23"/>
      <c r="EU172" s="23"/>
      <c r="EV172" s="23"/>
      <c r="EW172" s="23"/>
      <c r="EX172" s="23"/>
      <c r="EY172" s="23"/>
      <c r="EZ172" s="23"/>
      <c r="FA172" s="23"/>
      <c r="FB172" s="23"/>
      <c r="FC172" s="23"/>
      <c r="FD172" s="23"/>
      <c r="FE172" s="23"/>
      <c r="FF172" s="23"/>
      <c r="FG172" s="23"/>
      <c r="FH172" s="23"/>
      <c r="FI172" s="23"/>
      <c r="FJ172" s="23"/>
      <c r="FK172" s="23"/>
      <c r="FL172" s="23"/>
      <c r="FM172" s="23"/>
      <c r="FN172" s="23"/>
      <c r="FO172" s="23"/>
      <c r="FP172" s="23"/>
      <c r="FQ172" s="23"/>
      <c r="FR172" s="23"/>
      <c r="FS172" s="23"/>
      <c r="FT172" s="23"/>
      <c r="FU172" s="23"/>
      <c r="FV172" s="23"/>
      <c r="FW172" s="23"/>
      <c r="FX172" s="23"/>
      <c r="FY172" s="23"/>
      <c r="FZ172" s="151">
        <f>FZ169+(FZ170*$FP$7)</f>
        <v>1311.4469520826333</v>
      </c>
      <c r="GA172" s="152" t="s">
        <v>179</v>
      </c>
      <c r="GB172" s="149"/>
      <c r="GK172" s="204"/>
      <c r="GZ172" s="1"/>
      <c r="HA172" s="1"/>
    </row>
    <row r="173" spans="2:216" ht="15" customHeight="1">
      <c r="B173" s="14">
        <v>32</v>
      </c>
      <c r="C173" s="103" t="str">
        <f>GB173</f>
        <v>EQT, USA</v>
      </c>
      <c r="D173" s="154" t="s">
        <v>180</v>
      </c>
      <c r="F173" s="105" t="s">
        <v>243</v>
      </c>
      <c r="G173" s="23" t="s">
        <v>200</v>
      </c>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23"/>
      <c r="FB173" s="23"/>
      <c r="FC173" s="23"/>
      <c r="FD173" s="23"/>
      <c r="FE173" s="23"/>
      <c r="FF173" s="23"/>
      <c r="FG173" s="23"/>
      <c r="FH173" s="23"/>
      <c r="FI173" s="23"/>
      <c r="FJ173" s="23"/>
      <c r="FK173" s="23"/>
      <c r="FL173" s="23"/>
      <c r="FM173" s="23"/>
      <c r="FN173" s="23"/>
      <c r="FO173" s="23"/>
      <c r="FP173" s="23"/>
      <c r="FQ173" s="23"/>
      <c r="FR173" s="23"/>
      <c r="FS173" s="23"/>
      <c r="FT173" s="23"/>
      <c r="FU173" s="23"/>
      <c r="FV173" s="23"/>
      <c r="FW173" s="150"/>
      <c r="FX173" s="150"/>
      <c r="FY173" s="23"/>
      <c r="FZ173" s="153"/>
      <c r="GB173" s="103" t="s">
        <v>75</v>
      </c>
      <c r="GF173" s="14">
        <v>32</v>
      </c>
      <c r="GK173" s="153"/>
      <c r="GT173" s="22"/>
      <c r="GU173" s="22"/>
      <c r="GV173" s="22"/>
      <c r="GW173" s="22"/>
      <c r="HH173" s="135"/>
    </row>
    <row r="174" spans="2:216" ht="14.1" customHeight="1">
      <c r="C174" s="109" t="s">
        <v>172</v>
      </c>
      <c r="D174" s="110" t="s">
        <v>173</v>
      </c>
      <c r="F174" s="105" t="s">
        <v>244</v>
      </c>
      <c r="G174" s="23" t="s">
        <v>204</v>
      </c>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111"/>
      <c r="EV174" s="155">
        <f>[2]EQT!ES29</f>
        <v>2.8032747764253978</v>
      </c>
      <c r="EW174" s="155">
        <f>[2]EQT!ET29</f>
        <v>3.1276116535430507</v>
      </c>
      <c r="EX174" s="155">
        <f>[2]EQT!EU29</f>
        <v>3.451948530660705</v>
      </c>
      <c r="EY174" s="155">
        <f>[2]EQT!EV29</f>
        <v>3.7762854077783583</v>
      </c>
      <c r="EZ174" s="155">
        <f>[2]EQT!EW29</f>
        <v>3.3294699070334399</v>
      </c>
      <c r="FA174" s="155">
        <f>[2]EQT!EX29</f>
        <v>3.2944870833309507</v>
      </c>
      <c r="FB174" s="155">
        <f>[2]EQT!EY29</f>
        <v>1.7938285462992454</v>
      </c>
      <c r="FC174" s="155">
        <f>[2]EQT!EZ29</f>
        <v>1.792375771228544</v>
      </c>
      <c r="FD174" s="155">
        <f>[2]EQT!FA29</f>
        <v>3.8560137036584505</v>
      </c>
      <c r="FE174" s="155">
        <f>[2]EQT!FB29</f>
        <v>3.5837055444061834</v>
      </c>
      <c r="FF174" s="155">
        <f>[2]EQT!FC29</f>
        <v>3.5865529835447578</v>
      </c>
      <c r="FG174" s="155">
        <f>[2]EQT!FD29</f>
        <v>3.736886147860937</v>
      </c>
      <c r="FH174" s="155">
        <f>[2]EQT!FE29</f>
        <v>3.935916332547027</v>
      </c>
      <c r="FI174" s="155">
        <f>[2]EQT!FF29</f>
        <v>4.2949261080187551</v>
      </c>
      <c r="FJ174" s="155">
        <f>[2]EQT!FG29</f>
        <v>4.4255015313733956</v>
      </c>
      <c r="FK174" s="155">
        <f>[2]EQT!FH29</f>
        <v>4.4791379869836891</v>
      </c>
      <c r="FL174" s="207">
        <f>[2]EQT!FI29</f>
        <v>5.1207989588597247</v>
      </c>
      <c r="FM174" s="155">
        <f>[2]EQT!FJ29</f>
        <v>6.1632506135963929</v>
      </c>
      <c r="FN174" s="155">
        <f>[2]EQT!FK29</f>
        <v>8.2460247460971985</v>
      </c>
      <c r="FO174" s="155">
        <f>[2]EQT!FL29</f>
        <v>11.794874261840338</v>
      </c>
      <c r="FP174" s="155">
        <f>[2]EQT!FM29</f>
        <v>15.592102826530489</v>
      </c>
      <c r="FQ174" s="155">
        <f>[2]EQT!FN29</f>
        <v>22.123813738161708</v>
      </c>
      <c r="FR174" s="155">
        <f>[2]EQT!FO29</f>
        <v>27.892994707291201</v>
      </c>
      <c r="FS174" s="155">
        <f>[2]EQT!FP29</f>
        <v>35.326515794718958</v>
      </c>
      <c r="FT174" s="155">
        <f>[2]EQT!FQ29</f>
        <v>44.482791997165315</v>
      </c>
      <c r="FU174" s="155">
        <f>[2]EQT!FR29</f>
        <v>52.143801740870153</v>
      </c>
      <c r="FV174" s="155">
        <f>[2]EQT!FS29</f>
        <v>86.957951561683672</v>
      </c>
      <c r="FW174" s="150"/>
      <c r="FX174" s="150"/>
      <c r="FY174" s="113" t="s">
        <v>166</v>
      </c>
      <c r="FZ174" s="114">
        <f>SUM(L174:FW174)</f>
        <v>371.11284296150802</v>
      </c>
      <c r="GA174" s="115"/>
      <c r="GB174" s="109" t="s">
        <v>172</v>
      </c>
      <c r="GC174" s="116" t="s">
        <v>173</v>
      </c>
      <c r="GD174" s="117"/>
      <c r="GE174" s="118">
        <f>FZ174/FZ176</f>
        <v>0.80831630911464702</v>
      </c>
      <c r="GI174" s="118">
        <f>FZ174/$GI$576</f>
        <v>2.302332239362289E-4</v>
      </c>
      <c r="GK174" s="114">
        <v>371.11284296150802</v>
      </c>
      <c r="GO174" s="120">
        <f>SUM(EV174:FU174)</f>
        <v>284.15489139982435</v>
      </c>
      <c r="GT174" s="22"/>
      <c r="GU174" s="120">
        <f>SUM(DU174:FU174)</f>
        <v>284.15489139982435</v>
      </c>
      <c r="GV174" s="22"/>
      <c r="GW174" s="121">
        <f>SUM(DU174:FV174)</f>
        <v>371.11284296150802</v>
      </c>
      <c r="HH174" s="135"/>
    </row>
    <row r="175" spans="2:216" ht="14.1" customHeight="1">
      <c r="C175" s="125" t="s">
        <v>175</v>
      </c>
      <c r="D175" s="126" t="s">
        <v>176</v>
      </c>
      <c r="F175" s="101"/>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c r="DK175" s="23"/>
      <c r="DL175" s="23"/>
      <c r="DM175" s="23"/>
      <c r="DN175" s="23"/>
      <c r="DO175" s="23"/>
      <c r="DP175" s="23"/>
      <c r="DQ175" s="23"/>
      <c r="DR175" s="23"/>
      <c r="DS175" s="23"/>
      <c r="DT175" s="23"/>
      <c r="DU175" s="23"/>
      <c r="DV175" s="23"/>
      <c r="DW175" s="23"/>
      <c r="DX175" s="23"/>
      <c r="DY175" s="23"/>
      <c r="DZ175" s="23"/>
      <c r="EA175" s="23"/>
      <c r="EB175" s="23"/>
      <c r="EC175" s="23"/>
      <c r="ED175" s="23"/>
      <c r="EE175" s="23"/>
      <c r="EF175" s="23"/>
      <c r="EG175" s="23"/>
      <c r="EH175" s="23"/>
      <c r="EI175" s="23"/>
      <c r="EJ175" s="23"/>
      <c r="EK175" s="23"/>
      <c r="EL175" s="23"/>
      <c r="EM175" s="23"/>
      <c r="EN175" s="23"/>
      <c r="EO175" s="23"/>
      <c r="EP175" s="23"/>
      <c r="EQ175" s="23"/>
      <c r="ER175" s="23"/>
      <c r="ES175" s="23"/>
      <c r="ET175" s="23"/>
      <c r="EU175" s="111"/>
      <c r="EV175" s="127">
        <f>[2]EQT!ES36</f>
        <v>2.5462774084909361E-2</v>
      </c>
      <c r="EW175" s="127">
        <f>[2]EQT!ET36</f>
        <v>2.8408798748243539E-2</v>
      </c>
      <c r="EX175" s="127">
        <f>[2]EQT!EU36</f>
        <v>3.1354823411577713E-2</v>
      </c>
      <c r="EY175" s="127">
        <f>[2]EQT!EV36</f>
        <v>3.4300848074911891E-2</v>
      </c>
      <c r="EZ175" s="127">
        <f>[2]EQT!EW36</f>
        <v>3.0242322578666707E-2</v>
      </c>
      <c r="FA175" s="127">
        <f>[2]EQT!EX36</f>
        <v>2.9924565737889017E-2</v>
      </c>
      <c r="FB175" s="127">
        <f>[2]EQT!EY36</f>
        <v>1.6293747372037048E-2</v>
      </c>
      <c r="FC175" s="127">
        <f>[2]EQT!EZ36</f>
        <v>1.628055148994495E-2</v>
      </c>
      <c r="FD175" s="127">
        <f>[2]EQT!FA36</f>
        <v>3.5025038084126152E-2</v>
      </c>
      <c r="FE175" s="127">
        <f>[2]EQT!FB36</f>
        <v>3.2551601944783591E-2</v>
      </c>
      <c r="FF175" s="127">
        <f>[2]EQT!FC36</f>
        <v>3.2577465873684097E-2</v>
      </c>
      <c r="FG175" s="127">
        <f>[2]EQT!FD36</f>
        <v>3.3942975752574239E-2</v>
      </c>
      <c r="FH175" s="127">
        <f>[2]EQT!FE36</f>
        <v>3.5750811599191454E-2</v>
      </c>
      <c r="FI175" s="127">
        <f>[2]EQT!FF36</f>
        <v>3.9011777981790348E-2</v>
      </c>
      <c r="FJ175" s="127">
        <f>[2]EQT!FG36</f>
        <v>4.0197823864227974E-2</v>
      </c>
      <c r="FK175" s="127">
        <f>[2]EQT!FH36</f>
        <v>4.0685015831068164E-2</v>
      </c>
      <c r="FL175" s="206">
        <f>[2]EQT!FI36</f>
        <v>4.2072649665811028E-2</v>
      </c>
      <c r="FM175" s="127">
        <f>[2]EQT!FJ36</f>
        <v>4.9663231491241869E-2</v>
      </c>
      <c r="FN175" s="127">
        <f>[2]EQT!FK36</f>
        <v>6.7180352666202883E-2</v>
      </c>
      <c r="FO175" s="127">
        <f>[2]EQT!FL36</f>
        <v>9.8183180048546495E-2</v>
      </c>
      <c r="FP175" s="127">
        <f>[2]EQT!FM36</f>
        <v>0.13140937762689578</v>
      </c>
      <c r="FQ175" s="127">
        <f>[2]EQT!FN36</f>
        <v>0.18756253917923968</v>
      </c>
      <c r="FR175" s="127">
        <f>[2]EQT!FO36</f>
        <v>0.23369541632151003</v>
      </c>
      <c r="FS175" s="127">
        <f>[2]EQT!FP36</f>
        <v>0.29544200739425081</v>
      </c>
      <c r="FT175" s="127">
        <f>[2]EQT!FQ36</f>
        <v>0.36975907237273875</v>
      </c>
      <c r="FU175" s="127">
        <f>[2]EQT!FR36</f>
        <v>0.42209264559862025</v>
      </c>
      <c r="FV175" s="127">
        <f>[2]EQT!FS36</f>
        <v>0.74398209177372021</v>
      </c>
      <c r="FW175" s="150"/>
      <c r="FX175" s="150"/>
      <c r="FY175" s="113" t="s">
        <v>166</v>
      </c>
      <c r="FZ175" s="129">
        <f>SUM(L175:FW175)</f>
        <v>3.1430535065684042</v>
      </c>
      <c r="GA175" s="115"/>
      <c r="GB175" s="125" t="s">
        <v>175</v>
      </c>
      <c r="GC175" s="130" t="s">
        <v>176</v>
      </c>
      <c r="GD175" s="117"/>
      <c r="GE175" s="131">
        <f>(FZ175*$FP$7)/FZ176</f>
        <v>0.19168369088535286</v>
      </c>
      <c r="GI175" s="132"/>
      <c r="GK175" s="129">
        <v>3.1430535065684042</v>
      </c>
      <c r="GO175" s="133">
        <f>SUM(EV175:FU175)</f>
        <v>2.3990714147946841</v>
      </c>
      <c r="GT175" s="22"/>
      <c r="GU175" s="133">
        <f>SUM(DU175:FU175)</f>
        <v>2.3990714147946841</v>
      </c>
      <c r="GV175" s="22"/>
      <c r="GW175" s="134">
        <f>SUM(DU175:FV175)</f>
        <v>3.1430535065684042</v>
      </c>
      <c r="HH175" s="135"/>
    </row>
    <row r="176" spans="2:216" ht="15" customHeight="1">
      <c r="C176" s="136" t="s">
        <v>177</v>
      </c>
      <c r="D176" s="14" t="s">
        <v>11</v>
      </c>
      <c r="F176" s="101"/>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c r="EH176" s="23"/>
      <c r="EI176" s="23"/>
      <c r="EJ176" s="23"/>
      <c r="EK176" s="23"/>
      <c r="EL176" s="23"/>
      <c r="EM176" s="23"/>
      <c r="EN176" s="23"/>
      <c r="EO176" s="23"/>
      <c r="EP176" s="23"/>
      <c r="EQ176" s="23"/>
      <c r="ER176" s="23"/>
      <c r="ES176" s="23"/>
      <c r="ET176" s="23"/>
      <c r="EU176" s="138">
        <f t="shared" ref="EU176:FV176" si="39">EU174+(EU175*$FP$7)</f>
        <v>0</v>
      </c>
      <c r="EV176" s="138">
        <f t="shared" si="39"/>
        <v>3.51623245080286</v>
      </c>
      <c r="EW176" s="138">
        <f t="shared" si="39"/>
        <v>3.9230580184938697</v>
      </c>
      <c r="EX176" s="138">
        <f t="shared" si="39"/>
        <v>4.3298835861848808</v>
      </c>
      <c r="EY176" s="138">
        <f t="shared" si="39"/>
        <v>4.736709153875891</v>
      </c>
      <c r="EZ176" s="138">
        <f t="shared" si="39"/>
        <v>4.1762549392361077</v>
      </c>
      <c r="FA176" s="138">
        <f t="shared" si="39"/>
        <v>4.1323749239918435</v>
      </c>
      <c r="FB176" s="138">
        <f t="shared" si="39"/>
        <v>2.2500534727162829</v>
      </c>
      <c r="FC176" s="138">
        <f t="shared" si="39"/>
        <v>2.2482312129470028</v>
      </c>
      <c r="FD176" s="138">
        <f t="shared" si="39"/>
        <v>4.836714770013983</v>
      </c>
      <c r="FE176" s="138">
        <f t="shared" si="39"/>
        <v>4.4951503988601242</v>
      </c>
      <c r="FF176" s="138">
        <f t="shared" si="39"/>
        <v>4.4987220280079123</v>
      </c>
      <c r="FG176" s="138">
        <f t="shared" si="39"/>
        <v>4.6872894689330158</v>
      </c>
      <c r="FH176" s="138">
        <f t="shared" si="39"/>
        <v>4.9369390573243876</v>
      </c>
      <c r="FI176" s="138">
        <f t="shared" si="39"/>
        <v>5.3872558915088851</v>
      </c>
      <c r="FJ176" s="138">
        <f t="shared" si="39"/>
        <v>5.5510405995717793</v>
      </c>
      <c r="FK176" s="138">
        <f t="shared" si="39"/>
        <v>5.6183184302535976</v>
      </c>
      <c r="FL176" s="138">
        <f t="shared" si="39"/>
        <v>6.2988331495024337</v>
      </c>
      <c r="FM176" s="138">
        <f t="shared" si="39"/>
        <v>7.5538210953511653</v>
      </c>
      <c r="FN176" s="138">
        <f t="shared" si="39"/>
        <v>10.127074620750879</v>
      </c>
      <c r="FO176" s="138">
        <f t="shared" si="39"/>
        <v>14.54400330319964</v>
      </c>
      <c r="FP176" s="138">
        <f t="shared" si="39"/>
        <v>19.271565400083571</v>
      </c>
      <c r="FQ176" s="138">
        <f t="shared" si="39"/>
        <v>27.37556483518042</v>
      </c>
      <c r="FR176" s="138">
        <f t="shared" si="39"/>
        <v>34.43646636429348</v>
      </c>
      <c r="FS176" s="138">
        <f t="shared" si="39"/>
        <v>43.598892001757982</v>
      </c>
      <c r="FT176" s="138">
        <f t="shared" si="39"/>
        <v>54.836046023602002</v>
      </c>
      <c r="FU176" s="138">
        <f t="shared" si="39"/>
        <v>63.962395817631517</v>
      </c>
      <c r="FV176" s="138">
        <f t="shared" si="39"/>
        <v>107.78945013134783</v>
      </c>
      <c r="FW176" s="112"/>
      <c r="FX176" s="112"/>
      <c r="FY176" s="100" t="s">
        <v>166</v>
      </c>
      <c r="FZ176" s="139">
        <f>SUM(L176:FW176)</f>
        <v>459.11834114542341</v>
      </c>
      <c r="GA176" s="115"/>
      <c r="GB176" s="136" t="s">
        <v>177</v>
      </c>
      <c r="GC176" s="14" t="s">
        <v>11</v>
      </c>
      <c r="GD176" s="117"/>
      <c r="GE176" s="140">
        <f>GE174+GE175</f>
        <v>0.99999999999999989</v>
      </c>
      <c r="GI176" s="141"/>
      <c r="GK176" s="139">
        <v>459.11834114542341</v>
      </c>
      <c r="GO176" s="142">
        <f>SUM(EV176:FU176)</f>
        <v>351.32889101407557</v>
      </c>
      <c r="GR176" s="143" t="str">
        <f>GB173</f>
        <v>EQT, USA</v>
      </c>
      <c r="GS176" s="144">
        <f>GO176</f>
        <v>351.32889101407557</v>
      </c>
      <c r="GT176" s="22"/>
      <c r="GU176" s="142">
        <f>SUM(DU176:FU176)</f>
        <v>351.32889101407557</v>
      </c>
      <c r="GV176" s="22"/>
      <c r="GW176" s="145">
        <f>SUM(DU176:FV176)</f>
        <v>459.11834114542341</v>
      </c>
      <c r="GY176" s="306">
        <f>+GW176</f>
        <v>459.11834114542341</v>
      </c>
      <c r="GZ176" s="143" t="str">
        <f>GR176</f>
        <v>EQT, USA</v>
      </c>
      <c r="HA176" s="144">
        <f>GW176</f>
        <v>459.11834114542341</v>
      </c>
      <c r="HC176" s="22" t="s">
        <v>75</v>
      </c>
      <c r="HD176" s="146">
        <f>FU176</f>
        <v>63.962395817631517</v>
      </c>
      <c r="HE176" s="147"/>
      <c r="HF176" s="148">
        <f>FV176</f>
        <v>107.78945013134783</v>
      </c>
      <c r="HH176" s="135"/>
    </row>
    <row r="177" spans="2:216" ht="9.9499999999999993" customHeight="1">
      <c r="C177" s="149"/>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c r="EV177" s="23"/>
      <c r="EW177" s="23"/>
      <c r="EX177" s="23"/>
      <c r="EY177" s="23"/>
      <c r="EZ177" s="23"/>
      <c r="FA177" s="23"/>
      <c r="FB177" s="23"/>
      <c r="FC177" s="23"/>
      <c r="FD177" s="23"/>
      <c r="FE177" s="23"/>
      <c r="FF177" s="23"/>
      <c r="FG177" s="23"/>
      <c r="FH177" s="23"/>
      <c r="FI177" s="23"/>
      <c r="FJ177" s="23"/>
      <c r="FK177" s="23"/>
      <c r="FL177" s="23"/>
      <c r="FM177" s="23"/>
      <c r="FN177" s="23"/>
      <c r="FO177" s="23"/>
      <c r="FP177" s="23"/>
      <c r="FQ177" s="23"/>
      <c r="FR177" s="23"/>
      <c r="FS177" s="23"/>
      <c r="FT177" s="23"/>
      <c r="FU177" s="23"/>
      <c r="FV177" s="23"/>
      <c r="FW177" s="23"/>
      <c r="FX177" s="23"/>
      <c r="FY177" s="23"/>
      <c r="FZ177" s="151">
        <f>FZ174+(FZ175*$FP$7)</f>
        <v>459.11834114542336</v>
      </c>
      <c r="GA177" s="152" t="s">
        <v>179</v>
      </c>
      <c r="GB177" s="149"/>
      <c r="GK177" s="204"/>
      <c r="GZ177" s="1"/>
      <c r="HA177" s="1"/>
    </row>
    <row r="178" spans="2:216" ht="15" customHeight="1">
      <c r="B178" s="14">
        <v>33</v>
      </c>
      <c r="C178" s="103" t="str">
        <f>GB178</f>
        <v>Equinor, Norway</v>
      </c>
      <c r="D178" s="154" t="s">
        <v>180</v>
      </c>
      <c r="F178" s="105" t="s">
        <v>245</v>
      </c>
      <c r="G178" s="23" t="s">
        <v>200</v>
      </c>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c r="EH178" s="23"/>
      <c r="EI178" s="23"/>
      <c r="EJ178" s="23"/>
      <c r="EK178" s="23"/>
      <c r="EL178" s="23"/>
      <c r="EM178" s="23"/>
      <c r="EN178" s="23"/>
      <c r="EO178" s="23"/>
      <c r="EP178" s="23"/>
      <c r="EQ178" s="23"/>
      <c r="ER178" s="23"/>
      <c r="ES178" s="23"/>
      <c r="ET178" s="23"/>
      <c r="EU178" s="23"/>
      <c r="EV178" s="23"/>
      <c r="EW178" s="23"/>
      <c r="EX178" s="23"/>
      <c r="EY178" s="23"/>
      <c r="EZ178" s="23"/>
      <c r="FA178" s="23"/>
      <c r="FB178" s="23"/>
      <c r="FC178" s="23"/>
      <c r="FD178" s="23"/>
      <c r="FE178" s="23"/>
      <c r="FF178" s="23"/>
      <c r="FG178" s="23"/>
      <c r="FH178" s="23"/>
      <c r="FI178" s="23"/>
      <c r="FJ178" s="23"/>
      <c r="FK178" s="23"/>
      <c r="FL178" s="23"/>
      <c r="FM178" s="23"/>
      <c r="FN178" s="23"/>
      <c r="FO178" s="23"/>
      <c r="FP178" s="23"/>
      <c r="FQ178" s="23"/>
      <c r="FR178" s="23"/>
      <c r="FS178" s="23"/>
      <c r="FT178" s="23"/>
      <c r="FU178" s="23"/>
      <c r="FV178" s="23"/>
      <c r="FW178" s="150"/>
      <c r="FX178" s="150"/>
      <c r="FY178" s="23"/>
      <c r="FZ178" s="153"/>
      <c r="GB178" s="103" t="s">
        <v>76</v>
      </c>
      <c r="GF178" s="14">
        <v>33</v>
      </c>
      <c r="GK178" s="153"/>
      <c r="GT178" s="22"/>
      <c r="GU178" s="22"/>
      <c r="GV178" s="22"/>
      <c r="GW178" s="22"/>
      <c r="HH178" s="135"/>
    </row>
    <row r="179" spans="2:216" ht="14.1" customHeight="1">
      <c r="C179" s="109" t="s">
        <v>172</v>
      </c>
      <c r="D179" s="110" t="s">
        <v>173</v>
      </c>
      <c r="F179" s="105" t="s">
        <v>246</v>
      </c>
      <c r="G179" s="23" t="s">
        <v>204</v>
      </c>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c r="DF179" s="23"/>
      <c r="DG179" s="23"/>
      <c r="DH179" s="23"/>
      <c r="DI179" s="23"/>
      <c r="DJ179" s="23"/>
      <c r="DK179" s="23"/>
      <c r="DL179" s="23"/>
      <c r="DM179" s="23"/>
      <c r="DN179" s="23"/>
      <c r="DO179" s="23"/>
      <c r="DP179" s="23"/>
      <c r="DQ179" s="23"/>
      <c r="DR179" s="23"/>
      <c r="DS179" s="23"/>
      <c r="DT179" s="23"/>
      <c r="DU179" s="23"/>
      <c r="DV179" s="23"/>
      <c r="DW179" s="23"/>
      <c r="DX179" s="23"/>
      <c r="DY179" s="23"/>
      <c r="DZ179" s="111"/>
      <c r="EA179" s="127">
        <f>[2]Equinor!DX29</f>
        <v>6.8055436143428863E-2</v>
      </c>
      <c r="EB179" s="127">
        <f>[2]Equinor!DY29</f>
        <v>0.36722928151790252</v>
      </c>
      <c r="EC179" s="127">
        <f>[2]Equinor!DZ29</f>
        <v>0.3562715936437344</v>
      </c>
      <c r="ED179" s="127">
        <f>[2]Equinor!EA29</f>
        <v>0.38383694382847644</v>
      </c>
      <c r="EE179" s="155">
        <f>[2]Equinor!EB29</f>
        <v>2.0953635681941654</v>
      </c>
      <c r="EF179" s="155">
        <f>[2]Equinor!EC29</f>
        <v>3.0923140206768793</v>
      </c>
      <c r="EG179" s="155">
        <f>[2]Equinor!ED29</f>
        <v>4.0437201792639748</v>
      </c>
      <c r="EH179" s="155">
        <f>[2]Equinor!EE29</f>
        <v>8.0633353017283742</v>
      </c>
      <c r="EI179" s="155">
        <f>[2]Equinor!EF29</f>
        <v>12.7009767711466</v>
      </c>
      <c r="EJ179" s="155">
        <f>[2]Equinor!EG29</f>
        <v>18.673261983674301</v>
      </c>
      <c r="EK179" s="155">
        <f>[2]Equinor!EH29</f>
        <v>20.92788227980143</v>
      </c>
      <c r="EL179" s="155">
        <f>[2]Equinor!EI29</f>
        <v>23.834793911526116</v>
      </c>
      <c r="EM179" s="155">
        <f>[2]Equinor!EJ29</f>
        <v>30.924442467970934</v>
      </c>
      <c r="EN179" s="155">
        <f>[2]Equinor!EK29</f>
        <v>49.845898012119044</v>
      </c>
      <c r="EO179" s="155">
        <f>[2]Equinor!EL29</f>
        <v>52.835507081662975</v>
      </c>
      <c r="EP179" s="155">
        <f>[2]Equinor!EM29</f>
        <v>55.843065403081347</v>
      </c>
      <c r="EQ179" s="155">
        <f>[2]Equinor!EN29</f>
        <v>64.390649212281744</v>
      </c>
      <c r="ER179" s="155">
        <f>[2]Equinor!EO29</f>
        <v>66.396334494853235</v>
      </c>
      <c r="ES179" s="155">
        <f>[2]Equinor!EP29</f>
        <v>71.394007170080087</v>
      </c>
      <c r="ET179" s="155">
        <f>[2]Equinor!EQ29</f>
        <v>71.038590418841039</v>
      </c>
      <c r="EU179" s="155">
        <f>[2]Equinor!ER29</f>
        <v>87.908074963876786</v>
      </c>
      <c r="EV179" s="155">
        <f>[2]Equinor!ES29</f>
        <v>96.955369444239551</v>
      </c>
      <c r="EW179" s="155">
        <f>[2]Equinor!ET29</f>
        <v>102.28157258593839</v>
      </c>
      <c r="EX179" s="155">
        <f>[2]Equinor!EU29</f>
        <v>114.30359883577512</v>
      </c>
      <c r="EY179" s="155">
        <f>[2]Equinor!EV29</f>
        <v>112.50999309069958</v>
      </c>
      <c r="EZ179" s="155">
        <f>[2]Equinor!EW29</f>
        <v>115.24182720560351</v>
      </c>
      <c r="FA179" s="155">
        <f>[2]Equinor!EX29</f>
        <v>124.33360647035701</v>
      </c>
      <c r="FB179" s="155">
        <f>[2]Equinor!EY29</f>
        <v>148.10758238282881</v>
      </c>
      <c r="FC179" s="155">
        <f>[2]Equinor!EZ29</f>
        <v>196.20590232241531</v>
      </c>
      <c r="FD179" s="155">
        <f>[2]Equinor!FA29</f>
        <v>189.6877978781329</v>
      </c>
      <c r="FE179" s="155">
        <f>[2]Equinor!FB29</f>
        <v>189.32119823064653</v>
      </c>
      <c r="FF179" s="155">
        <f>[2]Equinor!FC29</f>
        <v>205.1521363900176</v>
      </c>
      <c r="FG179" s="155">
        <f>[2]Equinor!FD29</f>
        <v>213.47042503436609</v>
      </c>
      <c r="FH179" s="155">
        <f>[2]Equinor!FE29</f>
        <v>221.84261706157432</v>
      </c>
      <c r="FI179" s="155">
        <f>[2]Equinor!FF29</f>
        <v>227.24754314555886</v>
      </c>
      <c r="FJ179" s="155">
        <f>[2]Equinor!FG29</f>
        <v>223.41498899652953</v>
      </c>
      <c r="FK179" s="155">
        <f>[2]Equinor!FH29</f>
        <v>226.66648436293121</v>
      </c>
      <c r="FL179" s="207">
        <f>[2]Equinor!FI29</f>
        <v>231.57160457694158</v>
      </c>
      <c r="FM179" s="155">
        <f>[2]Equinor!FJ29</f>
        <v>232.58328760147225</v>
      </c>
      <c r="FN179" s="155">
        <f>[2]Equinor!FK29</f>
        <v>221.19211718630649</v>
      </c>
      <c r="FO179" s="155">
        <f>[2]Equinor!FL29</f>
        <v>213.18957209370043</v>
      </c>
      <c r="FP179" s="155">
        <f>[2]Equinor!FM29</f>
        <v>235.39821710159202</v>
      </c>
      <c r="FQ179" s="155">
        <f>[2]Equinor!FN29</f>
        <v>222.03665585096775</v>
      </c>
      <c r="FR179" s="155">
        <f>[2]Equinor!FO29</f>
        <v>226.16583157057661</v>
      </c>
      <c r="FS179" s="155">
        <f>[2]Equinor!FP29</f>
        <v>236.15395856042144</v>
      </c>
      <c r="FT179" s="155">
        <f>[2]Equinor!FQ29</f>
        <v>239.69872973293286</v>
      </c>
      <c r="FU179" s="155">
        <f>[2]Equinor!FR29</f>
        <v>249.36684836885962</v>
      </c>
      <c r="FV179" s="155">
        <f>[2]Equinor!FS29</f>
        <v>251.74308805485754</v>
      </c>
      <c r="FW179" s="150"/>
      <c r="FX179" s="150"/>
      <c r="FY179" s="113" t="s">
        <v>166</v>
      </c>
      <c r="FZ179" s="114">
        <f>SUM(L179:FW179)</f>
        <v>5911.0261646321551</v>
      </c>
      <c r="GA179" s="115"/>
      <c r="GB179" s="109" t="s">
        <v>172</v>
      </c>
      <c r="GC179" s="116" t="s">
        <v>173</v>
      </c>
      <c r="GD179" s="117"/>
      <c r="GE179" s="118">
        <f>FZ179/FZ181</f>
        <v>0.89511979303233569</v>
      </c>
      <c r="GI179" s="118">
        <f>FZ179/$GI$576</f>
        <v>3.6671180652075083E-3</v>
      </c>
      <c r="GK179" s="114">
        <v>5911.0261646321551</v>
      </c>
      <c r="GO179" s="120">
        <f>SUM(EV179:FU179)</f>
        <v>5014.0994660813849</v>
      </c>
      <c r="GT179" s="22"/>
      <c r="GU179" s="120">
        <f>SUM(DU179:FU179)</f>
        <v>5659.2830765772978</v>
      </c>
      <c r="GV179" s="22"/>
      <c r="GW179" s="121">
        <f>SUM(DU179:FV179)</f>
        <v>5911.0261646321551</v>
      </c>
      <c r="HH179" s="135"/>
    </row>
    <row r="180" spans="2:216" ht="14.1" customHeight="1">
      <c r="C180" s="125" t="s">
        <v>175</v>
      </c>
      <c r="D180" s="126" t="s">
        <v>176</v>
      </c>
      <c r="F180" s="101"/>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111"/>
      <c r="EA180" s="127">
        <f>[2]Equinor!DX36</f>
        <v>1.2836671007281401E-4</v>
      </c>
      <c r="EB180" s="127">
        <f>[2]Equinor!DY36</f>
        <v>6.9267081929366226E-4</v>
      </c>
      <c r="EC180" s="127">
        <f>[2]Equinor!DZ36</f>
        <v>6.7200234044581129E-4</v>
      </c>
      <c r="ED180" s="127">
        <f>[2]Equinor!EA36</f>
        <v>7.2399632528727105E-4</v>
      </c>
      <c r="EE180" s="127">
        <f>[2]Equinor!EB36</f>
        <v>3.9522915860629379E-3</v>
      </c>
      <c r="EF180" s="127">
        <f>[2]Equinor!EC36</f>
        <v>5.8327475340800451E-3</v>
      </c>
      <c r="EG180" s="127">
        <f>[2]Equinor!ED36</f>
        <v>1.3901147474462019E-2</v>
      </c>
      <c r="EH180" s="127">
        <f>[2]Equinor!EE36</f>
        <v>4.6669826904041561E-2</v>
      </c>
      <c r="EI180" s="127">
        <f>[2]Equinor!EF36</f>
        <v>7.0766535154883806E-2</v>
      </c>
      <c r="EJ180" s="127">
        <f>[2]Equinor!EG36</f>
        <v>9.3273245833023183E-2</v>
      </c>
      <c r="EK180" s="127">
        <f>[2]Equinor!EH36</f>
        <v>9.8436860543883925E-2</v>
      </c>
      <c r="EL180" s="127">
        <f>[2]Equinor!EI36</f>
        <v>0.10275743986956759</v>
      </c>
      <c r="EM180" s="127">
        <f>[2]Equinor!EJ36</f>
        <v>0.11645427054216105</v>
      </c>
      <c r="EN180" s="127">
        <f>[2]Equinor!EK36</f>
        <v>0.15920703424199201</v>
      </c>
      <c r="EO180" s="127">
        <f>[2]Equinor!EL36</f>
        <v>0.16153862715573947</v>
      </c>
      <c r="EP180" s="127">
        <f>[2]Equinor!EM36</f>
        <v>0.16313144363060253</v>
      </c>
      <c r="EQ180" s="127">
        <f>[2]Equinor!EN36</f>
        <v>0.22149378132165887</v>
      </c>
      <c r="ER180" s="127">
        <f>[2]Equinor!EO36</f>
        <v>0.21490492008469947</v>
      </c>
      <c r="ES180" s="127">
        <f>[2]Equinor!EP36</f>
        <v>0.22608811895418537</v>
      </c>
      <c r="ET180" s="127">
        <f>[2]Equinor!EQ36</f>
        <v>0.21400016349475898</v>
      </c>
      <c r="EU180" s="127">
        <f>[2]Equinor!ER36</f>
        <v>0.25464408598861304</v>
      </c>
      <c r="EV180" s="127">
        <f>[2]Equinor!ES36</f>
        <v>0.27057995570081261</v>
      </c>
      <c r="EW180" s="127">
        <f>[2]Equinor!ET36</f>
        <v>0.29551512286218251</v>
      </c>
      <c r="EX180" s="127">
        <f>[2]Equinor!EU36</f>
        <v>0.32484095621266018</v>
      </c>
      <c r="EY180" s="127">
        <f>[2]Equinor!EV36</f>
        <v>0.31836297141293357</v>
      </c>
      <c r="EZ180" s="127">
        <f>[2]Equinor!EW36</f>
        <v>0.36416733084989678</v>
      </c>
      <c r="FA180" s="127">
        <f>[2]Equinor!EX36</f>
        <v>0.50617764349644612</v>
      </c>
      <c r="FB180" s="127">
        <f>[2]Equinor!EY36</f>
        <v>0.67496153648784185</v>
      </c>
      <c r="FC180" s="127">
        <f>[2]Equinor!EZ36</f>
        <v>0.80353441258420699</v>
      </c>
      <c r="FD180" s="127">
        <f>[2]Equinor!FA36</f>
        <v>0.64891765707889859</v>
      </c>
      <c r="FE180" s="127">
        <f>[2]Equinor!FB36</f>
        <v>0.66194398154961909</v>
      </c>
      <c r="FF180" s="127">
        <f>[2]Equinor!FC36</f>
        <v>0.75667125255131595</v>
      </c>
      <c r="FG180" s="127">
        <f>[2]Equinor!FD36</f>
        <v>0.81041982714536065</v>
      </c>
      <c r="FH180" s="127">
        <f>[2]Equinor!FE36</f>
        <v>0.87556217250946267</v>
      </c>
      <c r="FI180" s="127">
        <f>[2]Equinor!FF36</f>
        <v>0.96827294642266104</v>
      </c>
      <c r="FJ180" s="127">
        <f>[2]Equinor!FG36</f>
        <v>0.97898584070442551</v>
      </c>
      <c r="FK180" s="127">
        <f>[2]Equinor!FH36</f>
        <v>0.99298148323008673</v>
      </c>
      <c r="FL180" s="208">
        <f>[2]Equinor!FI36</f>
        <v>1.0511659840593399</v>
      </c>
      <c r="FM180" s="127">
        <f>[2]Equinor!FJ36</f>
        <v>1.0739855208817743</v>
      </c>
      <c r="FN180" s="127">
        <f>[2]Equinor!FK36</f>
        <v>1.0483603306372165</v>
      </c>
      <c r="FO180" s="127">
        <f>[2]Equinor!FL36</f>
        <v>1.0017478532045976</v>
      </c>
      <c r="FP180" s="127">
        <f>[2]Equinor!FM36</f>
        <v>1.175197276184508</v>
      </c>
      <c r="FQ180" s="127">
        <f>[2]Equinor!FN36</f>
        <v>1.0758402995488614</v>
      </c>
      <c r="FR180" s="127">
        <f>[2]Equinor!FO36</f>
        <v>1.0811192525947915</v>
      </c>
      <c r="FS180" s="127">
        <f>[2]Equinor!FP36</f>
        <v>1.1145968424431119</v>
      </c>
      <c r="FT180" s="127">
        <f>[2]Equinor!FQ36</f>
        <v>1.1467947947478274</v>
      </c>
      <c r="FU180" s="127">
        <f>[2]Equinor!FR36</f>
        <v>1.2536947565823435</v>
      </c>
      <c r="FV180" s="127">
        <f>[2]Equinor!FS36</f>
        <v>1.2916349064429422</v>
      </c>
      <c r="FW180" s="150"/>
      <c r="FX180" s="150"/>
      <c r="FY180" s="113" t="s">
        <v>166</v>
      </c>
      <c r="FZ180" s="129">
        <f>SUM(L180:FW180)</f>
        <v>24.735302484635646</v>
      </c>
      <c r="GA180" s="115"/>
      <c r="GB180" s="125" t="s">
        <v>175</v>
      </c>
      <c r="GC180" s="130" t="s">
        <v>176</v>
      </c>
      <c r="GD180" s="117"/>
      <c r="GE180" s="131">
        <f>(FZ180*$FP$7)/FZ181</f>
        <v>0.10488020696766438</v>
      </c>
      <c r="GI180" s="132"/>
      <c r="GK180" s="129">
        <v>24.735302484635646</v>
      </c>
      <c r="GO180" s="133">
        <f>SUM(EV180:FU180)</f>
        <v>21.274398001683185</v>
      </c>
      <c r="GT180" s="22"/>
      <c r="GU180" s="133">
        <f>SUM(DU180:FU180)</f>
        <v>23.443667578192702</v>
      </c>
      <c r="GV180" s="22"/>
      <c r="GW180" s="134">
        <f>SUM(DU180:FV180)</f>
        <v>24.735302484635646</v>
      </c>
      <c r="HH180" s="135"/>
    </row>
    <row r="181" spans="2:216" ht="15" customHeight="1">
      <c r="C181" s="136" t="s">
        <v>177</v>
      </c>
      <c r="D181" s="14" t="s">
        <v>11</v>
      </c>
      <c r="F181" s="101"/>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137"/>
      <c r="EA181" s="209">
        <f t="shared" ref="EA181:FV181" si="40">EA179+(EA180*$FP$7)</f>
        <v>7.164970402546765E-2</v>
      </c>
      <c r="EB181" s="209">
        <f t="shared" si="40"/>
        <v>0.38662406445812508</v>
      </c>
      <c r="EC181" s="209">
        <f t="shared" si="40"/>
        <v>0.37508765917621711</v>
      </c>
      <c r="ED181" s="209">
        <f t="shared" si="40"/>
        <v>0.40410884093652005</v>
      </c>
      <c r="EE181" s="209">
        <f t="shared" si="40"/>
        <v>2.2060277326039275</v>
      </c>
      <c r="EF181" s="138">
        <f t="shared" si="40"/>
        <v>3.2556309516311206</v>
      </c>
      <c r="EG181" s="138">
        <f t="shared" si="40"/>
        <v>4.4329523085489111</v>
      </c>
      <c r="EH181" s="138">
        <f t="shared" si="40"/>
        <v>9.370090455041538</v>
      </c>
      <c r="EI181" s="138">
        <f t="shared" si="40"/>
        <v>14.682439755483346</v>
      </c>
      <c r="EJ181" s="138">
        <f t="shared" si="40"/>
        <v>21.284912866998951</v>
      </c>
      <c r="EK181" s="138">
        <f t="shared" si="40"/>
        <v>23.68411437503018</v>
      </c>
      <c r="EL181" s="138">
        <f t="shared" si="40"/>
        <v>26.712002227874009</v>
      </c>
      <c r="EM181" s="138">
        <f t="shared" si="40"/>
        <v>34.185162043151443</v>
      </c>
      <c r="EN181" s="138">
        <f t="shared" si="40"/>
        <v>54.303694970894817</v>
      </c>
      <c r="EO181" s="138">
        <f t="shared" si="40"/>
        <v>57.358588642023676</v>
      </c>
      <c r="EP181" s="138">
        <f t="shared" si="40"/>
        <v>60.410745824738214</v>
      </c>
      <c r="EQ181" s="138">
        <f t="shared" si="40"/>
        <v>70.592475089288186</v>
      </c>
      <c r="ER181" s="138">
        <f t="shared" si="40"/>
        <v>72.413672257224817</v>
      </c>
      <c r="ES181" s="138">
        <f t="shared" si="40"/>
        <v>77.724474500797271</v>
      </c>
      <c r="ET181" s="138">
        <f t="shared" si="40"/>
        <v>77.03059499669429</v>
      </c>
      <c r="EU181" s="138">
        <f t="shared" si="40"/>
        <v>95.038109371557951</v>
      </c>
      <c r="EV181" s="138">
        <f t="shared" si="40"/>
        <v>104.53160820386231</v>
      </c>
      <c r="EW181" s="138">
        <f t="shared" si="40"/>
        <v>110.5559960260795</v>
      </c>
      <c r="EX181" s="138">
        <f t="shared" si="40"/>
        <v>123.3991456097296</v>
      </c>
      <c r="EY181" s="138">
        <f t="shared" si="40"/>
        <v>121.42415629026172</v>
      </c>
      <c r="EZ181" s="138">
        <f t="shared" si="40"/>
        <v>125.43851246940062</v>
      </c>
      <c r="FA181" s="138">
        <f t="shared" si="40"/>
        <v>138.5065804882575</v>
      </c>
      <c r="FB181" s="138">
        <f t="shared" si="40"/>
        <v>167.00650540448839</v>
      </c>
      <c r="FC181" s="138">
        <f t="shared" si="40"/>
        <v>218.70486587477311</v>
      </c>
      <c r="FD181" s="138">
        <f t="shared" si="40"/>
        <v>207.85749227634204</v>
      </c>
      <c r="FE181" s="138">
        <f t="shared" si="40"/>
        <v>207.85562971403587</v>
      </c>
      <c r="FF181" s="138">
        <f t="shared" si="40"/>
        <v>226.33893146145445</v>
      </c>
      <c r="FG181" s="138">
        <f t="shared" si="40"/>
        <v>236.16218019443619</v>
      </c>
      <c r="FH181" s="138">
        <f t="shared" si="40"/>
        <v>246.35835789183926</v>
      </c>
      <c r="FI181" s="138">
        <f t="shared" si="40"/>
        <v>254.35918564539338</v>
      </c>
      <c r="FJ181" s="138">
        <f t="shared" si="40"/>
        <v>250.82659253625343</v>
      </c>
      <c r="FK181" s="138">
        <f t="shared" si="40"/>
        <v>254.46996589337365</v>
      </c>
      <c r="FL181" s="138">
        <f t="shared" si="40"/>
        <v>261.00425213060311</v>
      </c>
      <c r="FM181" s="138">
        <f t="shared" si="40"/>
        <v>262.65488218616196</v>
      </c>
      <c r="FN181" s="138">
        <f t="shared" si="40"/>
        <v>250.54620644414854</v>
      </c>
      <c r="FO181" s="138">
        <f t="shared" si="40"/>
        <v>241.23851198342916</v>
      </c>
      <c r="FP181" s="138">
        <f t="shared" si="40"/>
        <v>268.30374083475823</v>
      </c>
      <c r="FQ181" s="138">
        <f t="shared" si="40"/>
        <v>252.16018423833586</v>
      </c>
      <c r="FR181" s="138">
        <f t="shared" si="40"/>
        <v>256.43717064323079</v>
      </c>
      <c r="FS181" s="138">
        <f t="shared" si="40"/>
        <v>267.36267014882856</v>
      </c>
      <c r="FT181" s="138">
        <f t="shared" si="40"/>
        <v>271.80898398587203</v>
      </c>
      <c r="FU181" s="138">
        <f t="shared" si="40"/>
        <v>284.47030155316526</v>
      </c>
      <c r="FV181" s="138">
        <f t="shared" si="40"/>
        <v>287.90886543525994</v>
      </c>
      <c r="FW181" s="112"/>
      <c r="FX181" s="112"/>
      <c r="FY181" s="100" t="s">
        <v>166</v>
      </c>
      <c r="FZ181" s="139">
        <f>SUM(L181:FW181)</f>
        <v>6603.6146342019529</v>
      </c>
      <c r="GA181" s="115"/>
      <c r="GB181" s="136" t="s">
        <v>177</v>
      </c>
      <c r="GC181" s="14" t="s">
        <v>11</v>
      </c>
      <c r="GD181" s="117"/>
      <c r="GE181" s="140">
        <f>GE179+GE180</f>
        <v>1</v>
      </c>
      <c r="GI181" s="141"/>
      <c r="GK181" s="139">
        <v>6603.6146342019529</v>
      </c>
      <c r="GO181" s="142">
        <f>SUM(EV181:FU181)</f>
        <v>5609.7826101285154</v>
      </c>
      <c r="GR181" s="143" t="str">
        <f>GB178</f>
        <v>Equinor, Norway</v>
      </c>
      <c r="GS181" s="144">
        <f>GO181</f>
        <v>5609.7826101285154</v>
      </c>
      <c r="GT181" s="22"/>
      <c r="GU181" s="142">
        <f>SUM(DU181:FU181)</f>
        <v>6315.7057687666929</v>
      </c>
      <c r="GV181" s="22"/>
      <c r="GW181" s="145">
        <f>SUM(DU181:FV181)</f>
        <v>6603.6146342019529</v>
      </c>
      <c r="GY181" s="306">
        <f>+GW181</f>
        <v>6603.6146342019529</v>
      </c>
      <c r="GZ181" s="143" t="str">
        <f>GR181</f>
        <v>Equinor, Norway</v>
      </c>
      <c r="HA181" s="144">
        <f>GW181</f>
        <v>6603.6146342019529</v>
      </c>
      <c r="HC181" s="22" t="s">
        <v>76</v>
      </c>
      <c r="HD181" s="146">
        <f>FU181</f>
        <v>284.47030155316526</v>
      </c>
      <c r="HE181" s="147"/>
      <c r="HF181" s="148">
        <f>FV181</f>
        <v>287.90886543525994</v>
      </c>
      <c r="HH181" s="135"/>
    </row>
    <row r="182" spans="2:216" ht="9.9499999999999993" customHeight="1">
      <c r="C182" s="149"/>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23"/>
      <c r="FB182" s="23"/>
      <c r="FC182" s="23"/>
      <c r="FD182" s="23"/>
      <c r="FE182" s="23"/>
      <c r="FF182" s="23"/>
      <c r="FG182" s="23"/>
      <c r="FH182" s="23"/>
      <c r="FI182" s="23"/>
      <c r="FJ182" s="23"/>
      <c r="FK182" s="23"/>
      <c r="FL182" s="23"/>
      <c r="FM182" s="23"/>
      <c r="FN182" s="23"/>
      <c r="FO182" s="23"/>
      <c r="FP182" s="23"/>
      <c r="FQ182" s="23"/>
      <c r="FR182" s="23"/>
      <c r="FS182" s="23"/>
      <c r="FT182" s="23"/>
      <c r="FU182" s="23"/>
      <c r="FV182" s="23"/>
      <c r="FW182" s="23"/>
      <c r="FX182" s="23"/>
      <c r="FY182" s="23"/>
      <c r="FZ182" s="151">
        <f>FZ179+(FZ180*$FP$7)</f>
        <v>6603.6146342019529</v>
      </c>
      <c r="GA182" s="152" t="s">
        <v>179</v>
      </c>
      <c r="GB182" s="149"/>
      <c r="GK182" s="204"/>
      <c r="GZ182" s="1"/>
      <c r="HA182" s="1"/>
    </row>
    <row r="183" spans="2:216" ht="15" customHeight="1">
      <c r="B183" s="14">
        <v>34</v>
      </c>
      <c r="C183" s="103" t="str">
        <f>GB183</f>
        <v>Exxaro, South Africa</v>
      </c>
      <c r="D183" s="154" t="s">
        <v>180</v>
      </c>
      <c r="F183" s="105" t="s">
        <v>247</v>
      </c>
      <c r="G183" s="23" t="s">
        <v>182</v>
      </c>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150"/>
      <c r="FX183" s="150"/>
      <c r="FY183" s="23"/>
      <c r="FZ183" s="153"/>
      <c r="GB183" s="103" t="s">
        <v>78</v>
      </c>
      <c r="GF183" s="14">
        <v>34</v>
      </c>
      <c r="GK183" s="153"/>
      <c r="GT183" s="22"/>
      <c r="GU183" s="22"/>
      <c r="GV183" s="22"/>
      <c r="GW183" s="22"/>
      <c r="HH183" s="135"/>
    </row>
    <row r="184" spans="2:216" ht="14.1" customHeight="1">
      <c r="C184" s="109" t="s">
        <v>172</v>
      </c>
      <c r="D184" s="110" t="s">
        <v>173</v>
      </c>
      <c r="F184" s="101"/>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c r="EH184" s="23"/>
      <c r="EI184" s="23"/>
      <c r="EJ184" s="23"/>
      <c r="EK184" s="23"/>
      <c r="EL184" s="23"/>
      <c r="EM184" s="23"/>
      <c r="EN184" s="23"/>
      <c r="EO184" s="23"/>
      <c r="EP184" s="23"/>
      <c r="EQ184" s="23"/>
      <c r="ER184" s="23"/>
      <c r="ES184" s="23"/>
      <c r="ET184" s="23"/>
      <c r="EU184" s="23"/>
      <c r="EV184" s="23"/>
      <c r="EW184" s="23"/>
      <c r="EX184" s="23"/>
      <c r="EY184" s="23"/>
      <c r="EZ184" s="23"/>
      <c r="FA184" s="111"/>
      <c r="FB184" s="155">
        <f>[2]Exxaro!EY29</f>
        <v>37.580662255534563</v>
      </c>
      <c r="FC184" s="155">
        <f>[2]Exxaro!EZ29</f>
        <v>33.427091378785633</v>
      </c>
      <c r="FD184" s="155">
        <f>[2]Exxaro!FA29</f>
        <v>36.190991701975435</v>
      </c>
      <c r="FE184" s="155">
        <f>[2]Exxaro!FB29</f>
        <v>37.490223378239456</v>
      </c>
      <c r="FF184" s="155">
        <f>[2]Exxaro!FC29</f>
        <v>40.25632952770475</v>
      </c>
      <c r="FG184" s="155">
        <f>[2]Exxaro!FD29</f>
        <v>41.831289488405083</v>
      </c>
      <c r="FH184" s="155">
        <f>[2]Exxaro!FE29</f>
        <v>42.890086100640609</v>
      </c>
      <c r="FI184" s="155">
        <f>[2]Exxaro!FF29</f>
        <v>43.76138747945943</v>
      </c>
      <c r="FJ184" s="155">
        <f>[2]Exxaro!FG29</f>
        <v>92.115305264490431</v>
      </c>
      <c r="FK184" s="155">
        <f>[2]Exxaro!FH29</f>
        <v>91.142535876999048</v>
      </c>
      <c r="FL184" s="207">
        <f>[2]Exxaro!FI29</f>
        <v>98.896015235348756</v>
      </c>
      <c r="FM184" s="155">
        <f>[2]Exxaro!FJ29</f>
        <v>101.10184151083944</v>
      </c>
      <c r="FN184" s="155">
        <f>[2]Exxaro!FK29</f>
        <v>97.034297858834648</v>
      </c>
      <c r="FO184" s="155">
        <f>[2]Exxaro!FL29</f>
        <v>88.310254939269029</v>
      </c>
      <c r="FP184" s="155">
        <f>[2]Exxaro!FM29</f>
        <v>90.659459922666585</v>
      </c>
      <c r="FQ184" s="155">
        <f>[2]Exxaro!FN29</f>
        <v>88.674216274724969</v>
      </c>
      <c r="FR184" s="155">
        <f>[2]Exxaro!FO29</f>
        <v>91.32120780531379</v>
      </c>
      <c r="FS184" s="155">
        <f>[2]Exxaro!FP29</f>
        <v>97.497521376687672</v>
      </c>
      <c r="FT184" s="155">
        <f>[2]Exxaro!FQ29</f>
        <v>95.732860356295134</v>
      </c>
      <c r="FU184" s="155">
        <f>[2]Exxaro!FR29</f>
        <v>100.50847424273243</v>
      </c>
      <c r="FV184" s="155">
        <f>[2]Exxaro!FS29</f>
        <v>105.46496588375997</v>
      </c>
      <c r="FW184" s="150"/>
      <c r="FX184" s="150"/>
      <c r="FY184" s="113" t="s">
        <v>166</v>
      </c>
      <c r="FZ184" s="114">
        <f>SUM(L184:FW184)</f>
        <v>1551.8870178587069</v>
      </c>
      <c r="GA184" s="115"/>
      <c r="GB184" s="109" t="s">
        <v>172</v>
      </c>
      <c r="GC184" s="116" t="s">
        <v>173</v>
      </c>
      <c r="GD184" s="117"/>
      <c r="GE184" s="118">
        <f>FZ184/FZ186</f>
        <v>0.89849736753571108</v>
      </c>
      <c r="GI184" s="118">
        <f>FZ184/$GI$576</f>
        <v>9.6276902856592603E-4</v>
      </c>
      <c r="GK184" s="114">
        <v>1551.8870178587069</v>
      </c>
      <c r="GO184" s="120">
        <f>SUM(EV184:FU184)</f>
        <v>1446.422051974947</v>
      </c>
      <c r="GT184" s="22"/>
      <c r="GU184" s="120">
        <f>SUM(DU184:FU184)</f>
        <v>1446.422051974947</v>
      </c>
      <c r="GV184" s="22"/>
      <c r="GW184" s="121">
        <f>SUM(DU184:FV184)</f>
        <v>1551.8870178587069</v>
      </c>
      <c r="HH184" s="135"/>
    </row>
    <row r="185" spans="2:216" ht="14.1" customHeight="1">
      <c r="C185" s="125" t="s">
        <v>175</v>
      </c>
      <c r="D185" s="126" t="s">
        <v>176</v>
      </c>
      <c r="F185" s="101"/>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c r="EV185" s="23"/>
      <c r="EW185" s="23"/>
      <c r="EX185" s="23"/>
      <c r="EY185" s="23"/>
      <c r="EZ185" s="23"/>
      <c r="FA185" s="111"/>
      <c r="FB185" s="127">
        <f>[2]Exxaro!EY36</f>
        <v>0.15162363163663178</v>
      </c>
      <c r="FC185" s="127">
        <f>[2]Exxaro!EZ36</f>
        <v>0.13486555812769377</v>
      </c>
      <c r="FD185" s="127">
        <f>[2]Exxaro!FA36</f>
        <v>0.14601684124330677</v>
      </c>
      <c r="FE185" s="127">
        <f>[2]Exxaro!FB36</f>
        <v>0.15125874527770117</v>
      </c>
      <c r="FF185" s="127">
        <f>[2]Exxaro!FC36</f>
        <v>0.16241892806060518</v>
      </c>
      <c r="FG185" s="127">
        <f>[2]Exxaro!FD36</f>
        <v>0.16877329050637349</v>
      </c>
      <c r="FH185" s="127">
        <f>[2]Exxaro!FE36</f>
        <v>0.17304513080604969</v>
      </c>
      <c r="FI185" s="127">
        <f>[2]Exxaro!FF36</f>
        <v>0.17656049938599158</v>
      </c>
      <c r="FJ185" s="127">
        <f>[2]Exxaro!FG36</f>
        <v>0.37165010607182858</v>
      </c>
      <c r="FK185" s="127">
        <f>[2]Exxaro!FH36</f>
        <v>0.36772535279650109</v>
      </c>
      <c r="FL185" s="206">
        <f>[2]Exxaro!FI36</f>
        <v>0.39900768332433822</v>
      </c>
      <c r="FM185" s="127">
        <f>[2]Exxaro!FJ36</f>
        <v>0.40790735061533029</v>
      </c>
      <c r="FN185" s="127">
        <f>[2]Exxaro!FK36</f>
        <v>0.39149636413074101</v>
      </c>
      <c r="FO185" s="127">
        <f>[2]Exxaro!FL36</f>
        <v>0.35629817999486735</v>
      </c>
      <c r="FP185" s="127">
        <f>[2]Exxaro!FM36</f>
        <v>0.3657763256597738</v>
      </c>
      <c r="FQ185" s="127">
        <f>[2]Exxaro!FN36</f>
        <v>0.35776662509788093</v>
      </c>
      <c r="FR185" s="127">
        <f>[2]Exxaro!FO36</f>
        <v>0.36844622584707148</v>
      </c>
      <c r="FS185" s="127">
        <f>[2]Exxaro!FP36</f>
        <v>0.3933652942618493</v>
      </c>
      <c r="FT185" s="127">
        <f>[2]Exxaro!FQ36</f>
        <v>0.38624556042905561</v>
      </c>
      <c r="FU185" s="127">
        <f>[2]Exxaro!FR36</f>
        <v>0.40551334011405338</v>
      </c>
      <c r="FV185" s="127">
        <f>[2]Exxaro!FS36</f>
        <v>0.4255108925169126</v>
      </c>
      <c r="FW185" s="150"/>
      <c r="FX185" s="150"/>
      <c r="FY185" s="113" t="s">
        <v>166</v>
      </c>
      <c r="FZ185" s="129">
        <f>SUM(L185:FW185)</f>
        <v>6.2612719259045564</v>
      </c>
      <c r="GA185" s="115"/>
      <c r="GB185" s="125" t="s">
        <v>175</v>
      </c>
      <c r="GC185" s="130" t="s">
        <v>176</v>
      </c>
      <c r="GD185" s="117"/>
      <c r="GE185" s="131">
        <f>(FZ185*$FP$7)/FZ186</f>
        <v>0.10150263246428902</v>
      </c>
      <c r="GI185" s="132"/>
      <c r="GK185" s="129">
        <v>6.2612719259045564</v>
      </c>
      <c r="GO185" s="133">
        <f>SUM(EV185:FU185)</f>
        <v>5.8357610333876435</v>
      </c>
      <c r="GT185" s="22"/>
      <c r="GU185" s="133">
        <f>SUM(DU185:FU185)</f>
        <v>5.8357610333876435</v>
      </c>
      <c r="GV185" s="22"/>
      <c r="GW185" s="134">
        <f>SUM(DU185:FV185)</f>
        <v>6.2612719259045564</v>
      </c>
      <c r="HH185" s="135"/>
    </row>
    <row r="186" spans="2:216" ht="15" customHeight="1">
      <c r="C186" s="136" t="s">
        <v>177</v>
      </c>
      <c r="D186" s="14" t="s">
        <v>11</v>
      </c>
      <c r="F186" s="101"/>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c r="EV186" s="23"/>
      <c r="EW186" s="23"/>
      <c r="EX186" s="23"/>
      <c r="EY186" s="23"/>
      <c r="EZ186" s="23"/>
      <c r="FA186" s="138">
        <f t="shared" ref="FA186:FV186" si="41">FA184+(FA185*$FP$7)</f>
        <v>0</v>
      </c>
      <c r="FB186" s="138">
        <f t="shared" si="41"/>
        <v>41.826123941360251</v>
      </c>
      <c r="FC186" s="138">
        <f t="shared" si="41"/>
        <v>37.203327006361057</v>
      </c>
      <c r="FD186" s="138">
        <f t="shared" si="41"/>
        <v>40.279463256788027</v>
      </c>
      <c r="FE186" s="138">
        <f t="shared" si="41"/>
        <v>41.72546824601509</v>
      </c>
      <c r="FF186" s="138">
        <f t="shared" si="41"/>
        <v>44.804059513401697</v>
      </c>
      <c r="FG186" s="138">
        <f t="shared" si="41"/>
        <v>46.556941622583544</v>
      </c>
      <c r="FH186" s="138">
        <f t="shared" si="41"/>
        <v>47.735349763210003</v>
      </c>
      <c r="FI186" s="138">
        <f t="shared" si="41"/>
        <v>48.705081462267195</v>
      </c>
      <c r="FJ186" s="138">
        <f t="shared" si="41"/>
        <v>102.52150823450162</v>
      </c>
      <c r="FK186" s="138">
        <f t="shared" si="41"/>
        <v>101.43884575530107</v>
      </c>
      <c r="FL186" s="138">
        <f t="shared" si="41"/>
        <v>110.06823036843022</v>
      </c>
      <c r="FM186" s="138">
        <f t="shared" si="41"/>
        <v>112.52324732806868</v>
      </c>
      <c r="FN186" s="138">
        <f t="shared" si="41"/>
        <v>107.9961960544954</v>
      </c>
      <c r="FO186" s="138">
        <f t="shared" si="41"/>
        <v>98.286603979125317</v>
      </c>
      <c r="FP186" s="138">
        <f t="shared" si="41"/>
        <v>100.90119704114025</v>
      </c>
      <c r="FQ186" s="138">
        <f t="shared" si="41"/>
        <v>98.691681777465632</v>
      </c>
      <c r="FR186" s="138">
        <f t="shared" si="41"/>
        <v>101.63770212903179</v>
      </c>
      <c r="FS186" s="138">
        <f t="shared" si="41"/>
        <v>108.51174961601946</v>
      </c>
      <c r="FT186" s="138">
        <f t="shared" si="41"/>
        <v>106.54773604830869</v>
      </c>
      <c r="FU186" s="138">
        <f t="shared" si="41"/>
        <v>111.86284776592592</v>
      </c>
      <c r="FV186" s="138">
        <f t="shared" si="41"/>
        <v>117.37927087423353</v>
      </c>
      <c r="FW186" s="112"/>
      <c r="FX186" s="112"/>
      <c r="FY186" s="100" t="s">
        <v>166</v>
      </c>
      <c r="FZ186" s="139">
        <f>SUM(L186:FW186)</f>
        <v>1727.2026317840343</v>
      </c>
      <c r="GA186" s="115"/>
      <c r="GB186" s="136" t="s">
        <v>177</v>
      </c>
      <c r="GC186" s="14" t="s">
        <v>11</v>
      </c>
      <c r="GD186" s="117"/>
      <c r="GE186" s="140">
        <f>GE184+GE185</f>
        <v>1</v>
      </c>
      <c r="GI186" s="141"/>
      <c r="GK186" s="139">
        <v>1727.2026317840343</v>
      </c>
      <c r="GO186" s="142">
        <f>SUM(EV186:FU186)</f>
        <v>1609.8233609098008</v>
      </c>
      <c r="GR186" s="143" t="str">
        <f>GB183</f>
        <v>Exxaro, South Africa</v>
      </c>
      <c r="GS186" s="144">
        <f>GO186</f>
        <v>1609.8233609098008</v>
      </c>
      <c r="GT186" s="22"/>
      <c r="GU186" s="142">
        <f>SUM(DU186:FU186)</f>
        <v>1609.8233609098008</v>
      </c>
      <c r="GV186" s="22"/>
      <c r="GW186" s="145">
        <f>SUM(DU186:FV186)</f>
        <v>1727.2026317840343</v>
      </c>
      <c r="GY186" s="306">
        <f>+GW186</f>
        <v>1727.2026317840343</v>
      </c>
      <c r="GZ186" s="143" t="str">
        <f>GR186</f>
        <v>Exxaro, South Africa</v>
      </c>
      <c r="HA186" s="144">
        <f>GW186</f>
        <v>1727.2026317840343</v>
      </c>
      <c r="HC186" s="22" t="s">
        <v>78</v>
      </c>
      <c r="HD186" s="146">
        <f>FU186</f>
        <v>111.86284776592592</v>
      </c>
      <c r="HE186" s="147"/>
      <c r="HF186" s="148">
        <f>FV186</f>
        <v>117.37927087423353</v>
      </c>
      <c r="HH186" s="135"/>
    </row>
    <row r="187" spans="2:216" ht="9.9499999999999993" customHeight="1">
      <c r="C187" s="149"/>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c r="EV187" s="23"/>
      <c r="EW187" s="23"/>
      <c r="EX187" s="23"/>
      <c r="EY187" s="23"/>
      <c r="EZ187" s="23"/>
      <c r="FA187" s="23"/>
      <c r="FB187" s="23"/>
      <c r="FC187" s="23"/>
      <c r="FD187" s="23"/>
      <c r="FE187" s="23"/>
      <c r="FF187" s="23"/>
      <c r="FG187" s="23"/>
      <c r="FH187" s="23"/>
      <c r="FI187" s="23"/>
      <c r="FJ187" s="23"/>
      <c r="FK187" s="23"/>
      <c r="FL187" s="23"/>
      <c r="FM187" s="23"/>
      <c r="FN187" s="23"/>
      <c r="FO187" s="23"/>
      <c r="FP187" s="23"/>
      <c r="FQ187" s="23"/>
      <c r="FR187" s="23"/>
      <c r="FS187" s="23"/>
      <c r="FT187" s="23"/>
      <c r="FU187" s="23"/>
      <c r="FV187" s="23"/>
      <c r="FW187" s="23"/>
      <c r="FX187" s="23"/>
      <c r="FY187" s="23"/>
      <c r="FZ187" s="151">
        <f>FZ184+(FZ185*$FP$7)</f>
        <v>1727.2026317840346</v>
      </c>
      <c r="GA187" s="152" t="s">
        <v>179</v>
      </c>
      <c r="GB187" s="149"/>
      <c r="GK187" s="204"/>
      <c r="GZ187" s="1"/>
      <c r="HA187" s="1"/>
    </row>
    <row r="188" spans="2:216" ht="14.1" customHeight="1">
      <c r="B188" s="14">
        <v>35</v>
      </c>
      <c r="C188" s="103" t="str">
        <f>GB188</f>
        <v>ExxonMobil, USA</v>
      </c>
      <c r="D188" s="154" t="s">
        <v>180</v>
      </c>
      <c r="F188" s="14" t="s">
        <v>248</v>
      </c>
      <c r="G188" s="23" t="s">
        <v>200</v>
      </c>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23"/>
      <c r="FE188" s="23"/>
      <c r="FF188" s="23"/>
      <c r="FG188" s="23"/>
      <c r="FH188" s="23"/>
      <c r="FI188" s="23"/>
      <c r="FJ188" s="23"/>
      <c r="FK188" s="23"/>
      <c r="FL188" s="23"/>
      <c r="FM188" s="23"/>
      <c r="FN188" s="23"/>
      <c r="FO188" s="23"/>
      <c r="FP188" s="23"/>
      <c r="FQ188" s="23"/>
      <c r="FR188" s="23"/>
      <c r="FS188" s="23"/>
      <c r="FT188" s="23"/>
      <c r="FU188" s="23"/>
      <c r="FV188" s="23"/>
      <c r="FW188" s="23"/>
      <c r="FX188" s="23"/>
      <c r="FY188" s="23"/>
      <c r="FZ188" s="180"/>
      <c r="GB188" s="108" t="s">
        <v>23</v>
      </c>
      <c r="GF188" s="14">
        <v>35</v>
      </c>
      <c r="GK188" s="180"/>
      <c r="GZ188" s="1"/>
      <c r="HA188" s="1"/>
    </row>
    <row r="189" spans="2:216" ht="14.1" customHeight="1">
      <c r="C189" s="109" t="s">
        <v>172</v>
      </c>
      <c r="D189" s="110" t="s">
        <v>173</v>
      </c>
      <c r="F189" s="14" t="s">
        <v>249</v>
      </c>
      <c r="G189" s="23" t="s">
        <v>204</v>
      </c>
      <c r="AN189" s="23"/>
      <c r="AO189" s="23"/>
      <c r="AP189" s="23"/>
      <c r="AQ189" s="111"/>
      <c r="AR189" s="155">
        <f>[2]ExxonMobil!AO29</f>
        <v>3.3083386807904451E-2</v>
      </c>
      <c r="AS189" s="155">
        <f>[2]ExxonMobil!AP29</f>
        <v>6.9244815843150911E-2</v>
      </c>
      <c r="AT189" s="155">
        <f>[2]ExxonMobil!AQ29</f>
        <v>0.11340299802565929</v>
      </c>
      <c r="AU189" s="155">
        <f>[2]ExxonMobil!AR29</f>
        <v>0.16128670408881945</v>
      </c>
      <c r="AV189" s="155">
        <f>[2]ExxonMobil!AS29</f>
        <v>0.21580507922086889</v>
      </c>
      <c r="AW189" s="155">
        <f>[2]ExxonMobil!AT29</f>
        <v>0.32103541717617007</v>
      </c>
      <c r="AX189" s="155">
        <f>[2]ExxonMobil!AU29</f>
        <v>0.41076717540324126</v>
      </c>
      <c r="AY189" s="155">
        <f>[2]ExxonMobil!AV29</f>
        <v>0.56721219063269057</v>
      </c>
      <c r="AZ189" s="155">
        <f>[2]ExxonMobil!AW29</f>
        <v>0.68526569814717508</v>
      </c>
      <c r="BA189" s="155">
        <f>[2]ExxonMobil!AX29</f>
        <v>0.80918610630419519</v>
      </c>
      <c r="BB189" s="155">
        <f>[2]ExxonMobil!AY29</f>
        <v>0.92060443461774333</v>
      </c>
      <c r="BC189" s="155">
        <f>[2]ExxonMobil!AZ29</f>
        <v>0.96366901186964815</v>
      </c>
      <c r="BD189" s="155">
        <f>[2]ExxonMobil!BA29</f>
        <v>1.1101414222365302</v>
      </c>
      <c r="BE189" s="155">
        <f>[2]ExxonMobil!BB29</f>
        <v>1.3254727877179089</v>
      </c>
      <c r="BF189" s="155">
        <f>[2]ExxonMobil!BC29</f>
        <v>1.4381953562567622</v>
      </c>
      <c r="BG189" s="155">
        <f>[2]ExxonMobil!BD29</f>
        <v>1.4448288041601345</v>
      </c>
      <c r="BH189" s="155">
        <f>[2]ExxonMobil!BE29</f>
        <v>2.0316592374492157</v>
      </c>
      <c r="BI189" s="155">
        <f>[2]ExxonMobil!BF29</f>
        <v>2.4785951400744444</v>
      </c>
      <c r="BJ189" s="155">
        <f>[2]ExxonMobil!BG29</f>
        <v>2.8107275959332068</v>
      </c>
      <c r="BK189" s="155">
        <f>[2]ExxonMobil!BH29</f>
        <v>3.0697608914777286</v>
      </c>
      <c r="BL189" s="155">
        <f>[2]ExxonMobil!BI29</f>
        <v>3.3926211700233848</v>
      </c>
      <c r="BM189" s="155">
        <f>[2]ExxonMobil!BJ29</f>
        <v>3.949035975740073</v>
      </c>
      <c r="BN189" s="155">
        <f>[2]ExxonMobil!BK29</f>
        <v>4.581119028000451</v>
      </c>
      <c r="BO189" s="155">
        <f>[2]ExxonMobil!BL29</f>
        <v>5.1103717286256138</v>
      </c>
      <c r="BP189" s="155">
        <f>[2]ExxonMobil!BM29</f>
        <v>5.382921695965794</v>
      </c>
      <c r="BQ189" s="155">
        <f>[2]ExxonMobil!BN29</f>
        <v>6.1758879549770969</v>
      </c>
      <c r="BR189" s="155">
        <f>[2]ExxonMobil!BO29</f>
        <v>7.1607387053847491</v>
      </c>
      <c r="BS189" s="155">
        <f>[2]ExxonMobil!BP29</f>
        <v>7.6525174592908112</v>
      </c>
      <c r="BT189" s="155">
        <f>[2]ExxonMobil!BQ29</f>
        <v>8.0303605105338072</v>
      </c>
      <c r="BU189" s="155">
        <f>[2]ExxonMobil!BR29</f>
        <v>7.9034075755144348</v>
      </c>
      <c r="BV189" s="155">
        <f>[2]ExxonMobil!BS29</f>
        <v>8.0951704239340128</v>
      </c>
      <c r="BW189" s="155">
        <f>[2]ExxonMobil!BT29</f>
        <v>9.3817675177889139</v>
      </c>
      <c r="BX189" s="155">
        <f>[2]ExxonMobil!BU29</f>
        <v>10.498721762843033</v>
      </c>
      <c r="BY189" s="155">
        <f>[2]ExxonMobil!BV29</f>
        <v>11.850191933999426</v>
      </c>
      <c r="BZ189" s="155">
        <f>[2]ExxonMobil!BW29</f>
        <v>13.2166097974435</v>
      </c>
      <c r="CA189" s="155">
        <f>[2]ExxonMobil!BX29</f>
        <v>15.523445915589198</v>
      </c>
      <c r="CB189" s="155">
        <f>[2]ExxonMobil!BY29</f>
        <v>17.852676744802181</v>
      </c>
      <c r="CC189" s="155">
        <f>[2]ExxonMobil!BZ29</f>
        <v>17.598569968540918</v>
      </c>
      <c r="CD189" s="155">
        <f>[2]ExxonMobil!CA29</f>
        <v>19.644906830164953</v>
      </c>
      <c r="CE189" s="155">
        <f>[2]ExxonMobil!CB29</f>
        <v>26.08511596708977</v>
      </c>
      <c r="CF189" s="155">
        <f>[2]ExxonMobil!CC29</f>
        <v>33.277172570471492</v>
      </c>
      <c r="CG189" s="155">
        <f>[2]ExxonMobil!CD29</f>
        <v>33.783272887528391</v>
      </c>
      <c r="CH189" s="155">
        <f>[2]ExxonMobil!CE29</f>
        <v>38.135162093550285</v>
      </c>
      <c r="CI189" s="155">
        <f>[2]ExxonMobil!CF29</f>
        <v>39.617167718395308</v>
      </c>
      <c r="CJ189" s="155">
        <f>[2]ExxonMobil!CG29</f>
        <v>42.985166741521766</v>
      </c>
      <c r="CK189" s="155">
        <f>[2]ExxonMobil!CH29</f>
        <v>50.300844565010976</v>
      </c>
      <c r="CL189" s="155">
        <f>[2]ExxonMobil!CI29</f>
        <v>50.951157265012348</v>
      </c>
      <c r="CM189" s="155">
        <f>[2]ExxonMobil!CJ29</f>
        <v>48.899892739440325</v>
      </c>
      <c r="CN189" s="155">
        <f>[2]ExxonMobil!CK29</f>
        <v>59.072614865996435</v>
      </c>
      <c r="CO189" s="155">
        <f>[2]ExxonMobil!CL29</f>
        <v>73.897118011225615</v>
      </c>
      <c r="CP189" s="155">
        <f>[2]ExxonMobil!CM29</f>
        <v>89.577857130831248</v>
      </c>
      <c r="CQ189" s="155">
        <f>[2]ExxonMobil!CN29</f>
        <v>96.319755028577347</v>
      </c>
      <c r="CR189" s="155">
        <f>[2]ExxonMobil!CO29</f>
        <v>104.86655410531135</v>
      </c>
      <c r="CS189" s="155">
        <f>[2]ExxonMobil!CP29</f>
        <v>122.53293159990983</v>
      </c>
      <c r="CT189" s="155">
        <f>[2]ExxonMobil!CQ29</f>
        <v>111.21590680608915</v>
      </c>
      <c r="CU189" s="155">
        <f>[2]ExxonMobil!CR29</f>
        <v>124.93707456589469</v>
      </c>
      <c r="CV189" s="155">
        <f>[2]ExxonMobil!CS29</f>
        <v>117.08405995287593</v>
      </c>
      <c r="CW189" s="155">
        <f>[2]ExxonMobil!CT29</f>
        <v>129.37855538608832</v>
      </c>
      <c r="CX189" s="155">
        <f>[2]ExxonMobil!CU29</f>
        <v>100.48722054959704</v>
      </c>
      <c r="CY189" s="155">
        <f>[2]ExxonMobil!CV29</f>
        <v>131.52176189186721</v>
      </c>
      <c r="CZ189" s="155">
        <f>[2]ExxonMobil!CW29</f>
        <v>167.70559224493172</v>
      </c>
      <c r="DA189" s="155">
        <f>[2]ExxonMobil!CX29</f>
        <v>180.91947092058933</v>
      </c>
      <c r="DB189" s="155">
        <f>[2]ExxonMobil!CY29</f>
        <v>197.52814467791927</v>
      </c>
      <c r="DC189" s="155">
        <f>[2]ExxonMobil!CZ29</f>
        <v>220.86525573272962</v>
      </c>
      <c r="DD189" s="155">
        <f>[2]ExxonMobil!DA29</f>
        <v>229.21735325510778</v>
      </c>
      <c r="DE189" s="155">
        <f>[2]ExxonMobil!DB29</f>
        <v>209.38169631347492</v>
      </c>
      <c r="DF189" s="155">
        <f>[2]ExxonMobil!DC29</f>
        <v>253.78553098467219</v>
      </c>
      <c r="DG189" s="155">
        <f>[2]ExxonMobil!DD29</f>
        <v>299.48415357400717</v>
      </c>
      <c r="DH189" s="155">
        <f>[2]ExxonMobil!DE29</f>
        <v>321.78365946993358</v>
      </c>
      <c r="DI189" s="155">
        <f>[2]ExxonMobil!DF29</f>
        <v>337.23445690134116</v>
      </c>
      <c r="DJ189" s="155">
        <f>[2]ExxonMobil!DG29</f>
        <v>348.82141456112879</v>
      </c>
      <c r="DK189" s="155">
        <f>[2]ExxonMobil!DH29</f>
        <v>388.01629614642235</v>
      </c>
      <c r="DL189" s="155">
        <f>[2]ExxonMobil!DI29</f>
        <v>425.84736469715153</v>
      </c>
      <c r="DM189" s="155">
        <f>[2]ExxonMobil!DJ29</f>
        <v>438.55068054936675</v>
      </c>
      <c r="DN189" s="155">
        <f>[2]ExxonMobil!DK29</f>
        <v>432.63167772652832</v>
      </c>
      <c r="DO189" s="155">
        <f>[2]ExxonMobil!DL29</f>
        <v>455.82714280324331</v>
      </c>
      <c r="DP189" s="155">
        <f>[2]ExxonMobil!DM29</f>
        <v>472.65541181536065</v>
      </c>
      <c r="DQ189" s="155">
        <f>[2]ExxonMobil!DN29</f>
        <v>507.13876432949354</v>
      </c>
      <c r="DR189" s="155">
        <f>[2]ExxonMobil!DO29</f>
        <v>559.26923742934889</v>
      </c>
      <c r="DS189" s="155">
        <f>[2]ExxonMobil!DP29</f>
        <v>614.51592419422821</v>
      </c>
      <c r="DT189" s="155">
        <f>[2]ExxonMobil!DQ29</f>
        <v>670.58158796954228</v>
      </c>
      <c r="DU189" s="155">
        <f>[2]ExxonMobil!DR29</f>
        <v>733.38994721336348</v>
      </c>
      <c r="DV189" s="155">
        <f>[2]ExxonMobil!DS29</f>
        <v>788.78051657292156</v>
      </c>
      <c r="DW189" s="155">
        <f>[2]ExxonMobil!DT29</f>
        <v>853.17941124944764</v>
      </c>
      <c r="DX189" s="155">
        <f>[2]ExxonMobil!DU29</f>
        <v>943.36355689267577</v>
      </c>
      <c r="DY189" s="155">
        <f>[2]ExxonMobil!DV29</f>
        <v>996.13503186430933</v>
      </c>
      <c r="DZ189" s="155">
        <f>[2]ExxonMobil!DW29</f>
        <v>1101.6713538934835</v>
      </c>
      <c r="EA189" s="155">
        <f>[2]ExxonMobil!DX29</f>
        <v>1168.2668477545822</v>
      </c>
      <c r="EB189" s="155">
        <f>[2]ExxonMobil!DY29</f>
        <v>1251.8663505970926</v>
      </c>
      <c r="EC189" s="155">
        <f>[2]ExxonMobil!DZ29</f>
        <v>1269.4971689240274</v>
      </c>
      <c r="ED189" s="155">
        <f>[2]ExxonMobil!EA29</f>
        <v>1120.0774659610311</v>
      </c>
      <c r="EE189" s="155">
        <f>[2]ExxonMobil!EB29</f>
        <v>1019.2127417326958</v>
      </c>
      <c r="EF189" s="155">
        <f>[2]ExxonMobil!EC29</f>
        <v>889.12283028236595</v>
      </c>
      <c r="EG189" s="155">
        <f>[2]ExxonMobil!ED29</f>
        <v>934.30901746760765</v>
      </c>
      <c r="EH189" s="155">
        <f>[2]ExxonMobil!EE29</f>
        <v>898.37824726434383</v>
      </c>
      <c r="EI189" s="155">
        <f>[2]ExxonMobil!EF29</f>
        <v>932.87561797371939</v>
      </c>
      <c r="EJ189" s="155">
        <f>[2]ExxonMobil!EG29</f>
        <v>765.56015591627545</v>
      </c>
      <c r="EK189" s="155">
        <f>[2]ExxonMobil!EH29</f>
        <v>506.27142282349746</v>
      </c>
      <c r="EL189" s="155">
        <f>[2]ExxonMobil!EI29</f>
        <v>487.5325020160717</v>
      </c>
      <c r="EM189" s="155">
        <f>[2]ExxonMobil!EJ29</f>
        <v>518.71717443626665</v>
      </c>
      <c r="EN189" s="155">
        <f>[2]ExxonMobil!EK29</f>
        <v>569.87177364536285</v>
      </c>
      <c r="EO189" s="155">
        <f>[2]ExxonMobil!EL29</f>
        <v>595.47320314749618</v>
      </c>
      <c r="EP189" s="155">
        <f>[2]ExxonMobil!EM29</f>
        <v>596.18802609351712</v>
      </c>
      <c r="EQ189" s="155">
        <f>[2]ExxonMobil!EN29</f>
        <v>617.8379232967078</v>
      </c>
      <c r="ER189" s="155">
        <f>[2]ExxonMobil!EO29</f>
        <v>630.2295419732128</v>
      </c>
      <c r="ES189" s="155">
        <f>[2]ExxonMobil!EP29</f>
        <v>638.44932807439272</v>
      </c>
      <c r="ET189" s="155">
        <f>[2]ExxonMobil!EQ29</f>
        <v>627.70608340085391</v>
      </c>
      <c r="EU189" s="155">
        <f>[2]ExxonMobil!ER29</f>
        <v>647.02866441078095</v>
      </c>
      <c r="EV189" s="155">
        <f>[2]ExxonMobil!ES29</f>
        <v>630.20500890131018</v>
      </c>
      <c r="EW189" s="155">
        <f>[2]ExxonMobil!ET29</f>
        <v>629.27727511548471</v>
      </c>
      <c r="EX189" s="155">
        <f>[2]ExxonMobil!EU29</f>
        <v>653.13319322098016</v>
      </c>
      <c r="EY189" s="155">
        <f>[2]ExxonMobil!EV29</f>
        <v>608.77443635037298</v>
      </c>
      <c r="EZ189" s="155">
        <f>[2]ExxonMobil!EW29</f>
        <v>611.08316267863813</v>
      </c>
      <c r="FA189" s="155">
        <f>[2]ExxonMobil!EX29</f>
        <v>613.82075545045166</v>
      </c>
      <c r="FB189" s="155">
        <f>[2]ExxonMobil!EY29</f>
        <v>608.11204660715225</v>
      </c>
      <c r="FC189" s="155">
        <f>[2]ExxonMobil!EZ29</f>
        <v>607.80580437269305</v>
      </c>
      <c r="FD189" s="155">
        <f>[2]ExxonMobil!FA29</f>
        <v>614.09412841870619</v>
      </c>
      <c r="FE189" s="155">
        <f>[2]ExxonMobil!FB29</f>
        <v>605.13004543314514</v>
      </c>
      <c r="FF189" s="155">
        <f>[2]ExxonMobil!FC29</f>
        <v>585.96721680387486</v>
      </c>
      <c r="FG189" s="155">
        <f>[2]ExxonMobil!FD29</f>
        <v>579.33279397114666</v>
      </c>
      <c r="FH189" s="155">
        <f>[2]ExxonMobil!FE29</f>
        <v>586.54470836429289</v>
      </c>
      <c r="FI189" s="155">
        <f>[2]ExxonMobil!FF29</f>
        <v>573.78510847237055</v>
      </c>
      <c r="FJ189" s="155">
        <f>[2]ExxonMobil!FG29</f>
        <v>601.66196270172316</v>
      </c>
      <c r="FK189" s="155">
        <f>[2]ExxonMobil!FH29</f>
        <v>600.00517162640108</v>
      </c>
      <c r="FL189" s="155">
        <f>[2]ExxonMobil!FI29</f>
        <v>575.72749199604391</v>
      </c>
      <c r="FM189" s="155">
        <f>[2]ExxonMobil!FJ29</f>
        <v>586.287072321609</v>
      </c>
      <c r="FN189" s="155">
        <f>[2]ExxonMobil!FK29</f>
        <v>592.51241822534757</v>
      </c>
      <c r="FO189" s="155">
        <f>[2]ExxonMobil!FL29</f>
        <v>598.81212853355601</v>
      </c>
      <c r="FP189" s="155">
        <f>[2]ExxonMobil!FM29</f>
        <v>563.43725302595283</v>
      </c>
      <c r="FQ189" s="155">
        <f>[2]ExxonMobil!FN29</f>
        <v>555.47923132632241</v>
      </c>
      <c r="FR189" s="155">
        <f>[2]ExxonMobil!FO29</f>
        <v>528.24180549066273</v>
      </c>
      <c r="FS189" s="155">
        <f>[2]ExxonMobil!FP29</f>
        <v>547.23021848076098</v>
      </c>
      <c r="FT189" s="155">
        <f>[2]ExxonMobil!FQ29</f>
        <v>541.76558425088513</v>
      </c>
      <c r="FU189" s="155">
        <f>[2]ExxonMobil!FR29</f>
        <v>532.21057903599672</v>
      </c>
      <c r="FV189" s="155">
        <f>[2]ExxonMobil!FS29</f>
        <v>512.76461402197276</v>
      </c>
      <c r="FW189" s="155"/>
      <c r="FX189" s="155"/>
      <c r="FY189" s="100" t="s">
        <v>166</v>
      </c>
      <c r="FZ189" s="114">
        <f>SUM(L189:FW189)</f>
        <v>47504.86128576738</v>
      </c>
      <c r="GA189" s="115"/>
      <c r="GB189" s="109" t="s">
        <v>172</v>
      </c>
      <c r="GC189" s="116" t="s">
        <v>173</v>
      </c>
      <c r="GD189" s="117"/>
      <c r="GE189" s="118">
        <f>FZ189/FZ191</f>
        <v>0.89942408619341041</v>
      </c>
      <c r="GI189" s="118">
        <f>FZ189/$GI$576</f>
        <v>2.9471352376775551E-2</v>
      </c>
      <c r="GK189" s="114">
        <v>47504.86128576738</v>
      </c>
      <c r="GL189" s="119">
        <f>FZ189-GK189</f>
        <v>0</v>
      </c>
      <c r="GM189" s="15">
        <f>GL189/GK189</f>
        <v>0</v>
      </c>
      <c r="GO189" s="120">
        <f>SUM(EV189:FU189)</f>
        <v>15330.436601175881</v>
      </c>
      <c r="GP189" s="14">
        <v>2017</v>
      </c>
      <c r="GU189" s="120">
        <f>SUM(DU189:FU189)</f>
        <v>37431.428506053991</v>
      </c>
      <c r="GW189" s="121">
        <f>SUM(DU189:FV189)</f>
        <v>37944.193120075965</v>
      </c>
      <c r="GZ189" s="1"/>
      <c r="HA189" s="1"/>
    </row>
    <row r="190" spans="2:216" ht="14.1" customHeight="1">
      <c r="C190" s="125" t="s">
        <v>175</v>
      </c>
      <c r="D190" s="126" t="s">
        <v>176</v>
      </c>
      <c r="F190" s="14" t="s">
        <v>250</v>
      </c>
      <c r="G190" s="23" t="s">
        <v>182</v>
      </c>
      <c r="AN190" s="23"/>
      <c r="AO190" s="23"/>
      <c r="AP190" s="23"/>
      <c r="AQ190" s="111"/>
      <c r="AR190" s="210">
        <f>[2]ExxonMobil!AO36</f>
        <v>6.2402149824545406E-5</v>
      </c>
      <c r="AS190" s="210">
        <f>[2]ExxonMobil!AP36</f>
        <v>1.3061012761199394E-4</v>
      </c>
      <c r="AT190" s="210">
        <f>[2]ExxonMobil!AQ36</f>
        <v>2.1390164539197181E-4</v>
      </c>
      <c r="AU190" s="210">
        <f>[2]ExxonMobil!AR36</f>
        <v>3.042202762279748E-4</v>
      </c>
      <c r="AV190" s="210">
        <f>[2]ExxonMobil!AS36</f>
        <v>4.0705327313166788E-4</v>
      </c>
      <c r="AW190" s="210">
        <f>[2]ExxonMobil!AT36</f>
        <v>6.0553958148040451E-4</v>
      </c>
      <c r="AX190" s="210">
        <f>[2]ExxonMobil!AU36</f>
        <v>7.7479234430720585E-4</v>
      </c>
      <c r="AY190" s="210">
        <f>[2]ExxonMobil!AV36</f>
        <v>1.0698801881345761E-3</v>
      </c>
      <c r="AZ190" s="210">
        <f>[2]ExxonMobil!AW36</f>
        <v>1.2925536618634461E-3</v>
      </c>
      <c r="BA190" s="210">
        <f>[2]ExxonMobil!AX36</f>
        <v>1.526293330689783E-3</v>
      </c>
      <c r="BB190" s="210">
        <f>[2]ExxonMobil!AY36</f>
        <v>1.7364514761357998E-3</v>
      </c>
      <c r="BC190" s="210">
        <f>[2]ExxonMobil!AZ36</f>
        <v>1.8176802275150874E-3</v>
      </c>
      <c r="BD190" s="210">
        <f>[2]ExxonMobil!BA36</f>
        <v>2.0939576639803482E-3</v>
      </c>
      <c r="BE190" s="210">
        <f>[2]ExxonMobil!BB36</f>
        <v>2.5001174144531281E-3</v>
      </c>
      <c r="BF190" s="210">
        <f>[2]ExxonMobil!BC36</f>
        <v>2.7127356282838984E-3</v>
      </c>
      <c r="BG190" s="210">
        <f>[2]ExxonMobil!BD36</f>
        <v>2.7252476909793858E-3</v>
      </c>
      <c r="BH190" s="210">
        <f>[2]ExxonMobil!BE36</f>
        <v>7.712197136141059E-3</v>
      </c>
      <c r="BI190" s="210">
        <f>[2]ExxonMobil!BF36</f>
        <v>1.0131487699533245E-2</v>
      </c>
      <c r="BJ190" s="210">
        <f>[2]ExxonMobil!BG36</f>
        <v>1.1546096842174752E-2</v>
      </c>
      <c r="BK190" s="210">
        <f>[2]ExxonMobil!BH36</f>
        <v>1.3035016825712283E-2</v>
      </c>
      <c r="BL190" s="210">
        <f>[2]ExxonMobil!BI36</f>
        <v>1.4189632639920907E-2</v>
      </c>
      <c r="BM190" s="210">
        <f>[2]ExxonMobil!BJ36</f>
        <v>1.7148866289898701E-2</v>
      </c>
      <c r="BN190" s="210">
        <f>[2]ExxonMobil!BK36</f>
        <v>2.0432704048903492E-2</v>
      </c>
      <c r="BO190" s="210">
        <f>[2]ExxonMobil!BL36</f>
        <v>2.1976618906769246E-2</v>
      </c>
      <c r="BP190" s="210">
        <f>[2]ExxonMobil!BM36</f>
        <v>2.2339139797766468E-2</v>
      </c>
      <c r="BQ190" s="210">
        <f>[2]ExxonMobil!BN36</f>
        <v>2.6229566844503709E-2</v>
      </c>
      <c r="BR190" s="210">
        <f>[2]ExxonMobil!BO36</f>
        <v>2.8935964493302109E-2</v>
      </c>
      <c r="BS190" s="210">
        <f>[2]ExxonMobil!BP36</f>
        <v>2.9984813563994822E-2</v>
      </c>
      <c r="BT190" s="210">
        <f>[2]ExxonMobil!BQ36</f>
        <v>3.2182841608934448E-2</v>
      </c>
      <c r="BU190" s="210">
        <f>[2]ExxonMobil!BR36</f>
        <v>3.2549642146437907E-2</v>
      </c>
      <c r="BV190" s="210">
        <f>[2]ExxonMobil!BS36</f>
        <v>3.3214476862219316E-2</v>
      </c>
      <c r="BW190" s="210">
        <f>[2]ExxonMobil!BT36</f>
        <v>3.6762847969038698E-2</v>
      </c>
      <c r="BX190" s="210">
        <f>[2]ExxonMobil!BU36</f>
        <v>4.2628469167761945E-2</v>
      </c>
      <c r="BY190" s="210">
        <f>[2]ExxonMobil!BV36</f>
        <v>4.6450769439566691E-2</v>
      </c>
      <c r="BZ190" s="210">
        <f>[2]ExxonMobil!BW36</f>
        <v>4.6784955108074233E-2</v>
      </c>
      <c r="CA190" s="210">
        <f>[2]ExxonMobil!BX36</f>
        <v>5.1893953144332268E-2</v>
      </c>
      <c r="CB190" s="210">
        <f>[2]ExxonMobil!BY36</f>
        <v>5.8288025639247121E-2</v>
      </c>
      <c r="CC190" s="210">
        <f>[2]ExxonMobil!BZ36</f>
        <v>5.362553213599635E-2</v>
      </c>
      <c r="CD190" s="210">
        <f>[2]ExxonMobil!CA36</f>
        <v>6.0577276087003459E-2</v>
      </c>
      <c r="CE190" s="210">
        <f>[2]ExxonMobil!CB36</f>
        <v>8.0272789546128043E-2</v>
      </c>
      <c r="CF190" s="210">
        <f>[2]ExxonMobil!CC36</f>
        <v>9.7991386709152348E-2</v>
      </c>
      <c r="CG190" s="210">
        <f>[2]ExxonMobil!CD36</f>
        <v>0.1004010216295092</v>
      </c>
      <c r="CH190" s="210">
        <f>[2]ExxonMobil!CE36</f>
        <v>0.11242902914328143</v>
      </c>
      <c r="CI190" s="210">
        <f>[2]ExxonMobil!CF36</f>
        <v>0.11931665628613963</v>
      </c>
      <c r="CJ190" s="210">
        <f>[2]ExxonMobil!CG36</f>
        <v>0.1294585292281093</v>
      </c>
      <c r="CK190" s="210">
        <f>[2]ExxonMobil!CH36</f>
        <v>0.15404885073122029</v>
      </c>
      <c r="CL190" s="210">
        <f>[2]ExxonMobil!CI36</f>
        <v>0.15581368450770591</v>
      </c>
      <c r="CM190" s="210">
        <f>[2]ExxonMobil!CJ36</f>
        <v>0.14443437204681914</v>
      </c>
      <c r="CN190" s="210">
        <f>[2]ExxonMobil!CK36</f>
        <v>0.15974217702879825</v>
      </c>
      <c r="CO190" s="210">
        <f>[2]ExxonMobil!CL36</f>
        <v>0.18779521291512383</v>
      </c>
      <c r="CP190" s="210">
        <f>[2]ExxonMobil!CM36</f>
        <v>0.22401089794579659</v>
      </c>
      <c r="CQ190" s="210">
        <f>[2]ExxonMobil!CN36</f>
        <v>0.24136541029019026</v>
      </c>
      <c r="CR190" s="210">
        <f>[2]ExxonMobil!CO36</f>
        <v>0.27133969725765622</v>
      </c>
      <c r="CS190" s="210">
        <f>[2]ExxonMobil!CP36</f>
        <v>0.32664767771833048</v>
      </c>
      <c r="CT190" s="210">
        <f>[2]ExxonMobil!CQ36</f>
        <v>0.2743980120144216</v>
      </c>
      <c r="CU190" s="210">
        <f>[2]ExxonMobil!CR36</f>
        <v>0.32555517906921599</v>
      </c>
      <c r="CV190" s="210">
        <f>[2]ExxonMobil!CS36</f>
        <v>0.31761332884391019</v>
      </c>
      <c r="CW190" s="210">
        <f>[2]ExxonMobil!CT36</f>
        <v>0.34646641734557287</v>
      </c>
      <c r="CX190" s="210">
        <f>[2]ExxonMobil!CU36</f>
        <v>0.30089075179932834</v>
      </c>
      <c r="CY190" s="210">
        <f>[2]ExxonMobil!CV36</f>
        <v>0.37252430051879176</v>
      </c>
      <c r="CZ190" s="210">
        <f>[2]ExxonMobil!CW36</f>
        <v>0.45135747334114451</v>
      </c>
      <c r="DA190" s="210">
        <f>[2]ExxonMobil!CX36</f>
        <v>0.48431613825695763</v>
      </c>
      <c r="DB190" s="210">
        <f>[2]ExxonMobil!CY36</f>
        <v>0.5195723363482897</v>
      </c>
      <c r="DC190" s="210">
        <f>[2]ExxonMobil!CZ36</f>
        <v>0.59296198402869849</v>
      </c>
      <c r="DD190" s="210">
        <f>[2]ExxonMobil!DA36</f>
        <v>0.62857983210106383</v>
      </c>
      <c r="DE190" s="210">
        <f>[2]ExxonMobil!DB36</f>
        <v>0.6138017122743229</v>
      </c>
      <c r="DF190" s="210">
        <f>[2]ExxonMobil!DC36</f>
        <v>0.73449978493784518</v>
      </c>
      <c r="DG190" s="210">
        <f>[2]ExxonMobil!DD36</f>
        <v>0.84865660584846525</v>
      </c>
      <c r="DH190" s="210">
        <f>[2]ExxonMobil!DE36</f>
        <v>0.92325781619277481</v>
      </c>
      <c r="DI190" s="210">
        <f>[2]ExxonMobil!DF36</f>
        <v>0.98026642738919523</v>
      </c>
      <c r="DJ190" s="210">
        <f>[2]ExxonMobil!DG36</f>
        <v>1.0194540151150766</v>
      </c>
      <c r="DK190" s="210">
        <f>[2]ExxonMobil!DH36</f>
        <v>1.1236913474109762</v>
      </c>
      <c r="DL190" s="210">
        <f>[2]ExxonMobil!DI36</f>
        <v>1.2215399337883668</v>
      </c>
      <c r="DM190" s="210">
        <f>[2]ExxonMobil!DJ36</f>
        <v>1.2719923512743625</v>
      </c>
      <c r="DN190" s="210">
        <f>[2]ExxonMobil!DK36</f>
        <v>1.2737331352278105</v>
      </c>
      <c r="DO190" s="210">
        <f>[2]ExxonMobil!DL36</f>
        <v>1.3448918434202577</v>
      </c>
      <c r="DP190" s="210">
        <f>[2]ExxonMobil!DM36</f>
        <v>1.4080096585287816</v>
      </c>
      <c r="DQ190" s="210">
        <f>[2]ExxonMobil!DN36</f>
        <v>1.4998490609048445</v>
      </c>
      <c r="DR190" s="210">
        <f>[2]ExxonMobil!DO36</f>
        <v>1.6632903644780335</v>
      </c>
      <c r="DS190" s="210">
        <f>[2]ExxonMobil!DP36</f>
        <v>1.8007030456800504</v>
      </c>
      <c r="DT190" s="210">
        <f>[2]ExxonMobil!DQ36</f>
        <v>1.9928558278699815</v>
      </c>
      <c r="DU190" s="210">
        <f>[2]ExxonMobil!DR36</f>
        <v>2.217266247801716</v>
      </c>
      <c r="DV190" s="210">
        <f>[2]ExxonMobil!DS36</f>
        <v>2.4421871540220534</v>
      </c>
      <c r="DW190" s="210">
        <f>[2]ExxonMobil!DT36</f>
        <v>2.647463051886223</v>
      </c>
      <c r="DX190" s="210">
        <f>[2]ExxonMobil!DU36</f>
        <v>2.9888000148176794</v>
      </c>
      <c r="DY190" s="210">
        <f>[2]ExxonMobil!DV36</f>
        <v>3.2917200481165025</v>
      </c>
      <c r="DZ190" s="210">
        <f>[2]ExxonMobil!DW36</f>
        <v>3.7239755776813168</v>
      </c>
      <c r="EA190" s="210">
        <f>[2]ExxonMobil!DX36</f>
        <v>4.0453420688322925</v>
      </c>
      <c r="EB190" s="210">
        <f>[2]ExxonMobil!DY36</f>
        <v>4.3313735381833558</v>
      </c>
      <c r="EC190" s="210">
        <f>[2]ExxonMobil!DZ36</f>
        <v>4.566031813099996</v>
      </c>
      <c r="ED190" s="210">
        <f>[2]ExxonMobil!EA36</f>
        <v>4.317707798610674</v>
      </c>
      <c r="EE190" s="210">
        <f>[2]ExxonMobil!EB36</f>
        <v>4.071736210565418</v>
      </c>
      <c r="EF190" s="210">
        <f>[2]ExxonMobil!EC36</f>
        <v>3.8135336619681617</v>
      </c>
      <c r="EG190" s="210">
        <f>[2]ExxonMobil!ED36</f>
        <v>3.8899238866822392</v>
      </c>
      <c r="EH190" s="210">
        <f>[2]ExxonMobil!EE36</f>
        <v>3.8145996720874011</v>
      </c>
      <c r="EI190" s="210">
        <f>[2]ExxonMobil!EF36</f>
        <v>3.9131309943497237</v>
      </c>
      <c r="EJ190" s="210">
        <f>[2]ExxonMobil!EG36</f>
        <v>3.1317395659472478</v>
      </c>
      <c r="EK190" s="210">
        <f>[2]ExxonMobil!EH36</f>
        <v>2.4978127859295545</v>
      </c>
      <c r="EL190" s="210">
        <f>[2]ExxonMobil!EI36</f>
        <v>2.2833811487221567</v>
      </c>
      <c r="EM190" s="210">
        <f>[2]ExxonMobil!EJ36</f>
        <v>2.3025279359195787</v>
      </c>
      <c r="EN190" s="210">
        <f>[2]ExxonMobil!EK36</f>
        <v>2.5858106129248557</v>
      </c>
      <c r="EO190" s="210">
        <f>[2]ExxonMobil!EL36</f>
        <v>2.6386072753396919</v>
      </c>
      <c r="EP190" s="210">
        <f>[2]ExxonMobil!EM36</f>
        <v>2.5943760370135003</v>
      </c>
      <c r="EQ190" s="210">
        <f>[2]ExxonMobil!EN36</f>
        <v>2.7307427413042058</v>
      </c>
      <c r="ER190" s="210">
        <f>[2]ExxonMobil!EO36</f>
        <v>2.7939690235804147</v>
      </c>
      <c r="ES190" s="210">
        <f>[2]ExxonMobil!EP36</f>
        <v>2.9003552967683484</v>
      </c>
      <c r="ET190" s="210">
        <f>[2]ExxonMobil!EQ36</f>
        <v>2.8696227668325713</v>
      </c>
      <c r="EU190" s="210">
        <f>[2]ExxonMobil!ER36</f>
        <v>2.9611281738770865</v>
      </c>
      <c r="EV190" s="210">
        <f>[2]ExxonMobil!ES36</f>
        <v>2.9092001179798967</v>
      </c>
      <c r="EW190" s="210">
        <f>[2]ExxonMobil!ET36</f>
        <v>2.9292518043746001</v>
      </c>
      <c r="EX190" s="210">
        <f>[2]ExxonMobil!EU36</f>
        <v>3.0156456207050217</v>
      </c>
      <c r="EY190" s="210">
        <f>[2]ExxonMobil!EV36</f>
        <v>2.8397119127110337</v>
      </c>
      <c r="EZ190" s="210">
        <f>[2]ExxonMobil!EW36</f>
        <v>2.9346285400788834</v>
      </c>
      <c r="FA190" s="210">
        <f>[2]ExxonMobil!EX36</f>
        <v>2.9037677619040982</v>
      </c>
      <c r="FB190" s="210">
        <f>[2]ExxonMobil!EY36</f>
        <v>2.8671181523329068</v>
      </c>
      <c r="FC190" s="210">
        <f>[2]ExxonMobil!EZ36</f>
        <v>2.8340770153477313</v>
      </c>
      <c r="FD190" s="210">
        <f>[2]ExxonMobil!FA36</f>
        <v>2.8585649833979021</v>
      </c>
      <c r="FE190" s="210">
        <f>[2]ExxonMobil!FB36</f>
        <v>2.8264419653961301</v>
      </c>
      <c r="FF190" s="210">
        <f>[2]ExxonMobil!FC36</f>
        <v>2.7916791842347251</v>
      </c>
      <c r="FG190" s="210">
        <f>[2]ExxonMobil!FD36</f>
        <v>2.7394705176724914</v>
      </c>
      <c r="FH190" s="210">
        <f>[2]ExxonMobil!FE36</f>
        <v>2.7395126569759891</v>
      </c>
      <c r="FI190" s="210">
        <f>[2]ExxonMobil!FF36</f>
        <v>2.6521709637736288</v>
      </c>
      <c r="FJ190" s="210">
        <f>[2]ExxonMobil!FG36</f>
        <v>2.7408090146972088</v>
      </c>
      <c r="FK190" s="210">
        <f>[2]ExxonMobil!FH36</f>
        <v>2.786761719247389</v>
      </c>
      <c r="FL190" s="210">
        <f>[2]ExxonMobil!FI36</f>
        <v>2.7651862049157199</v>
      </c>
      <c r="FM190" s="210">
        <f>[2]ExxonMobil!FJ36</f>
        <v>2.8638792948473082</v>
      </c>
      <c r="FN190" s="210">
        <f>[2]ExxonMobil!FK36</f>
        <v>2.9720234354829653</v>
      </c>
      <c r="FO190" s="210">
        <f>[2]ExxonMobil!FL36</f>
        <v>3.1386955666122787</v>
      </c>
      <c r="FP190" s="210">
        <f>[2]ExxonMobil!FM36</f>
        <v>2.9437431487639447</v>
      </c>
      <c r="FQ190" s="210">
        <f>[2]ExxonMobil!FN36</f>
        <v>2.8545435819472078</v>
      </c>
      <c r="FR190" s="210">
        <f>[2]ExxonMobil!FO36</f>
        <v>2.6976852995087217</v>
      </c>
      <c r="FS190" s="210">
        <f>[2]ExxonMobil!FP36</f>
        <v>2.6373303638191761</v>
      </c>
      <c r="FT190" s="210">
        <f>[2]ExxonMobil!FQ36</f>
        <v>2.5677937828920352</v>
      </c>
      <c r="FU190" s="210">
        <f>[2]ExxonMobil!FR36</f>
        <v>2.5625938597022957</v>
      </c>
      <c r="FV190" s="210">
        <f>[2]ExxonMobil!FS36</f>
        <v>2.4028768634393995</v>
      </c>
      <c r="FW190" s="210"/>
      <c r="FX190" s="210"/>
      <c r="FY190" s="100" t="s">
        <v>166</v>
      </c>
      <c r="FZ190" s="129">
        <f>SUM(L190:FW190)</f>
        <v>189.71841884369445</v>
      </c>
      <c r="GA190" s="115"/>
      <c r="GB190" s="125" t="s">
        <v>175</v>
      </c>
      <c r="GC190" s="130" t="s">
        <v>176</v>
      </c>
      <c r="GD190" s="117"/>
      <c r="GE190" s="131">
        <f>(FZ190*$FP$7)/FZ191</f>
        <v>0.10057591380659012</v>
      </c>
      <c r="GI190" s="132"/>
      <c r="GK190" s="129">
        <v>189.71841884369445</v>
      </c>
      <c r="GL190" s="119">
        <f>FZ190-GK190</f>
        <v>0</v>
      </c>
      <c r="GM190" s="15">
        <f>GL190/GK190</f>
        <v>0</v>
      </c>
      <c r="GO190" s="133">
        <f>SUM(EV190:FU190)</f>
        <v>73.372286469321281</v>
      </c>
      <c r="GU190" s="133">
        <f>SUM(DU190:FU190)</f>
        <v>159.7371515721853</v>
      </c>
      <c r="GW190" s="134">
        <f>SUM(DU190:FV190)</f>
        <v>162.14002843562469</v>
      </c>
      <c r="GZ190" s="1"/>
      <c r="HA190" s="1"/>
    </row>
    <row r="191" spans="2:216" ht="15" customHeight="1">
      <c r="C191" s="136" t="s">
        <v>177</v>
      </c>
      <c r="D191" s="14" t="s">
        <v>11</v>
      </c>
      <c r="AN191" s="197"/>
      <c r="AO191" s="197"/>
      <c r="AP191" s="197"/>
      <c r="AQ191" s="137"/>
      <c r="AR191" s="138">
        <f t="shared" ref="AR191:DC191" si="42">AR189+(AR190*$FP$7)</f>
        <v>3.4830647002991724E-2</v>
      </c>
      <c r="AS191" s="138">
        <f t="shared" si="42"/>
        <v>7.2901899416286747E-2</v>
      </c>
      <c r="AT191" s="138">
        <f t="shared" si="42"/>
        <v>0.1193922440966345</v>
      </c>
      <c r="AU191" s="138">
        <f t="shared" si="42"/>
        <v>0.16980487182320275</v>
      </c>
      <c r="AV191" s="138">
        <f t="shared" si="42"/>
        <v>0.22720257086855558</v>
      </c>
      <c r="AW191" s="138">
        <f t="shared" si="42"/>
        <v>0.33799052545762137</v>
      </c>
      <c r="AX191" s="138">
        <f t="shared" si="42"/>
        <v>0.43246136104384303</v>
      </c>
      <c r="AY191" s="138">
        <f t="shared" si="42"/>
        <v>0.59716883590045866</v>
      </c>
      <c r="AZ191" s="138">
        <f t="shared" si="42"/>
        <v>0.7214572006793516</v>
      </c>
      <c r="BA191" s="138">
        <f t="shared" si="42"/>
        <v>0.85192231956350906</v>
      </c>
      <c r="BB191" s="138">
        <f t="shared" si="42"/>
        <v>0.96922507594954577</v>
      </c>
      <c r="BC191" s="138">
        <f t="shared" si="42"/>
        <v>1.0145640582400706</v>
      </c>
      <c r="BD191" s="138">
        <f t="shared" si="42"/>
        <v>1.16877223682798</v>
      </c>
      <c r="BE191" s="138">
        <f t="shared" si="42"/>
        <v>1.3954760753225965</v>
      </c>
      <c r="BF191" s="138">
        <f t="shared" si="42"/>
        <v>1.5141519538487114</v>
      </c>
      <c r="BG191" s="138">
        <f t="shared" si="42"/>
        <v>1.5211357395075573</v>
      </c>
      <c r="BH191" s="138">
        <f t="shared" si="42"/>
        <v>2.2476007572611651</v>
      </c>
      <c r="BI191" s="138">
        <f t="shared" si="42"/>
        <v>2.7622767956613754</v>
      </c>
      <c r="BJ191" s="138">
        <f t="shared" si="42"/>
        <v>3.1340183075140997</v>
      </c>
      <c r="BK191" s="138">
        <f t="shared" si="42"/>
        <v>3.4347413625976726</v>
      </c>
      <c r="BL191" s="138">
        <f t="shared" si="42"/>
        <v>3.7899308839411701</v>
      </c>
      <c r="BM191" s="138">
        <f t="shared" si="42"/>
        <v>4.4292042318572369</v>
      </c>
      <c r="BN191" s="138">
        <f t="shared" si="42"/>
        <v>5.153234741369749</v>
      </c>
      <c r="BO191" s="138">
        <f t="shared" si="42"/>
        <v>5.7257170580151531</v>
      </c>
      <c r="BP191" s="138">
        <f t="shared" si="42"/>
        <v>6.0084176103032547</v>
      </c>
      <c r="BQ191" s="138">
        <f t="shared" si="42"/>
        <v>6.9103158266232008</v>
      </c>
      <c r="BR191" s="138">
        <f t="shared" si="42"/>
        <v>7.9709457111972082</v>
      </c>
      <c r="BS191" s="138">
        <f t="shared" si="42"/>
        <v>8.4920922390826661</v>
      </c>
      <c r="BT191" s="138">
        <f t="shared" si="42"/>
        <v>8.9314800755839716</v>
      </c>
      <c r="BU191" s="138">
        <f t="shared" si="42"/>
        <v>8.814797555614696</v>
      </c>
      <c r="BV191" s="138">
        <f t="shared" si="42"/>
        <v>9.0251757760761535</v>
      </c>
      <c r="BW191" s="138">
        <f t="shared" si="42"/>
        <v>10.411127260921997</v>
      </c>
      <c r="BX191" s="138">
        <f t="shared" si="42"/>
        <v>11.692318899540368</v>
      </c>
      <c r="BY191" s="138">
        <f t="shared" si="42"/>
        <v>13.150813478307294</v>
      </c>
      <c r="BZ191" s="138">
        <f t="shared" si="42"/>
        <v>14.526588540469579</v>
      </c>
      <c r="CA191" s="138">
        <f t="shared" si="42"/>
        <v>16.976476603630502</v>
      </c>
      <c r="CB191" s="138">
        <f t="shared" si="42"/>
        <v>19.484741462701102</v>
      </c>
      <c r="CC191" s="138">
        <f t="shared" si="42"/>
        <v>19.100084868348816</v>
      </c>
      <c r="CD191" s="138">
        <f t="shared" si="42"/>
        <v>21.34107056060105</v>
      </c>
      <c r="CE191" s="138">
        <f t="shared" si="42"/>
        <v>28.332754074381356</v>
      </c>
      <c r="CF191" s="138">
        <f t="shared" si="42"/>
        <v>36.020931398327761</v>
      </c>
      <c r="CG191" s="138">
        <f t="shared" si="42"/>
        <v>36.594501493154645</v>
      </c>
      <c r="CH191" s="138">
        <f t="shared" si="42"/>
        <v>41.283174909562163</v>
      </c>
      <c r="CI191" s="138">
        <f t="shared" si="42"/>
        <v>42.958034094407218</v>
      </c>
      <c r="CJ191" s="138">
        <f t="shared" si="42"/>
        <v>46.610005559908828</v>
      </c>
      <c r="CK191" s="138">
        <f t="shared" si="42"/>
        <v>54.614212385485146</v>
      </c>
      <c r="CL191" s="138">
        <f t="shared" si="42"/>
        <v>55.313940431228112</v>
      </c>
      <c r="CM191" s="138">
        <f t="shared" si="42"/>
        <v>52.944055156751261</v>
      </c>
      <c r="CN191" s="138">
        <f t="shared" si="42"/>
        <v>63.545395822802789</v>
      </c>
      <c r="CO191" s="138">
        <f t="shared" si="42"/>
        <v>79.15538397284908</v>
      </c>
      <c r="CP191" s="138">
        <f t="shared" si="42"/>
        <v>95.850162273313558</v>
      </c>
      <c r="CQ191" s="138">
        <f t="shared" si="42"/>
        <v>103.07798651670268</v>
      </c>
      <c r="CR191" s="138">
        <f t="shared" si="42"/>
        <v>112.46406562852573</v>
      </c>
      <c r="CS191" s="138">
        <f t="shared" si="42"/>
        <v>131.67906657602308</v>
      </c>
      <c r="CT191" s="138">
        <f t="shared" si="42"/>
        <v>118.89905114249295</v>
      </c>
      <c r="CU191" s="138">
        <f t="shared" si="42"/>
        <v>134.05261957983274</v>
      </c>
      <c r="CV191" s="138">
        <f t="shared" si="42"/>
        <v>125.97723316050542</v>
      </c>
      <c r="CW191" s="138">
        <f t="shared" si="42"/>
        <v>139.07961507176435</v>
      </c>
      <c r="CX191" s="138">
        <f t="shared" si="42"/>
        <v>108.91216159997823</v>
      </c>
      <c r="CY191" s="138">
        <f t="shared" si="42"/>
        <v>141.95244230639338</v>
      </c>
      <c r="CZ191" s="138">
        <f t="shared" si="42"/>
        <v>180.34360149848376</v>
      </c>
      <c r="DA191" s="138">
        <f t="shared" si="42"/>
        <v>194.48032279178415</v>
      </c>
      <c r="DB191" s="138">
        <f t="shared" si="42"/>
        <v>212.07617009567139</v>
      </c>
      <c r="DC191" s="138">
        <f t="shared" si="42"/>
        <v>237.46819128553318</v>
      </c>
      <c r="DD191" s="138">
        <f t="shared" ref="DD191:FO191" si="43">DD189+(DD190*$FP$7)</f>
        <v>246.81758855393758</v>
      </c>
      <c r="DE191" s="138">
        <f t="shared" si="43"/>
        <v>226.56814425715595</v>
      </c>
      <c r="DF191" s="138">
        <f t="shared" si="43"/>
        <v>274.35152496293188</v>
      </c>
      <c r="DG191" s="138">
        <f t="shared" si="43"/>
        <v>323.2465385377642</v>
      </c>
      <c r="DH191" s="138">
        <f t="shared" si="43"/>
        <v>347.63487832333129</v>
      </c>
      <c r="DI191" s="138">
        <f t="shared" si="43"/>
        <v>364.6819168682386</v>
      </c>
      <c r="DJ191" s="138">
        <f t="shared" si="43"/>
        <v>377.36612698435096</v>
      </c>
      <c r="DK191" s="138">
        <f t="shared" si="43"/>
        <v>419.47965387392969</v>
      </c>
      <c r="DL191" s="138">
        <f t="shared" si="43"/>
        <v>460.05048284322578</v>
      </c>
      <c r="DM191" s="138">
        <f t="shared" si="43"/>
        <v>474.16646638504892</v>
      </c>
      <c r="DN191" s="138">
        <f t="shared" si="43"/>
        <v>468.29620551290702</v>
      </c>
      <c r="DO191" s="138">
        <f t="shared" si="43"/>
        <v>493.48411441901055</v>
      </c>
      <c r="DP191" s="138">
        <f t="shared" si="43"/>
        <v>512.07968225416653</v>
      </c>
      <c r="DQ191" s="138">
        <f t="shared" si="43"/>
        <v>549.13453803482923</v>
      </c>
      <c r="DR191" s="138">
        <f t="shared" si="43"/>
        <v>605.84136763473384</v>
      </c>
      <c r="DS191" s="138">
        <f t="shared" si="43"/>
        <v>664.93560947326966</v>
      </c>
      <c r="DT191" s="138">
        <f t="shared" si="43"/>
        <v>726.38155114990172</v>
      </c>
      <c r="DU191" s="138">
        <f t="shared" si="43"/>
        <v>795.47340215181157</v>
      </c>
      <c r="DV191" s="138">
        <f t="shared" si="43"/>
        <v>857.16175688553903</v>
      </c>
      <c r="DW191" s="138">
        <f t="shared" si="43"/>
        <v>927.30837670226185</v>
      </c>
      <c r="DX191" s="138">
        <f t="shared" si="43"/>
        <v>1027.0499573075708</v>
      </c>
      <c r="DY191" s="138">
        <f t="shared" si="43"/>
        <v>1088.3031932115714</v>
      </c>
      <c r="DZ191" s="138">
        <f t="shared" si="43"/>
        <v>1205.9426700685603</v>
      </c>
      <c r="EA191" s="138">
        <f t="shared" si="43"/>
        <v>1281.5364256818864</v>
      </c>
      <c r="EB191" s="138">
        <f t="shared" si="43"/>
        <v>1373.1448096662266</v>
      </c>
      <c r="EC191" s="138">
        <f t="shared" si="43"/>
        <v>1397.3460596908274</v>
      </c>
      <c r="ED191" s="138">
        <f t="shared" si="43"/>
        <v>1240.97328432213</v>
      </c>
      <c r="EE191" s="138">
        <f t="shared" si="43"/>
        <v>1133.2213556285276</v>
      </c>
      <c r="EF191" s="138">
        <f t="shared" si="43"/>
        <v>995.90177281747447</v>
      </c>
      <c r="EG191" s="138">
        <f t="shared" si="43"/>
        <v>1043.2268862947103</v>
      </c>
      <c r="EH191" s="138">
        <f t="shared" si="43"/>
        <v>1005.1870380827911</v>
      </c>
      <c r="EI191" s="138">
        <f t="shared" si="43"/>
        <v>1042.4432858155117</v>
      </c>
      <c r="EJ191" s="138">
        <f t="shared" si="43"/>
        <v>853.24886376279835</v>
      </c>
      <c r="EK191" s="138">
        <f t="shared" si="43"/>
        <v>576.21018082952503</v>
      </c>
      <c r="EL191" s="138">
        <f t="shared" si="43"/>
        <v>551.46717418029209</v>
      </c>
      <c r="EM191" s="138">
        <f t="shared" si="43"/>
        <v>583.1879566420148</v>
      </c>
      <c r="EN191" s="138">
        <f t="shared" si="43"/>
        <v>642.27447080725881</v>
      </c>
      <c r="EO191" s="138">
        <f t="shared" si="43"/>
        <v>669.35420685700751</v>
      </c>
      <c r="EP191" s="138">
        <f t="shared" si="43"/>
        <v>668.83055512989517</v>
      </c>
      <c r="EQ191" s="138">
        <f t="shared" si="43"/>
        <v>694.29872005322557</v>
      </c>
      <c r="ER191" s="138">
        <f t="shared" si="43"/>
        <v>708.46067463346435</v>
      </c>
      <c r="ES191" s="138">
        <f t="shared" si="43"/>
        <v>719.65927638390644</v>
      </c>
      <c r="ET191" s="138">
        <f t="shared" si="43"/>
        <v>708.05552087216597</v>
      </c>
      <c r="EU191" s="138">
        <f t="shared" si="43"/>
        <v>729.94025327933934</v>
      </c>
      <c r="EV191" s="138">
        <f t="shared" si="43"/>
        <v>711.66261220474735</v>
      </c>
      <c r="EW191" s="138">
        <f t="shared" si="43"/>
        <v>711.2963256379735</v>
      </c>
      <c r="EX191" s="138">
        <f t="shared" si="43"/>
        <v>737.57127060072071</v>
      </c>
      <c r="EY191" s="138">
        <f t="shared" si="43"/>
        <v>688.28636990628195</v>
      </c>
      <c r="EZ191" s="138">
        <f t="shared" si="43"/>
        <v>693.25276180084688</v>
      </c>
      <c r="FA191" s="138">
        <f t="shared" si="43"/>
        <v>695.1262527837664</v>
      </c>
      <c r="FB191" s="138">
        <f t="shared" si="43"/>
        <v>688.39135487247358</v>
      </c>
      <c r="FC191" s="138">
        <f t="shared" si="43"/>
        <v>687.15996080242951</v>
      </c>
      <c r="FD191" s="138">
        <f t="shared" si="43"/>
        <v>694.1339479538475</v>
      </c>
      <c r="FE191" s="138">
        <f t="shared" si="43"/>
        <v>684.27042046423685</v>
      </c>
      <c r="FF191" s="138">
        <f t="shared" si="43"/>
        <v>664.13423396244718</v>
      </c>
      <c r="FG191" s="138">
        <f t="shared" si="43"/>
        <v>656.03796846597641</v>
      </c>
      <c r="FH191" s="138">
        <f t="shared" si="43"/>
        <v>663.25106275962059</v>
      </c>
      <c r="FI191" s="138">
        <f t="shared" si="43"/>
        <v>648.04589545803219</v>
      </c>
      <c r="FJ191" s="138">
        <f t="shared" si="43"/>
        <v>678.40461511324497</v>
      </c>
      <c r="FK191" s="138">
        <f t="shared" si="43"/>
        <v>678.03449976532795</v>
      </c>
      <c r="FL191" s="138">
        <f t="shared" si="43"/>
        <v>653.15270573368412</v>
      </c>
      <c r="FM191" s="138">
        <f t="shared" si="43"/>
        <v>666.47569257733358</v>
      </c>
      <c r="FN191" s="138">
        <f t="shared" si="43"/>
        <v>675.7290744188706</v>
      </c>
      <c r="FO191" s="138">
        <f t="shared" si="43"/>
        <v>686.69560439869986</v>
      </c>
      <c r="FP191" s="138">
        <f t="shared" ref="FP191:FV191" si="44">FP189+(FP190*$FP$7)</f>
        <v>645.86206119134329</v>
      </c>
      <c r="FQ191" s="138">
        <f t="shared" si="44"/>
        <v>635.40645162084422</v>
      </c>
      <c r="FR191" s="138">
        <f t="shared" si="44"/>
        <v>603.776993876907</v>
      </c>
      <c r="FS191" s="138">
        <f t="shared" si="44"/>
        <v>621.07546866769792</v>
      </c>
      <c r="FT191" s="138">
        <f t="shared" si="44"/>
        <v>613.66381017186211</v>
      </c>
      <c r="FU191" s="138">
        <f t="shared" si="44"/>
        <v>603.96320710766099</v>
      </c>
      <c r="FV191" s="138">
        <f t="shared" si="44"/>
        <v>580.04516619827598</v>
      </c>
      <c r="FW191" s="112"/>
      <c r="FX191" s="112"/>
      <c r="FY191" s="100" t="s">
        <v>166</v>
      </c>
      <c r="FZ191" s="139">
        <f>SUM(L191:FW191)</f>
        <v>52816.977013390795</v>
      </c>
      <c r="GA191" s="115"/>
      <c r="GB191" s="136" t="s">
        <v>177</v>
      </c>
      <c r="GC191" s="14" t="s">
        <v>11</v>
      </c>
      <c r="GD191" s="117"/>
      <c r="GE191" s="140">
        <f>GE189+GE190</f>
        <v>1.0000000000000004</v>
      </c>
      <c r="GI191" s="141"/>
      <c r="GK191" s="139">
        <v>52816.977013390795</v>
      </c>
      <c r="GL191" s="119">
        <f>FZ191-GK191</f>
        <v>0</v>
      </c>
      <c r="GM191" s="15">
        <f>GL191/GK191</f>
        <v>0</v>
      </c>
      <c r="GO191" s="142">
        <f>SUM(EV191:FU191)</f>
        <v>17384.860622316872</v>
      </c>
      <c r="GR191" s="143" t="str">
        <f>GB188</f>
        <v>ExxonMobil, USA</v>
      </c>
      <c r="GS191" s="144">
        <f>GO191</f>
        <v>17384.860622316872</v>
      </c>
      <c r="GU191" s="142">
        <f>SUM(DU191:FU191)</f>
        <v>41904.068750075181</v>
      </c>
      <c r="GW191" s="145">
        <f>SUM(DU191:FV191)</f>
        <v>42484.113916273454</v>
      </c>
      <c r="GY191" s="306">
        <f>+GW191</f>
        <v>42484.113916273454</v>
      </c>
      <c r="GZ191" s="143" t="str">
        <f>GR191</f>
        <v>ExxonMobil, USA</v>
      </c>
      <c r="HA191" s="144">
        <f>GW191</f>
        <v>42484.113916273454</v>
      </c>
      <c r="HC191" s="22" t="s">
        <v>23</v>
      </c>
      <c r="HD191" s="146">
        <f>FU191</f>
        <v>603.96320710766099</v>
      </c>
      <c r="HE191" s="147"/>
      <c r="HF191" s="148">
        <f>FV191</f>
        <v>580.04516619827598</v>
      </c>
    </row>
    <row r="192" spans="2:216" ht="9.9499999999999993" customHeight="1">
      <c r="C192" s="149"/>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c r="DF192" s="23"/>
      <c r="DG192" s="23"/>
      <c r="DH192" s="23"/>
      <c r="DI192" s="23"/>
      <c r="DJ192" s="23"/>
      <c r="DK192" s="23"/>
      <c r="DL192" s="23"/>
      <c r="DM192" s="23"/>
      <c r="DN192" s="23"/>
      <c r="DO192" s="23"/>
      <c r="DP192" s="23"/>
      <c r="DQ192" s="23"/>
      <c r="DR192" s="23"/>
      <c r="DS192" s="23"/>
      <c r="DT192" s="23"/>
      <c r="DU192" s="23"/>
      <c r="DV192" s="23"/>
      <c r="DW192" s="23"/>
      <c r="DX192" s="23"/>
      <c r="DY192" s="23"/>
      <c r="DZ192" s="23"/>
      <c r="EA192" s="23"/>
      <c r="EB192" s="23"/>
      <c r="EC192" s="23"/>
      <c r="ED192" s="23"/>
      <c r="EE192" s="23"/>
      <c r="EF192" s="23"/>
      <c r="EG192" s="23"/>
      <c r="EH192" s="23"/>
      <c r="EI192" s="23"/>
      <c r="EJ192" s="23"/>
      <c r="EK192" s="23"/>
      <c r="EL192" s="23"/>
      <c r="EM192" s="23"/>
      <c r="EN192" s="23"/>
      <c r="EO192" s="23"/>
      <c r="EP192" s="23"/>
      <c r="EQ192" s="23"/>
      <c r="ER192" s="23"/>
      <c r="ES192" s="23"/>
      <c r="ET192" s="23"/>
      <c r="EU192" s="23"/>
      <c r="EV192" s="23"/>
      <c r="EW192" s="23"/>
      <c r="EX192" s="23"/>
      <c r="EY192" s="23"/>
      <c r="EZ192" s="23"/>
      <c r="FA192" s="23"/>
      <c r="FB192" s="23"/>
      <c r="FC192" s="23"/>
      <c r="FD192" s="23"/>
      <c r="FE192" s="23"/>
      <c r="FF192" s="23"/>
      <c r="FG192" s="23"/>
      <c r="FH192" s="23"/>
      <c r="FI192" s="23"/>
      <c r="FJ192" s="23"/>
      <c r="FK192" s="23"/>
      <c r="FL192" s="23"/>
      <c r="FM192" s="23"/>
      <c r="FN192" s="23"/>
      <c r="FO192" s="23"/>
      <c r="FP192" s="23"/>
      <c r="FQ192" s="23"/>
      <c r="FR192" s="23"/>
      <c r="FS192" s="23"/>
      <c r="FT192" s="23"/>
      <c r="FU192" s="23"/>
      <c r="FV192" s="23"/>
      <c r="FW192" s="23"/>
      <c r="FX192" s="23"/>
      <c r="FY192" s="23"/>
      <c r="FZ192" s="151">
        <f>FZ189+(FZ190*$FP$7)</f>
        <v>52816.977013390824</v>
      </c>
      <c r="GA192" s="152" t="s">
        <v>179</v>
      </c>
      <c r="GB192" s="149"/>
      <c r="GK192" s="204">
        <v>0</v>
      </c>
      <c r="GZ192" s="1"/>
      <c r="HA192" s="1"/>
    </row>
    <row r="193" spans="2:214" ht="14.1" customHeight="1">
      <c r="B193" s="14">
        <v>36</v>
      </c>
      <c r="C193" s="103" t="str">
        <f>GB193</f>
        <v>FSU (Former Soviet Union) (coal oil gas)</v>
      </c>
      <c r="D193" s="178" t="s">
        <v>216</v>
      </c>
      <c r="F193" s="14" t="s">
        <v>251</v>
      </c>
      <c r="G193" s="23" t="s">
        <v>200</v>
      </c>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c r="CV193" s="23"/>
      <c r="CW193" s="23"/>
      <c r="CX193" s="23"/>
      <c r="CY193" s="23"/>
      <c r="CZ193" s="23"/>
      <c r="DA193" s="23"/>
      <c r="DB193" s="23"/>
      <c r="DC193" s="23"/>
      <c r="DD193" s="23"/>
      <c r="DE193" s="23"/>
      <c r="DF193" s="23"/>
      <c r="DG193" s="23"/>
      <c r="DH193" s="23"/>
      <c r="DI193" s="23"/>
      <c r="DJ193" s="23"/>
      <c r="DK193" s="23"/>
      <c r="DL193" s="23"/>
      <c r="DM193" s="23"/>
      <c r="DN193" s="23"/>
      <c r="DO193" s="23"/>
      <c r="DP193" s="23"/>
      <c r="DQ193" s="23"/>
      <c r="DR193" s="23"/>
      <c r="DS193" s="23"/>
      <c r="DT193" s="23"/>
      <c r="DU193" s="23"/>
      <c r="DV193" s="23"/>
      <c r="DW193" s="23"/>
      <c r="DX193" s="23"/>
      <c r="DY193" s="23"/>
      <c r="DZ193" s="23"/>
      <c r="EA193" s="23"/>
      <c r="EB193" s="23"/>
      <c r="EC193" s="23"/>
      <c r="ED193" s="23"/>
      <c r="EE193" s="23"/>
      <c r="EF193" s="23"/>
      <c r="EG193" s="23"/>
      <c r="EH193" s="23"/>
      <c r="EI193" s="23"/>
      <c r="EJ193" s="23"/>
      <c r="EK193" s="23"/>
      <c r="EL193" s="23"/>
      <c r="EM193" s="23"/>
      <c r="EN193" s="23"/>
      <c r="EO193" s="23"/>
      <c r="EP193" s="23"/>
      <c r="EQ193" s="23"/>
      <c r="ER193" s="23"/>
      <c r="ES193" s="23"/>
      <c r="ET193" s="23"/>
      <c r="EU193" s="23"/>
      <c r="EV193" s="23"/>
      <c r="EW193" s="23"/>
      <c r="EX193" s="23"/>
      <c r="EY193" s="23"/>
      <c r="EZ193" s="23"/>
      <c r="FA193" s="23"/>
      <c r="FB193" s="23"/>
      <c r="FC193" s="23"/>
      <c r="FD193" s="23"/>
      <c r="FE193" s="23"/>
      <c r="FF193" s="23"/>
      <c r="FG193" s="23"/>
      <c r="FH193" s="23"/>
      <c r="FI193" s="23"/>
      <c r="FJ193" s="23"/>
      <c r="FK193" s="23"/>
      <c r="FL193" s="23"/>
      <c r="FM193" s="23"/>
      <c r="FN193" s="23"/>
      <c r="FO193" s="23"/>
      <c r="FP193" s="23"/>
      <c r="FQ193" s="23"/>
      <c r="FR193" s="23"/>
      <c r="FS193" s="23"/>
      <c r="FT193" s="23"/>
      <c r="FU193" s="23"/>
      <c r="FV193" s="23"/>
      <c r="FW193" s="23"/>
      <c r="FX193" s="23"/>
      <c r="FY193" s="23"/>
      <c r="FZ193" s="180"/>
      <c r="GB193" s="156" t="s">
        <v>17</v>
      </c>
      <c r="GF193" s="14">
        <v>36</v>
      </c>
      <c r="GK193" s="180"/>
      <c r="GZ193" s="1"/>
      <c r="HA193" s="1"/>
    </row>
    <row r="194" spans="2:214" ht="14.1" customHeight="1">
      <c r="C194" s="109" t="s">
        <v>172</v>
      </c>
      <c r="D194" s="110" t="s">
        <v>173</v>
      </c>
      <c r="F194" s="14" t="s">
        <v>252</v>
      </c>
      <c r="G194" s="23" t="s">
        <v>204</v>
      </c>
      <c r="AN194" s="23"/>
      <c r="AO194" s="23"/>
      <c r="AP194" s="23"/>
      <c r="AQ194" s="23"/>
      <c r="AR194" s="23"/>
      <c r="AS194" s="23"/>
      <c r="AT194" s="23"/>
      <c r="AU194" s="23"/>
      <c r="AV194" s="23"/>
      <c r="AW194" s="23"/>
      <c r="AX194" s="23"/>
      <c r="AY194" s="23"/>
      <c r="AZ194" s="23"/>
      <c r="BA194" s="23"/>
      <c r="BB194" s="23"/>
      <c r="BC194" s="23"/>
      <c r="BD194" s="23"/>
      <c r="BE194" s="23"/>
      <c r="BF194" s="23"/>
      <c r="BG194" s="111"/>
      <c r="BH194" s="155">
        <f>[2]FSU!BE29</f>
        <v>35.717787059851133</v>
      </c>
      <c r="BI194" s="155">
        <f>[2]FSU!BF29</f>
        <v>34.601606214230785</v>
      </c>
      <c r="BJ194" s="155">
        <f>[2]FSU!BG29</f>
        <v>33.485425368610436</v>
      </c>
      <c r="BK194" s="155">
        <f>[2]FSU!BH29</f>
        <v>32.369244522990087</v>
      </c>
      <c r="BL194" s="155">
        <f>[2]FSU!BI29</f>
        <v>31.253063677369742</v>
      </c>
      <c r="BM194" s="155">
        <f>[2]FSU!BJ29</f>
        <v>30.136882831749393</v>
      </c>
      <c r="BN194" s="155">
        <f>[2]FSU!BK29</f>
        <v>29.020701986129048</v>
      </c>
      <c r="BO194" s="155">
        <f>[2]FSU!BL29</f>
        <v>27.904521140508699</v>
      </c>
      <c r="BP194" s="155">
        <f>[2]FSU!BM29</f>
        <v>26.78834029488835</v>
      </c>
      <c r="BQ194" s="155">
        <f>[2]FSU!BN29</f>
        <v>25.672159449268001</v>
      </c>
      <c r="BR194" s="155">
        <f>[2]FSU!BO29</f>
        <v>24.555978603647652</v>
      </c>
      <c r="BS194" s="155">
        <f>[2]FSU!BP29</f>
        <v>23.439797758027307</v>
      </c>
      <c r="BT194" s="155">
        <f>[2]FSU!BQ29</f>
        <v>22.323616912406958</v>
      </c>
      <c r="BU194" s="155">
        <f>[2]FSU!BR29</f>
        <v>21.20743606678661</v>
      </c>
      <c r="BV194" s="155">
        <f>[2]FSU!BS29</f>
        <v>20.091255221166264</v>
      </c>
      <c r="BW194" s="155">
        <f>[2]FSU!BT29</f>
        <v>18.975074375545915</v>
      </c>
      <c r="BX194" s="155">
        <f>[2]FSU!BU29</f>
        <v>17.858893529925567</v>
      </c>
      <c r="BY194" s="155">
        <f>[2]FSU!BV29</f>
        <v>16.742712684305218</v>
      </c>
      <c r="BZ194" s="155">
        <f>[2]FSU!BW29</f>
        <v>15.626531838684871</v>
      </c>
      <c r="CA194" s="155">
        <f>[2]FSU!BX29</f>
        <v>14.510350993064524</v>
      </c>
      <c r="CB194" s="155">
        <f>[2]FSU!BY29</f>
        <v>13.394170147444175</v>
      </c>
      <c r="CC194" s="155">
        <f>[2]FSU!BZ29</f>
        <v>20.973484561544584</v>
      </c>
      <c r="CD194" s="155">
        <f>[2]FSU!CA29</f>
        <v>28.552798975644997</v>
      </c>
      <c r="CE194" s="155">
        <f>[2]FSU!CB29</f>
        <v>36.132113389745406</v>
      </c>
      <c r="CF194" s="155">
        <f>[2]FSU!CC29</f>
        <v>43.711427803845815</v>
      </c>
      <c r="CG194" s="155">
        <f>[2]FSU!CD29</f>
        <v>51.290742217946224</v>
      </c>
      <c r="CH194" s="155">
        <f>[2]FSU!CE29</f>
        <v>58.870056632046641</v>
      </c>
      <c r="CI194" s="155">
        <f>[2]FSU!CF29</f>
        <v>66.44937104614705</v>
      </c>
      <c r="CJ194" s="155">
        <f>[2]FSU!CG29</f>
        <v>74.028685460247459</v>
      </c>
      <c r="CK194" s="155">
        <f>[2]FSU!CH29</f>
        <v>81.607999874347854</v>
      </c>
      <c r="CL194" s="155">
        <f>[2]FSU!CI29</f>
        <v>89.187314288448277</v>
      </c>
      <c r="CM194" s="155">
        <f>[2]FSU!CJ29</f>
        <v>112.51102923853107</v>
      </c>
      <c r="CN194" s="155">
        <f>[2]FSU!CK29</f>
        <v>157.74760654983254</v>
      </c>
      <c r="CO194" s="155">
        <f>[2]FSU!CL29</f>
        <v>194.35164120110625</v>
      </c>
      <c r="CP194" s="155">
        <f>[2]FSU!CM29</f>
        <v>248.57570668134272</v>
      </c>
      <c r="CQ194" s="155">
        <f>[2]FSU!CN29</f>
        <v>243.26491821788113</v>
      </c>
      <c r="CR194" s="155">
        <f>[2]FSU!CO29</f>
        <v>282.32678309121081</v>
      </c>
      <c r="CS194" s="155">
        <f>[2]FSU!CP29</f>
        <v>283.2107983209421</v>
      </c>
      <c r="CT194" s="155">
        <f>[2]FSU!CQ29</f>
        <v>296.65408042559358</v>
      </c>
      <c r="CU194" s="155">
        <f>[2]FSU!CR29</f>
        <v>368.2827538315882</v>
      </c>
      <c r="CV194" s="155">
        <f>[2]FSU!CS29</f>
        <v>439.91142723758276</v>
      </c>
      <c r="CW194" s="155">
        <f>[2]FSU!CT29</f>
        <v>495.65238248701735</v>
      </c>
      <c r="CX194" s="155">
        <f>[2]FSU!CU29</f>
        <v>551.39333773645183</v>
      </c>
      <c r="CY194" s="155">
        <f>[2]FSU!CV29</f>
        <v>310.44561095407863</v>
      </c>
      <c r="CZ194" s="155">
        <f>[2]FSU!CW29</f>
        <v>283.28669861844429</v>
      </c>
      <c r="DA194" s="155">
        <f>[2]FSU!CX29</f>
        <v>327.27761810603346</v>
      </c>
      <c r="DB194" s="155">
        <f>[2]FSU!CY29</f>
        <v>359.410232289752</v>
      </c>
      <c r="DC194" s="155">
        <f>[2]FSU!CZ29</f>
        <v>390.66329596712177</v>
      </c>
      <c r="DD194" s="155">
        <f>[2]FSU!DA29</f>
        <v>457.63414670434264</v>
      </c>
      <c r="DE194" s="155">
        <f>[2]FSU!DB29</f>
        <v>554.48781903913721</v>
      </c>
      <c r="DF194" s="155">
        <f>[2]FSU!DC29</f>
        <v>646.23017828286697</v>
      </c>
      <c r="DG194" s="155">
        <f>[2]FSU!DD29</f>
        <v>668.76932509813503</v>
      </c>
      <c r="DH194" s="155">
        <f>[2]FSU!DE29</f>
        <v>718.09681220829157</v>
      </c>
      <c r="DI194" s="155">
        <f>[2]FSU!DF29</f>
        <v>843.78223096733598</v>
      </c>
      <c r="DJ194" s="155">
        <f>[2]FSU!DG29</f>
        <v>968.12499116875563</v>
      </c>
      <c r="DK194" s="155">
        <f>[2]FSU!DH29</f>
        <v>1052.6548037873995</v>
      </c>
      <c r="DL194" s="155">
        <f>[2]FSU!DI29</f>
        <v>1192.8619728094639</v>
      </c>
      <c r="DM194" s="155">
        <f>[2]FSU!DJ29</f>
        <v>1353.6035492544822</v>
      </c>
      <c r="DN194" s="155">
        <f>[2]FSU!DK29</f>
        <v>1492.2134350005147</v>
      </c>
      <c r="DO194" s="155">
        <f>[2]FSU!DL29</f>
        <v>1568.98944130412</v>
      </c>
      <c r="DP194" s="155">
        <f>[2]FSU!DM29</f>
        <v>1642.4102062144823</v>
      </c>
      <c r="DQ194" s="155">
        <f>[2]FSU!DN29</f>
        <v>1707.2668066445701</v>
      </c>
      <c r="DR194" s="155">
        <f>[2]FSU!DO29</f>
        <v>1810.7180147061567</v>
      </c>
      <c r="DS194" s="155">
        <f>[2]FSU!DP29</f>
        <v>1936.3610568253723</v>
      </c>
      <c r="DT194" s="155">
        <f>[2]FSU!DQ29</f>
        <v>2074.2162651133858</v>
      </c>
      <c r="DU194" s="155">
        <f>[2]FSU!DR29</f>
        <v>2206.8606675477836</v>
      </c>
      <c r="DV194" s="155">
        <f>[2]FSU!DS29</f>
        <v>2298.881395793087</v>
      </c>
      <c r="DW194" s="155">
        <f>[2]FSU!DT29</f>
        <v>2399.4823547151382</v>
      </c>
      <c r="DX194" s="155">
        <f>[2]FSU!DU29</f>
        <v>2472.0606507290827</v>
      </c>
      <c r="DY194" s="155">
        <f>[2]FSU!DV29</f>
        <v>2390.5091749390031</v>
      </c>
      <c r="DZ194" s="155">
        <f>[2]FSU!DW29</f>
        <v>2455.4791733154912</v>
      </c>
      <c r="EA194" s="155">
        <f>[2]FSU!DX29</f>
        <v>2577.0848097666226</v>
      </c>
      <c r="EB194" s="155">
        <f>[2]FSU!DY29</f>
        <v>2785.5738403322275</v>
      </c>
      <c r="EC194" s="155">
        <f>[2]FSU!DZ29</f>
        <v>2873.2047818526421</v>
      </c>
      <c r="ED194" s="155">
        <f>[2]FSU!EA29</f>
        <v>3002.8530919393233</v>
      </c>
      <c r="EE194" s="155">
        <f>[2]FSU!EB29</f>
        <v>3195.4653182725142</v>
      </c>
      <c r="EF194" s="155">
        <f>[2]FSU!EC29</f>
        <v>3366.9340482922457</v>
      </c>
      <c r="EG194" s="155">
        <f>[2]FSU!ED29</f>
        <v>3519.1543380940739</v>
      </c>
      <c r="EH194" s="155">
        <f>[2]FSU!EE29</f>
        <v>3690.8871838159066</v>
      </c>
      <c r="EI194" s="155">
        <f>[2]FSU!EF29</f>
        <v>3807.5472459696393</v>
      </c>
      <c r="EJ194" s="155">
        <f>[2]FSU!EG29</f>
        <v>4150.267784186517</v>
      </c>
      <c r="EK194" s="155">
        <f>[2]FSU!EH29</f>
        <v>4199.5932709195777</v>
      </c>
      <c r="EL194" s="155">
        <f>[2]FSU!EI29</f>
        <v>4308.9561695377397</v>
      </c>
      <c r="EM194" s="155">
        <f>[2]FSU!EJ29</f>
        <v>4377.9635888771963</v>
      </c>
      <c r="EN194" s="155">
        <f>[2]FSU!EK29</f>
        <v>4482.7261479260287</v>
      </c>
      <c r="EO194" s="155">
        <f>[2]FSU!EL29</f>
        <v>4591.1713984515682</v>
      </c>
      <c r="EP194" s="155">
        <f>[2]FSU!EM29</f>
        <v>4788.3180252622478</v>
      </c>
      <c r="EQ194" s="155">
        <f>[2]FSU!EN29</f>
        <v>4895.2221144759596</v>
      </c>
      <c r="ER194" s="155">
        <f>[2]FSU!EO29</f>
        <v>5032.7824290494809</v>
      </c>
      <c r="ES194" s="155">
        <f>[2]FSU!EP29</f>
        <v>3331.0686518996258</v>
      </c>
      <c r="ET194" s="155">
        <f>[2]FSU!EQ29</f>
        <v>3361.9571831638709</v>
      </c>
      <c r="EU194" s="155">
        <f>[2]FSU!ER29</f>
        <v>2860.4650059177511</v>
      </c>
      <c r="EV194" s="111"/>
      <c r="EW194" s="23"/>
      <c r="EX194" s="23"/>
      <c r="EY194" s="23"/>
      <c r="EZ194" s="23"/>
      <c r="FA194" s="23"/>
      <c r="FB194" s="23"/>
      <c r="FC194" s="23"/>
      <c r="FD194" s="23"/>
      <c r="FE194" s="23"/>
      <c r="FF194" s="23"/>
      <c r="FG194" s="23"/>
      <c r="FH194" s="23"/>
      <c r="FI194" s="23"/>
      <c r="FJ194" s="23"/>
      <c r="FK194" s="23"/>
      <c r="FL194" s="23"/>
      <c r="FM194" s="23"/>
      <c r="FN194" s="23"/>
      <c r="FO194" s="23"/>
      <c r="FP194" s="23"/>
      <c r="FQ194" s="23"/>
      <c r="FR194" s="23"/>
      <c r="FS194" s="23"/>
      <c r="FT194" s="23"/>
      <c r="FU194" s="23"/>
      <c r="FV194" s="23"/>
      <c r="FW194" s="23"/>
      <c r="FX194" s="23"/>
      <c r="FY194" s="113" t="s">
        <v>166</v>
      </c>
      <c r="FZ194" s="114">
        <f>SUM(L194:FW194)</f>
        <v>120522.33636605224</v>
      </c>
      <c r="GA194" s="115"/>
      <c r="GB194" s="109" t="s">
        <v>172</v>
      </c>
      <c r="GC194" s="116" t="s">
        <v>173</v>
      </c>
      <c r="GD194" s="117"/>
      <c r="GE194" s="118">
        <f>FZ194/FZ196</f>
        <v>0.89461552923853682</v>
      </c>
      <c r="GI194" s="118">
        <f>FZ194/$GI$576</f>
        <v>7.4770373982343888E-2</v>
      </c>
      <c r="GK194" s="114">
        <v>120522.33636605224</v>
      </c>
      <c r="GL194" s="119">
        <f>FZ194-GK194</f>
        <v>0</v>
      </c>
      <c r="GM194" s="15">
        <f>GL194/GK194</f>
        <v>0</v>
      </c>
      <c r="GO194" s="120">
        <f>SUM(EV194:FU194)</f>
        <v>0</v>
      </c>
      <c r="GU194" s="120">
        <f>SUM(DU194:FU194)</f>
        <v>93422.469845042331</v>
      </c>
      <c r="GW194" s="121">
        <f>SUM(DU194:FV194)</f>
        <v>93422.469845042331</v>
      </c>
      <c r="GZ194" s="1"/>
      <c r="HA194" s="1"/>
    </row>
    <row r="195" spans="2:214" ht="14.1" customHeight="1">
      <c r="C195" s="125" t="s">
        <v>175</v>
      </c>
      <c r="D195" s="126" t="s">
        <v>176</v>
      </c>
      <c r="F195" s="14" t="s">
        <v>253</v>
      </c>
      <c r="G195" s="23" t="s">
        <v>182</v>
      </c>
      <c r="AN195" s="23"/>
      <c r="AO195" s="23"/>
      <c r="AP195" s="23"/>
      <c r="AQ195" s="23"/>
      <c r="AR195" s="23"/>
      <c r="AS195" s="23"/>
      <c r="AT195" s="23"/>
      <c r="AU195" s="23"/>
      <c r="AV195" s="23"/>
      <c r="AW195" s="23"/>
      <c r="AX195" s="23"/>
      <c r="AY195" s="23"/>
      <c r="AZ195" s="23"/>
      <c r="BA195" s="23"/>
      <c r="BB195" s="23"/>
      <c r="BC195" s="23"/>
      <c r="BD195" s="23"/>
      <c r="BE195" s="23"/>
      <c r="BF195" s="23"/>
      <c r="BG195" s="111"/>
      <c r="BH195" s="127">
        <f>[2]FSU!BE36</f>
        <v>0.1441076410845035</v>
      </c>
      <c r="BI195" s="127">
        <f>[2]FSU!BF36</f>
        <v>0.13960427730061276</v>
      </c>
      <c r="BJ195" s="127">
        <f>[2]FSU!BG36</f>
        <v>0.13510091351672202</v>
      </c>
      <c r="BK195" s="127">
        <f>[2]FSU!BH36</f>
        <v>0.13059754973283128</v>
      </c>
      <c r="BL195" s="127">
        <f>[2]FSU!BI36</f>
        <v>0.12609418594894056</v>
      </c>
      <c r="BM195" s="127">
        <f>[2]FSU!BJ36</f>
        <v>0.12159082216504981</v>
      </c>
      <c r="BN195" s="127">
        <f>[2]FSU!BK36</f>
        <v>0.11708745838115908</v>
      </c>
      <c r="BO195" s="127">
        <f>[2]FSU!BL36</f>
        <v>0.11258409459726834</v>
      </c>
      <c r="BP195" s="127">
        <f>[2]FSU!BM36</f>
        <v>0.10808073081337762</v>
      </c>
      <c r="BQ195" s="127">
        <f>[2]FSU!BN36</f>
        <v>0.10357736702948687</v>
      </c>
      <c r="BR195" s="127">
        <f>[2]FSU!BO36</f>
        <v>9.9074003245596134E-2</v>
      </c>
      <c r="BS195" s="127">
        <f>[2]FSU!BP36</f>
        <v>9.4570639461705408E-2</v>
      </c>
      <c r="BT195" s="127">
        <f>[2]FSU!BQ36</f>
        <v>9.0067275677814682E-2</v>
      </c>
      <c r="BU195" s="127">
        <f>[2]FSU!BR36</f>
        <v>8.5563911893923941E-2</v>
      </c>
      <c r="BV195" s="127">
        <f>[2]FSU!BS36</f>
        <v>8.1060548110033215E-2</v>
      </c>
      <c r="BW195" s="127">
        <f>[2]FSU!BT36</f>
        <v>7.6557184326142474E-2</v>
      </c>
      <c r="BX195" s="127">
        <f>[2]FSU!BU36</f>
        <v>7.2053820542251748E-2</v>
      </c>
      <c r="BY195" s="127">
        <f>[2]FSU!BV36</f>
        <v>6.7550456758361008E-2</v>
      </c>
      <c r="BZ195" s="127">
        <f>[2]FSU!BW36</f>
        <v>6.3047092974470281E-2</v>
      </c>
      <c r="CA195" s="127">
        <f>[2]FSU!BX36</f>
        <v>5.8543729190579541E-2</v>
      </c>
      <c r="CB195" s="127">
        <f>[2]FSU!BY36</f>
        <v>5.4040365406688808E-2</v>
      </c>
      <c r="CC195" s="127">
        <f>[2]FSU!BZ36</f>
        <v>8.4620006844820433E-2</v>
      </c>
      <c r="CD195" s="127">
        <f>[2]FSU!CA36</f>
        <v>0.11519964828295208</v>
      </c>
      <c r="CE195" s="127">
        <f>[2]FSU!CB36</f>
        <v>0.14577928972108373</v>
      </c>
      <c r="CF195" s="127">
        <f>[2]FSU!CC36</f>
        <v>0.17635893115921536</v>
      </c>
      <c r="CG195" s="127">
        <f>[2]FSU!CD36</f>
        <v>0.20693857259734699</v>
      </c>
      <c r="CH195" s="127">
        <f>[2]FSU!CE36</f>
        <v>0.23751821403547865</v>
      </c>
      <c r="CI195" s="127">
        <f>[2]FSU!CF36</f>
        <v>0.26809785547361031</v>
      </c>
      <c r="CJ195" s="127">
        <f>[2]FSU!CG36</f>
        <v>0.29867749691174189</v>
      </c>
      <c r="CK195" s="127">
        <f>[2]FSU!CH36</f>
        <v>0.32925713834987352</v>
      </c>
      <c r="CL195" s="127">
        <f>[2]FSU!CI36</f>
        <v>0.35983677978800516</v>
      </c>
      <c r="CM195" s="127">
        <f>[2]FSU!CJ36</f>
        <v>0.45393906941618595</v>
      </c>
      <c r="CN195" s="127">
        <f>[2]FSU!CK36</f>
        <v>0.63645139684970964</v>
      </c>
      <c r="CO195" s="127">
        <f>[2]FSU!CL36</f>
        <v>0.78413470877862246</v>
      </c>
      <c r="CP195" s="127">
        <f>[2]FSU!CM36</f>
        <v>1.0029081214000342</v>
      </c>
      <c r="CQ195" s="127">
        <f>[2]FSU!CN36</f>
        <v>0.98148111651628223</v>
      </c>
      <c r="CR195" s="127">
        <f>[2]FSU!CO36</f>
        <v>1.1390808354973223</v>
      </c>
      <c r="CS195" s="127">
        <f>[2]FSU!CP36</f>
        <v>1.1426474996141638</v>
      </c>
      <c r="CT195" s="127">
        <f>[2]FSU!CQ36</f>
        <v>1.1968860130273435</v>
      </c>
      <c r="CU195" s="127">
        <f>[2]FSU!CR36</f>
        <v>1.4858803771309639</v>
      </c>
      <c r="CV195" s="127">
        <f>[2]FSU!CS36</f>
        <v>1.7748747412345838</v>
      </c>
      <c r="CW195" s="127">
        <f>[2]FSU!CT36</f>
        <v>1.9997682252383033</v>
      </c>
      <c r="CX195" s="127">
        <f>[2]FSU!CU36</f>
        <v>2.2246617092420222</v>
      </c>
      <c r="CY195" s="127">
        <f>[2]FSU!CV36</f>
        <v>1.2525295759410977</v>
      </c>
      <c r="CZ195" s="127">
        <f>[2]FSU!CW36</f>
        <v>1.1429537283514684</v>
      </c>
      <c r="DA195" s="127">
        <f>[2]FSU!CX36</f>
        <v>1.32044030180217</v>
      </c>
      <c r="DB195" s="127">
        <f>[2]FSU!CY36</f>
        <v>1.4500831384128161</v>
      </c>
      <c r="DC195" s="127">
        <f>[2]FSU!CZ36</f>
        <v>1.5761773243617567</v>
      </c>
      <c r="DD195" s="127">
        <f>[2]FSU!DA36</f>
        <v>1.8463791513952008</v>
      </c>
      <c r="DE195" s="127">
        <f>[2]FSU!DB36</f>
        <v>2.1777422254780996</v>
      </c>
      <c r="DF195" s="127">
        <f>[2]FSU!DC36</f>
        <v>2.5330365029242135</v>
      </c>
      <c r="DG195" s="127">
        <f>[2]FSU!DD36</f>
        <v>2.6091222257691018</v>
      </c>
      <c r="DH195" s="127">
        <f>[2]FSU!DE36</f>
        <v>2.7932886794273681</v>
      </c>
      <c r="DI195" s="127">
        <f>[2]FSU!DF36</f>
        <v>3.2855302495415994</v>
      </c>
      <c r="DJ195" s="127">
        <f>[2]FSU!DG36</f>
        <v>3.7575035709805933</v>
      </c>
      <c r="DK195" s="127">
        <f>[2]FSU!DH36</f>
        <v>4.0539957075687711</v>
      </c>
      <c r="DL195" s="127">
        <f>[2]FSU!DI36</f>
        <v>4.7072467499784922</v>
      </c>
      <c r="DM195" s="127">
        <f>[2]FSU!DJ36</f>
        <v>5.2934612176907603</v>
      </c>
      <c r="DN195" s="127">
        <f>[2]FSU!DK36</f>
        <v>5.9022412124088595</v>
      </c>
      <c r="DO195" s="127">
        <f>[2]FSU!DL36</f>
        <v>6.2177840167878244</v>
      </c>
      <c r="DP195" s="127">
        <f>[2]FSU!DM36</f>
        <v>6.5470525850528407</v>
      </c>
      <c r="DQ195" s="127">
        <f>[2]FSU!DN36</f>
        <v>6.8718074774854063</v>
      </c>
      <c r="DR195" s="127">
        <f>[2]FSU!DO36</f>
        <v>7.3269541868418786</v>
      </c>
      <c r="DS195" s="127">
        <f>[2]FSU!DP36</f>
        <v>7.89353432885963</v>
      </c>
      <c r="DT195" s="127">
        <f>[2]FSU!DQ36</f>
        <v>8.4708246783932566</v>
      </c>
      <c r="DU195" s="127">
        <f>[2]FSU!DR36</f>
        <v>9.1306610486704862</v>
      </c>
      <c r="DV195" s="127">
        <f>[2]FSU!DS36</f>
        <v>9.571339268039651</v>
      </c>
      <c r="DW195" s="127">
        <f>[2]FSU!DT36</f>
        <v>10.017279624726768</v>
      </c>
      <c r="DX195" s="127">
        <f>[2]FSU!DU36</f>
        <v>10.332691117359772</v>
      </c>
      <c r="DY195" s="127">
        <f>[2]FSU!DV36</f>
        <v>10.039151182630718</v>
      </c>
      <c r="DZ195" s="127">
        <f>[2]FSU!DW36</f>
        <v>10.389990003874608</v>
      </c>
      <c r="EA195" s="127">
        <f>[2]FSU!DX36</f>
        <v>10.890234015312981</v>
      </c>
      <c r="EB195" s="127">
        <f>[2]FSU!DY36</f>
        <v>11.735421619621427</v>
      </c>
      <c r="EC195" s="127">
        <f>[2]FSU!DZ36</f>
        <v>12.106727910163654</v>
      </c>
      <c r="ED195" s="127">
        <f>[2]FSU!EA36</f>
        <v>12.795085236402686</v>
      </c>
      <c r="EE195" s="127">
        <f>[2]FSU!EB36</f>
        <v>13.659012665162475</v>
      </c>
      <c r="EF195" s="127">
        <f>[2]FSU!EC36</f>
        <v>14.504147929200528</v>
      </c>
      <c r="EG195" s="127">
        <f>[2]FSU!ED36</f>
        <v>15.265663963599117</v>
      </c>
      <c r="EH195" s="127">
        <f>[2]FSU!EE36</f>
        <v>16.016798912779873</v>
      </c>
      <c r="EI195" s="127">
        <f>[2]FSU!EF36</f>
        <v>16.634842998196632</v>
      </c>
      <c r="EJ195" s="127">
        <f>[2]FSU!EG36</f>
        <v>17.692391765353698</v>
      </c>
      <c r="EK195" s="127">
        <f>[2]FSU!EH36</f>
        <v>18.155154078714549</v>
      </c>
      <c r="EL195" s="127">
        <f>[2]FSU!EI36</f>
        <v>18.940245349038385</v>
      </c>
      <c r="EM195" s="127">
        <f>[2]FSU!EJ36</f>
        <v>19.562205162394264</v>
      </c>
      <c r="EN195" s="127">
        <f>[2]FSU!EK36</f>
        <v>20.547978470024265</v>
      </c>
      <c r="EO195" s="127">
        <f>[2]FSU!EL36</f>
        <v>21.640425785736269</v>
      </c>
      <c r="EP195" s="127">
        <f>[2]FSU!EM36</f>
        <v>22.753576913331308</v>
      </c>
      <c r="EQ195" s="127">
        <f>[2]FSU!EN36</f>
        <v>23.483026262178715</v>
      </c>
      <c r="ER195" s="127">
        <f>[2]FSU!EO36</f>
        <v>24.569259168416668</v>
      </c>
      <c r="ES195" s="127">
        <f>[2]FSU!EP36</f>
        <v>9.8337356202579436</v>
      </c>
      <c r="ET195" s="127">
        <f>[2]FSU!EQ36</f>
        <v>10.1781558364642</v>
      </c>
      <c r="EU195" s="127">
        <f>[2]FSU!ER36</f>
        <v>8.4482846706259611</v>
      </c>
      <c r="EV195" s="211"/>
      <c r="EW195" s="23"/>
      <c r="EX195" s="23"/>
      <c r="EY195" s="23"/>
      <c r="EZ195" s="23"/>
      <c r="FA195" s="23"/>
      <c r="FB195" s="23"/>
      <c r="FC195" s="23"/>
      <c r="FD195" s="23"/>
      <c r="FE195" s="23"/>
      <c r="FF195" s="23"/>
      <c r="FG195" s="23"/>
      <c r="FH195" s="23"/>
      <c r="FI195" s="23"/>
      <c r="FJ195" s="23"/>
      <c r="FK195" s="23"/>
      <c r="FL195" s="23"/>
      <c r="FM195" s="23"/>
      <c r="FN195" s="23"/>
      <c r="FO195" s="23"/>
      <c r="FP195" s="23"/>
      <c r="FQ195" s="23"/>
      <c r="FR195" s="23"/>
      <c r="FS195" s="23"/>
      <c r="FT195" s="23"/>
      <c r="FU195" s="23"/>
      <c r="FV195" s="23"/>
      <c r="FW195" s="23"/>
      <c r="FX195" s="23"/>
      <c r="FY195" s="113" t="s">
        <v>166</v>
      </c>
      <c r="FZ195" s="129">
        <f>SUM(L195:FW195)</f>
        <v>507.04872722899802</v>
      </c>
      <c r="GA195" s="115"/>
      <c r="GB195" s="125" t="s">
        <v>175</v>
      </c>
      <c r="GC195" s="130" t="s">
        <v>176</v>
      </c>
      <c r="GD195" s="117"/>
      <c r="GE195" s="131">
        <f>(FZ195*$FP$7)/FZ196</f>
        <v>0.10538447076146351</v>
      </c>
      <c r="GI195" s="132"/>
      <c r="GK195" s="129">
        <v>507.04872722899802</v>
      </c>
      <c r="GL195" s="119">
        <f>FZ195-GK195</f>
        <v>0</v>
      </c>
      <c r="GM195" s="15">
        <f>GL195/GK195</f>
        <v>0</v>
      </c>
      <c r="GO195" s="133">
        <f>SUM(EV195:FU195)</f>
        <v>0</v>
      </c>
      <c r="GU195" s="133">
        <f>SUM(DU195:FU195)</f>
        <v>398.8934865782777</v>
      </c>
      <c r="GW195" s="134">
        <f>SUM(DU195:FV195)</f>
        <v>398.8934865782777</v>
      </c>
      <c r="GZ195" s="1"/>
      <c r="HA195" s="1"/>
    </row>
    <row r="196" spans="2:214" ht="15" customHeight="1">
      <c r="C196" s="136" t="s">
        <v>177</v>
      </c>
      <c r="D196" s="14" t="s">
        <v>11</v>
      </c>
      <c r="AN196" s="1"/>
      <c r="AO196" s="1"/>
      <c r="AP196" s="1"/>
      <c r="AQ196" s="1"/>
      <c r="AR196" s="1"/>
      <c r="AS196" s="1"/>
      <c r="AT196" s="1"/>
      <c r="AU196" s="1"/>
      <c r="AV196" s="1"/>
      <c r="AW196" s="1"/>
      <c r="AX196" s="1"/>
      <c r="AY196" s="1"/>
      <c r="AZ196" s="1"/>
      <c r="BA196" s="1"/>
      <c r="BB196" s="1"/>
      <c r="BC196" s="1"/>
      <c r="BD196" s="1"/>
      <c r="BE196" s="1"/>
      <c r="BF196" s="1"/>
      <c r="BG196" s="137"/>
      <c r="BH196" s="138">
        <f t="shared" ref="BH196:DS196" si="45">BH194+(BH195*$FP$7)</f>
        <v>39.752801010217233</v>
      </c>
      <c r="BI196" s="138">
        <f t="shared" si="45"/>
        <v>38.510525978647941</v>
      </c>
      <c r="BJ196" s="138">
        <f t="shared" si="45"/>
        <v>37.268250947078656</v>
      </c>
      <c r="BK196" s="138">
        <f t="shared" si="45"/>
        <v>36.025975915509363</v>
      </c>
      <c r="BL196" s="138">
        <f t="shared" si="45"/>
        <v>34.783700883940078</v>
      </c>
      <c r="BM196" s="138">
        <f t="shared" si="45"/>
        <v>33.541425852370786</v>
      </c>
      <c r="BN196" s="138">
        <f t="shared" si="45"/>
        <v>32.299150820801501</v>
      </c>
      <c r="BO196" s="138">
        <f t="shared" si="45"/>
        <v>31.056875789232212</v>
      </c>
      <c r="BP196" s="138">
        <f t="shared" si="45"/>
        <v>29.814600757662923</v>
      </c>
      <c r="BQ196" s="138">
        <f t="shared" si="45"/>
        <v>28.572325726093634</v>
      </c>
      <c r="BR196" s="138">
        <f t="shared" si="45"/>
        <v>27.330050694524346</v>
      </c>
      <c r="BS196" s="138">
        <f t="shared" si="45"/>
        <v>26.08777566295506</v>
      </c>
      <c r="BT196" s="138">
        <f t="shared" si="45"/>
        <v>24.845500631385768</v>
      </c>
      <c r="BU196" s="138">
        <f t="shared" si="45"/>
        <v>23.603225599816479</v>
      </c>
      <c r="BV196" s="138">
        <f t="shared" si="45"/>
        <v>22.360950568247194</v>
      </c>
      <c r="BW196" s="138">
        <f t="shared" si="45"/>
        <v>21.118675536677905</v>
      </c>
      <c r="BX196" s="138">
        <f t="shared" si="45"/>
        <v>19.876400505108617</v>
      </c>
      <c r="BY196" s="138">
        <f t="shared" si="45"/>
        <v>18.634125473539328</v>
      </c>
      <c r="BZ196" s="138">
        <f t="shared" si="45"/>
        <v>17.391850441970039</v>
      </c>
      <c r="CA196" s="138">
        <f t="shared" si="45"/>
        <v>16.14957541040075</v>
      </c>
      <c r="CB196" s="138">
        <f t="shared" si="45"/>
        <v>14.907300378831462</v>
      </c>
      <c r="CC196" s="138">
        <f t="shared" si="45"/>
        <v>23.342844753199557</v>
      </c>
      <c r="CD196" s="138">
        <f t="shared" si="45"/>
        <v>31.778389127567657</v>
      </c>
      <c r="CE196" s="138">
        <f t="shared" si="45"/>
        <v>40.213933501935749</v>
      </c>
      <c r="CF196" s="138">
        <f t="shared" si="45"/>
        <v>48.649477876303848</v>
      </c>
      <c r="CG196" s="138">
        <f t="shared" si="45"/>
        <v>57.08502225067194</v>
      </c>
      <c r="CH196" s="138">
        <f t="shared" si="45"/>
        <v>65.520566625040047</v>
      </c>
      <c r="CI196" s="138">
        <f t="shared" si="45"/>
        <v>73.956110999408139</v>
      </c>
      <c r="CJ196" s="138">
        <f t="shared" si="45"/>
        <v>82.391655373776231</v>
      </c>
      <c r="CK196" s="138">
        <f t="shared" si="45"/>
        <v>90.827199748144309</v>
      </c>
      <c r="CL196" s="138">
        <f t="shared" si="45"/>
        <v>99.262744122512416</v>
      </c>
      <c r="CM196" s="138">
        <f t="shared" si="45"/>
        <v>125.22132318218428</v>
      </c>
      <c r="CN196" s="138">
        <f t="shared" si="45"/>
        <v>175.56824566162442</v>
      </c>
      <c r="CO196" s="138">
        <f t="shared" si="45"/>
        <v>216.30741304690767</v>
      </c>
      <c r="CP196" s="138">
        <f t="shared" si="45"/>
        <v>276.6571340805437</v>
      </c>
      <c r="CQ196" s="138">
        <f t="shared" si="45"/>
        <v>270.74638948033703</v>
      </c>
      <c r="CR196" s="138">
        <f t="shared" si="45"/>
        <v>314.22104648513584</v>
      </c>
      <c r="CS196" s="138">
        <f t="shared" si="45"/>
        <v>315.20492831013871</v>
      </c>
      <c r="CT196" s="138">
        <f t="shared" si="45"/>
        <v>330.16688879035917</v>
      </c>
      <c r="CU196" s="138">
        <f t="shared" si="45"/>
        <v>409.88740439125519</v>
      </c>
      <c r="CV196" s="138">
        <f t="shared" si="45"/>
        <v>489.6079199921511</v>
      </c>
      <c r="CW196" s="138">
        <f t="shared" si="45"/>
        <v>551.64589279368988</v>
      </c>
      <c r="CX196" s="138">
        <f t="shared" si="45"/>
        <v>613.68386559522844</v>
      </c>
      <c r="CY196" s="138">
        <f t="shared" si="45"/>
        <v>345.51643908042934</v>
      </c>
      <c r="CZ196" s="138">
        <f t="shared" si="45"/>
        <v>315.28940301228539</v>
      </c>
      <c r="DA196" s="138">
        <f t="shared" si="45"/>
        <v>364.24994655649419</v>
      </c>
      <c r="DB196" s="138">
        <f t="shared" si="45"/>
        <v>400.01256016531084</v>
      </c>
      <c r="DC196" s="138">
        <f t="shared" si="45"/>
        <v>434.79626104925097</v>
      </c>
      <c r="DD196" s="138">
        <f t="shared" si="45"/>
        <v>509.33276294340828</v>
      </c>
      <c r="DE196" s="138">
        <f t="shared" si="45"/>
        <v>615.46460135252403</v>
      </c>
      <c r="DF196" s="138">
        <f t="shared" si="45"/>
        <v>717.15520036474493</v>
      </c>
      <c r="DG196" s="138">
        <f t="shared" si="45"/>
        <v>741.82474741966985</v>
      </c>
      <c r="DH196" s="138">
        <f t="shared" si="45"/>
        <v>796.3088952322579</v>
      </c>
      <c r="DI196" s="138">
        <f t="shared" si="45"/>
        <v>935.77707795450078</v>
      </c>
      <c r="DJ196" s="138">
        <f t="shared" si="45"/>
        <v>1073.3350911562122</v>
      </c>
      <c r="DK196" s="138">
        <f t="shared" si="45"/>
        <v>1166.1666835993251</v>
      </c>
      <c r="DL196" s="138">
        <f t="shared" si="45"/>
        <v>1324.6648818088615</v>
      </c>
      <c r="DM196" s="138">
        <f t="shared" si="45"/>
        <v>1501.8204633498235</v>
      </c>
      <c r="DN196" s="138">
        <f t="shared" si="45"/>
        <v>1657.4761889479628</v>
      </c>
      <c r="DO196" s="138">
        <f t="shared" si="45"/>
        <v>1743.087393774179</v>
      </c>
      <c r="DP196" s="138">
        <f t="shared" si="45"/>
        <v>1825.7276785959618</v>
      </c>
      <c r="DQ196" s="138">
        <f t="shared" si="45"/>
        <v>1899.6774160141615</v>
      </c>
      <c r="DR196" s="138">
        <f t="shared" si="45"/>
        <v>2015.8727319377294</v>
      </c>
      <c r="DS196" s="138">
        <f t="shared" si="45"/>
        <v>2157.380018033442</v>
      </c>
      <c r="DT196" s="138">
        <f t="shared" ref="DT196:EV196" si="46">DT194+(DT195*$FP$7)</f>
        <v>2311.3993561083971</v>
      </c>
      <c r="DU196" s="138">
        <f t="shared" si="46"/>
        <v>2462.5191769105572</v>
      </c>
      <c r="DV196" s="138">
        <f t="shared" si="46"/>
        <v>2566.8788952981972</v>
      </c>
      <c r="DW196" s="138">
        <f t="shared" si="46"/>
        <v>2679.9661842074875</v>
      </c>
      <c r="DX196" s="138">
        <f t="shared" si="46"/>
        <v>2761.3760020151562</v>
      </c>
      <c r="DY196" s="138">
        <f t="shared" si="46"/>
        <v>2671.6054080526633</v>
      </c>
      <c r="DZ196" s="138">
        <f t="shared" si="46"/>
        <v>2746.3988934239801</v>
      </c>
      <c r="EA196" s="138">
        <f t="shared" si="46"/>
        <v>2882.011362195386</v>
      </c>
      <c r="EB196" s="138">
        <f t="shared" si="46"/>
        <v>3114.1656456816272</v>
      </c>
      <c r="EC196" s="138">
        <f t="shared" si="46"/>
        <v>3212.1931633372242</v>
      </c>
      <c r="ED196" s="138">
        <f t="shared" si="46"/>
        <v>3361.1154785585986</v>
      </c>
      <c r="EE196" s="138">
        <f t="shared" si="46"/>
        <v>3577.9176728970633</v>
      </c>
      <c r="EF196" s="138">
        <f t="shared" si="46"/>
        <v>3773.0501903098607</v>
      </c>
      <c r="EG196" s="138">
        <f t="shared" si="46"/>
        <v>3946.5929290748491</v>
      </c>
      <c r="EH196" s="138">
        <f t="shared" si="46"/>
        <v>4139.357553373743</v>
      </c>
      <c r="EI196" s="138">
        <f t="shared" si="46"/>
        <v>4273.3228499191446</v>
      </c>
      <c r="EJ196" s="138">
        <f t="shared" si="46"/>
        <v>4645.6547536164207</v>
      </c>
      <c r="EK196" s="138">
        <f t="shared" si="46"/>
        <v>4707.9375851235854</v>
      </c>
      <c r="EL196" s="138">
        <f t="shared" si="46"/>
        <v>4839.2830393108143</v>
      </c>
      <c r="EM196" s="138">
        <f t="shared" si="46"/>
        <v>4925.7053334242355</v>
      </c>
      <c r="EN196" s="138">
        <f t="shared" si="46"/>
        <v>5058.0695450867079</v>
      </c>
      <c r="EO196" s="138">
        <f t="shared" si="46"/>
        <v>5197.1033204521837</v>
      </c>
      <c r="EP196" s="138">
        <f t="shared" si="46"/>
        <v>5425.4181788355245</v>
      </c>
      <c r="EQ196" s="138">
        <f t="shared" si="46"/>
        <v>5552.7468498169637</v>
      </c>
      <c r="ER196" s="138">
        <f t="shared" si="46"/>
        <v>5720.7216857651474</v>
      </c>
      <c r="ES196" s="138">
        <f t="shared" si="46"/>
        <v>3606.4132492668482</v>
      </c>
      <c r="ET196" s="138">
        <f t="shared" si="46"/>
        <v>3646.9455465848687</v>
      </c>
      <c r="EU196" s="138">
        <f t="shared" si="46"/>
        <v>3097.0169766952781</v>
      </c>
      <c r="EV196" s="138">
        <f t="shared" si="46"/>
        <v>0</v>
      </c>
      <c r="EW196" s="1"/>
      <c r="EX196" s="1"/>
      <c r="EY196" s="1"/>
      <c r="EZ196" s="1"/>
      <c r="FA196" s="1"/>
      <c r="FB196" s="1"/>
      <c r="FC196" s="1"/>
      <c r="FD196" s="1"/>
      <c r="FE196" s="1"/>
      <c r="FF196" s="1"/>
      <c r="FG196" s="1"/>
      <c r="FH196" s="1"/>
      <c r="FI196" s="1"/>
      <c r="FJ196" s="1"/>
      <c r="FK196" s="1"/>
      <c r="FL196" s="1"/>
      <c r="FM196" s="1"/>
      <c r="FN196" s="1"/>
      <c r="FO196" s="1"/>
      <c r="FP196" s="1"/>
      <c r="FQ196" s="1"/>
      <c r="FR196" s="112"/>
      <c r="FS196" s="112"/>
      <c r="FT196" s="112"/>
      <c r="FU196" s="112"/>
      <c r="FV196" s="112"/>
      <c r="FW196" s="112"/>
      <c r="FX196" s="112"/>
      <c r="FY196" s="113" t="s">
        <v>166</v>
      </c>
      <c r="FZ196" s="139">
        <f>SUM(L196:FW196)</f>
        <v>134719.70072846414</v>
      </c>
      <c r="GA196" s="115"/>
      <c r="GB196" s="136" t="s">
        <v>177</v>
      </c>
      <c r="GC196" s="14" t="s">
        <v>11</v>
      </c>
      <c r="GD196" s="117"/>
      <c r="GE196" s="140">
        <f>GE194+GE195</f>
        <v>1.0000000000000004</v>
      </c>
      <c r="GI196" s="141"/>
      <c r="GK196" s="139">
        <v>134719.70072846414</v>
      </c>
      <c r="GL196" s="119">
        <f>FZ196-GK196</f>
        <v>0</v>
      </c>
      <c r="GM196" s="15">
        <f>GL196/GK196</f>
        <v>0</v>
      </c>
      <c r="GO196" s="142">
        <f>SUM(EV196:FU196)</f>
        <v>0</v>
      </c>
      <c r="GR196" s="143" t="str">
        <f>GB193</f>
        <v>FSU (Former Soviet Union) (coal oil gas)</v>
      </c>
      <c r="GS196" s="144">
        <f>GO196</f>
        <v>0</v>
      </c>
      <c r="GU196" s="142">
        <f>SUM(DU196:FU196)</f>
        <v>104591.48746923411</v>
      </c>
      <c r="GW196" s="145">
        <f>SUM(DU196:FV196)</f>
        <v>104591.48746923411</v>
      </c>
      <c r="GY196" s="306">
        <f>+GW196</f>
        <v>104591.48746923411</v>
      </c>
      <c r="GZ196" s="143" t="str">
        <f>GR196</f>
        <v>FSU (Former Soviet Union) (coal oil gas)</v>
      </c>
      <c r="HA196" s="144">
        <f>GW196</f>
        <v>104591.48746923411</v>
      </c>
      <c r="HC196" s="22" t="s">
        <v>17</v>
      </c>
      <c r="HD196" s="146">
        <f>FU196</f>
        <v>0</v>
      </c>
      <c r="HE196" s="147"/>
      <c r="HF196" s="148">
        <f>FV196</f>
        <v>0</v>
      </c>
    </row>
    <row r="197" spans="2:214" ht="9.9499999999999993" customHeight="1">
      <c r="C197" s="157"/>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3"/>
      <c r="DF197" s="23"/>
      <c r="DG197" s="23"/>
      <c r="DH197" s="23"/>
      <c r="DI197" s="23"/>
      <c r="DJ197" s="23"/>
      <c r="DK197" s="23"/>
      <c r="DL197" s="23"/>
      <c r="DM197" s="23"/>
      <c r="DN197" s="23"/>
      <c r="DO197" s="23"/>
      <c r="DP197" s="23"/>
      <c r="DQ197" s="23"/>
      <c r="DR197" s="23"/>
      <c r="DS197" s="23"/>
      <c r="DT197" s="23"/>
      <c r="DU197" s="23"/>
      <c r="DV197" s="23"/>
      <c r="DW197" s="23"/>
      <c r="DX197" s="23"/>
      <c r="DY197" s="23"/>
      <c r="DZ197" s="23"/>
      <c r="EA197" s="23"/>
      <c r="EB197" s="23"/>
      <c r="EC197" s="23"/>
      <c r="ED197" s="23"/>
      <c r="EE197" s="23"/>
      <c r="EF197" s="23"/>
      <c r="EG197" s="23"/>
      <c r="EH197" s="23"/>
      <c r="EI197" s="23"/>
      <c r="EJ197" s="23"/>
      <c r="EK197" s="23"/>
      <c r="EL197" s="23"/>
      <c r="EM197" s="23"/>
      <c r="EN197" s="23"/>
      <c r="EO197" s="23"/>
      <c r="EP197" s="23"/>
      <c r="EQ197" s="23"/>
      <c r="ER197" s="23"/>
      <c r="ES197" s="23"/>
      <c r="ET197" s="23"/>
      <c r="EU197" s="23"/>
      <c r="EV197" s="23"/>
      <c r="EW197" s="23"/>
      <c r="EX197" s="23"/>
      <c r="EY197" s="23"/>
      <c r="EZ197" s="23"/>
      <c r="FA197" s="23"/>
      <c r="FB197" s="23"/>
      <c r="FC197" s="23"/>
      <c r="FD197" s="23"/>
      <c r="FE197" s="23"/>
      <c r="FF197" s="23"/>
      <c r="FG197" s="23"/>
      <c r="FH197" s="23"/>
      <c r="FI197" s="23"/>
      <c r="FJ197" s="23"/>
      <c r="FK197" s="23"/>
      <c r="FL197" s="23"/>
      <c r="FM197" s="23"/>
      <c r="FN197" s="23"/>
      <c r="FO197" s="23"/>
      <c r="FP197" s="23"/>
      <c r="FQ197" s="23"/>
      <c r="FR197" s="23"/>
      <c r="FS197" s="23"/>
      <c r="FT197" s="23"/>
      <c r="FU197" s="23"/>
      <c r="FV197" s="23"/>
      <c r="FW197" s="23"/>
      <c r="FX197" s="23"/>
      <c r="FY197" s="23"/>
      <c r="FZ197" s="151">
        <f>FZ194+(FZ195*$FP$7)</f>
        <v>134719.7007284642</v>
      </c>
      <c r="GA197" s="152" t="s">
        <v>179</v>
      </c>
      <c r="GB197" s="157"/>
      <c r="GK197" s="204">
        <v>0</v>
      </c>
      <c r="GZ197" s="1"/>
      <c r="HA197" s="1"/>
    </row>
    <row r="198" spans="2:214" ht="14.1" customHeight="1">
      <c r="B198" s="14">
        <v>37</v>
      </c>
      <c r="C198" s="103" t="str">
        <f>GB198</f>
        <v>Gazprom, Russia</v>
      </c>
      <c r="D198" s="104" t="s">
        <v>169</v>
      </c>
      <c r="F198" s="14" t="s">
        <v>207</v>
      </c>
      <c r="G198" s="23" t="s">
        <v>171</v>
      </c>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c r="DK198" s="23"/>
      <c r="DL198" s="23"/>
      <c r="DM198" s="23"/>
      <c r="DN198" s="23"/>
      <c r="DO198" s="23"/>
      <c r="DP198" s="23"/>
      <c r="DQ198" s="23"/>
      <c r="DR198" s="23"/>
      <c r="DS198" s="23"/>
      <c r="DT198" s="23"/>
      <c r="DU198" s="23"/>
      <c r="DV198" s="23"/>
      <c r="DW198" s="23"/>
      <c r="DX198" s="23"/>
      <c r="DY198" s="23"/>
      <c r="DZ198" s="23"/>
      <c r="EA198" s="23"/>
      <c r="EB198" s="23"/>
      <c r="EC198" s="23"/>
      <c r="ED198" s="23"/>
      <c r="EE198" s="23"/>
      <c r="EF198" s="23"/>
      <c r="EG198" s="23"/>
      <c r="EH198" s="23"/>
      <c r="EI198" s="23"/>
      <c r="EJ198" s="23"/>
      <c r="EK198" s="23"/>
      <c r="EL198" s="23"/>
      <c r="EM198" s="23"/>
      <c r="EN198" s="23"/>
      <c r="EO198" s="23"/>
      <c r="EP198" s="23"/>
      <c r="EQ198" s="23"/>
      <c r="ER198" s="23"/>
      <c r="ES198" s="23"/>
      <c r="ET198" s="23"/>
      <c r="EU198" s="23"/>
      <c r="EV198" s="23"/>
      <c r="EW198" s="23"/>
      <c r="EX198" s="23"/>
      <c r="EY198" s="23"/>
      <c r="EZ198" s="23"/>
      <c r="FA198" s="23"/>
      <c r="FB198" s="23"/>
      <c r="FC198" s="23"/>
      <c r="FD198" s="23"/>
      <c r="FE198" s="23"/>
      <c r="FF198" s="23"/>
      <c r="FG198" s="23"/>
      <c r="FH198" s="23"/>
      <c r="FI198" s="23"/>
      <c r="FJ198" s="23"/>
      <c r="FK198" s="23"/>
      <c r="FL198" s="23"/>
      <c r="FM198" s="23"/>
      <c r="FN198" s="23"/>
      <c r="FO198" s="23"/>
      <c r="FP198" s="23"/>
      <c r="FQ198" s="23"/>
      <c r="FR198" s="23"/>
      <c r="FS198" s="23"/>
      <c r="FT198" s="23"/>
      <c r="FU198" s="23"/>
      <c r="FV198" s="23"/>
      <c r="FW198" s="23"/>
      <c r="FX198" s="23"/>
      <c r="FY198" s="23"/>
      <c r="FZ198" s="180"/>
      <c r="GB198" s="108" t="s">
        <v>18</v>
      </c>
      <c r="GF198" s="14">
        <v>37</v>
      </c>
      <c r="GK198" s="180"/>
      <c r="GZ198" s="1"/>
      <c r="HA198" s="1"/>
    </row>
    <row r="199" spans="2:214" ht="14.1" customHeight="1">
      <c r="C199" s="109" t="s">
        <v>172</v>
      </c>
      <c r="D199" s="110" t="s">
        <v>173</v>
      </c>
      <c r="F199" s="1"/>
      <c r="G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3"/>
      <c r="DF199" s="23"/>
      <c r="DG199" s="23"/>
      <c r="DH199" s="23"/>
      <c r="DI199" s="23"/>
      <c r="DJ199" s="23"/>
      <c r="DK199" s="23"/>
      <c r="DL199" s="23"/>
      <c r="DM199" s="23"/>
      <c r="DN199" s="23"/>
      <c r="DO199" s="23"/>
      <c r="DP199" s="23"/>
      <c r="DQ199" s="23"/>
      <c r="DR199" s="23"/>
      <c r="DS199" s="23"/>
      <c r="DT199" s="23"/>
      <c r="DU199" s="23"/>
      <c r="DV199" s="23"/>
      <c r="DW199" s="23"/>
      <c r="DX199" s="23"/>
      <c r="DY199" s="23"/>
      <c r="DZ199" s="23"/>
      <c r="EA199" s="23"/>
      <c r="EB199" s="23"/>
      <c r="EC199" s="23"/>
      <c r="ED199" s="23"/>
      <c r="EE199" s="23"/>
      <c r="EF199" s="23"/>
      <c r="EG199" s="23"/>
      <c r="EH199" s="23"/>
      <c r="EI199" s="23"/>
      <c r="EJ199" s="23"/>
      <c r="EK199" s="23"/>
      <c r="EL199" s="23"/>
      <c r="EM199" s="23"/>
      <c r="EN199" s="23"/>
      <c r="EO199" s="23"/>
      <c r="EP199" s="23"/>
      <c r="EQ199" s="23"/>
      <c r="ER199" s="111"/>
      <c r="ES199" s="155">
        <f>[2]Gazprom!EP29</f>
        <v>1355.285885896599</v>
      </c>
      <c r="ET199" s="155">
        <f>[2]Gazprom!EQ29</f>
        <v>1387.6490169550589</v>
      </c>
      <c r="EU199" s="155">
        <f>[2]Gazprom!ER29</f>
        <v>1379.9832469010021</v>
      </c>
      <c r="EV199" s="155">
        <f>[2]Gazprom!ES29</f>
        <v>1324.144476092717</v>
      </c>
      <c r="EW199" s="155">
        <f>[2]Gazprom!ET29</f>
        <v>1277.2080995415413</v>
      </c>
      <c r="EX199" s="155">
        <f>[2]Gazprom!EU29</f>
        <v>1255.9106418349484</v>
      </c>
      <c r="EY199" s="155">
        <f>[2]Gazprom!EV29</f>
        <v>1248.7964476958959</v>
      </c>
      <c r="EZ199" s="155">
        <f>[2]Gazprom!EW29</f>
        <v>1191.4797370236965</v>
      </c>
      <c r="FA199" s="155">
        <f>[2]Gazprom!EX29</f>
        <v>1144.5013246322567</v>
      </c>
      <c r="FB199" s="155">
        <f>[2]Gazprom!EY29</f>
        <v>1195.2445692703541</v>
      </c>
      <c r="FC199" s="155">
        <f>[2]Gazprom!EZ29</f>
        <v>1194.4860885099483</v>
      </c>
      <c r="FD199" s="155">
        <f>[2]Gazprom!FA29</f>
        <v>1151.3618668167312</v>
      </c>
      <c r="FE199" s="155">
        <f>[2]Gazprom!FB29</f>
        <v>1138.8456775401621</v>
      </c>
      <c r="FF199" s="155">
        <f>[2]Gazprom!FC29</f>
        <v>1177.5341984501761</v>
      </c>
      <c r="FG199" s="155">
        <f>[2]Gazprom!FD29</f>
        <v>1231.8064989676882</v>
      </c>
      <c r="FH199" s="155">
        <f>[2]Gazprom!FE29</f>
        <v>1267.0979227169248</v>
      </c>
      <c r="FI199" s="155">
        <f>[2]Gazprom!FF29</f>
        <v>1255.5673155136899</v>
      </c>
      <c r="FJ199" s="155">
        <f>[2]Gazprom!FG29</f>
        <v>1266.9530596273225</v>
      </c>
      <c r="FK199" s="155">
        <f>[2]Gazprom!FH29</f>
        <v>1251.4893584352135</v>
      </c>
      <c r="FL199" s="155">
        <f>[2]Gazprom!FI29</f>
        <v>1247.2475373336263</v>
      </c>
      <c r="FM199" s="155">
        <f>[2]Gazprom!FJ29</f>
        <v>1062.8661394175938</v>
      </c>
      <c r="FN199" s="155">
        <f>[2]Gazprom!FK29</f>
        <v>1163.9318145755572</v>
      </c>
      <c r="FO199" s="155">
        <f>[2]Gazprom!FL29</f>
        <v>1176.2459842352221</v>
      </c>
      <c r="FP199" s="155">
        <f>[2]Gazprom!FM29</f>
        <v>1127.6625595275273</v>
      </c>
      <c r="FQ199" s="155">
        <f>[2]Gazprom!FN29</f>
        <v>1160.7091289637108</v>
      </c>
      <c r="FR199" s="155">
        <f>[2]Gazprom!FO29</f>
        <v>1074.0978310402159</v>
      </c>
      <c r="FS199" s="155">
        <f>[2]Gazprom!FP29</f>
        <v>1025.7896651481453</v>
      </c>
      <c r="FT199" s="155">
        <f>[2]Gazprom!FQ29</f>
        <v>1037.0920903153667</v>
      </c>
      <c r="FU199" s="155">
        <f>[2]Gazprom!FR29</f>
        <v>1147.999735095186</v>
      </c>
      <c r="FV199" s="155">
        <f>[2]Gazprom!FS29</f>
        <v>1243.8170604318889</v>
      </c>
      <c r="FW199" s="155"/>
      <c r="FX199" s="155"/>
      <c r="FY199" s="113" t="s">
        <v>166</v>
      </c>
      <c r="FZ199" s="114">
        <f>SUM(L199:FW199)</f>
        <v>36162.804978505977</v>
      </c>
      <c r="GA199" s="115"/>
      <c r="GB199" s="109" t="s">
        <v>172</v>
      </c>
      <c r="GC199" s="116" t="s">
        <v>173</v>
      </c>
      <c r="GD199" s="117"/>
      <c r="GE199" s="118">
        <f>FZ199/FZ201</f>
        <v>0.80798834570883427</v>
      </c>
      <c r="GI199" s="118">
        <f>FZ199/$GI$576</f>
        <v>2.2434899073654813E-2</v>
      </c>
      <c r="GK199" s="114">
        <v>36162.804978505977</v>
      </c>
      <c r="GL199" s="119">
        <f>FZ199-GK199</f>
        <v>0</v>
      </c>
      <c r="GM199" s="15">
        <f>GL199/GK199</f>
        <v>0</v>
      </c>
      <c r="GO199" s="120">
        <f>SUM(EV199:FU199)</f>
        <v>30796.06976832142</v>
      </c>
      <c r="GU199" s="120">
        <f>SUM(DU199:FU199)</f>
        <v>34918.98791807409</v>
      </c>
      <c r="GW199" s="121">
        <f>SUM(DU199:FV199)</f>
        <v>36162.804978505977</v>
      </c>
      <c r="GZ199" s="1"/>
      <c r="HA199" s="1"/>
    </row>
    <row r="200" spans="2:214" ht="14.1" customHeight="1">
      <c r="C200" s="125" t="s">
        <v>175</v>
      </c>
      <c r="D200" s="126" t="s">
        <v>176</v>
      </c>
      <c r="F200" s="1"/>
      <c r="G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c r="DF200" s="23"/>
      <c r="DG200" s="23"/>
      <c r="DH200" s="23"/>
      <c r="DI200" s="23"/>
      <c r="DJ200" s="23"/>
      <c r="DK200" s="23"/>
      <c r="DL200" s="23"/>
      <c r="DM200" s="23"/>
      <c r="DN200" s="23"/>
      <c r="DO200" s="23"/>
      <c r="DP200" s="23"/>
      <c r="DQ200" s="23"/>
      <c r="DR200" s="23"/>
      <c r="DS200" s="23"/>
      <c r="DT200" s="23"/>
      <c r="DU200" s="23"/>
      <c r="DV200" s="23"/>
      <c r="DW200" s="23"/>
      <c r="DX200" s="23"/>
      <c r="DY200" s="23"/>
      <c r="DZ200" s="23"/>
      <c r="EA200" s="23"/>
      <c r="EB200" s="23"/>
      <c r="EC200" s="23"/>
      <c r="ED200" s="23"/>
      <c r="EE200" s="23"/>
      <c r="EF200" s="23"/>
      <c r="EG200" s="23"/>
      <c r="EH200" s="23"/>
      <c r="EI200" s="23"/>
      <c r="EJ200" s="23"/>
      <c r="EK200" s="23"/>
      <c r="EL200" s="23"/>
      <c r="EM200" s="23"/>
      <c r="EN200" s="23"/>
      <c r="EO200" s="23"/>
      <c r="EP200" s="23"/>
      <c r="EQ200" s="23"/>
      <c r="ER200" s="111"/>
      <c r="ES200" s="155">
        <f>[2]Gazprom!EP36</f>
        <v>12.076653596150006</v>
      </c>
      <c r="ET200" s="155">
        <f>[2]Gazprom!EQ36</f>
        <v>12.365034318731837</v>
      </c>
      <c r="EU200" s="155">
        <f>[2]Gazprom!ER36</f>
        <v>12.296726332605845</v>
      </c>
      <c r="EV200" s="155">
        <f>[2]Gazprom!ES36</f>
        <v>11.799159362194759</v>
      </c>
      <c r="EW200" s="155">
        <f>[2]Gazprom!ET36</f>
        <v>11.380919663423004</v>
      </c>
      <c r="EX200" s="155">
        <f>[2]Gazprom!EU36</f>
        <v>11.191142715343135</v>
      </c>
      <c r="EY200" s="155">
        <f>[2]Gazprom!EV36</f>
        <v>10.994713652638795</v>
      </c>
      <c r="EZ200" s="155">
        <f>[2]Gazprom!EW36</f>
        <v>10.417459062138626</v>
      </c>
      <c r="FA200" s="155">
        <f>[2]Gazprom!EX36</f>
        <v>9.9323267673176492</v>
      </c>
      <c r="FB200" s="155">
        <f>[2]Gazprom!EY36</f>
        <v>10.318491693645427</v>
      </c>
      <c r="FC200" s="155">
        <f>[2]Gazprom!EZ36</f>
        <v>10.331140556088142</v>
      </c>
      <c r="FD200" s="155">
        <f>[2]Gazprom!FA36</f>
        <v>9.9202178329728739</v>
      </c>
      <c r="FE200" s="155">
        <f>[2]Gazprom!FB36</f>
        <v>9.7342928531416817</v>
      </c>
      <c r="FF200" s="155">
        <f>[2]Gazprom!FC36</f>
        <v>9.9499851639348567</v>
      </c>
      <c r="FG200" s="155">
        <f>[2]Gazprom!FD36</f>
        <v>10.331497628489949</v>
      </c>
      <c r="FH200" s="155">
        <f>[2]Gazprom!FE36</f>
        <v>10.579493175935463</v>
      </c>
      <c r="FI200" s="155">
        <f>[2]Gazprom!FF36</f>
        <v>10.582446046601126</v>
      </c>
      <c r="FJ200" s="155">
        <f>[2]Gazprom!FG36</f>
        <v>10.600842487091436</v>
      </c>
      <c r="FK200" s="155">
        <f>[2]Gazprom!FH36</f>
        <v>10.462380404073388</v>
      </c>
      <c r="FL200" s="155">
        <f>[2]Gazprom!FI36</f>
        <v>10.471807461147353</v>
      </c>
      <c r="FM200" s="155">
        <f>[2]Gazprom!FJ36</f>
        <v>8.8212078869894537</v>
      </c>
      <c r="FN200" s="155">
        <f>[2]Gazprom!FK36</f>
        <v>9.7070393032199238</v>
      </c>
      <c r="FO200" s="155">
        <f>[2]Gazprom!FL36</f>
        <v>9.7979107147910671</v>
      </c>
      <c r="FP200" s="155">
        <f>[2]Gazprom!FM36</f>
        <v>9.3200497533139774</v>
      </c>
      <c r="FQ200" s="155">
        <f>[2]Gazprom!FN36</f>
        <v>9.4026166776689752</v>
      </c>
      <c r="FR200" s="155">
        <f>[2]Gazprom!FO36</f>
        <v>8.5969240462519814</v>
      </c>
      <c r="FS200" s="155">
        <f>[2]Gazprom!FP36</f>
        <v>8.1309547978341516</v>
      </c>
      <c r="FT200" s="155">
        <f>[2]Gazprom!FQ36</f>
        <v>8.1612829200481869</v>
      </c>
      <c r="FU200" s="155">
        <f>[2]Gazprom!FR36</f>
        <v>9.1373104302257637</v>
      </c>
      <c r="FV200" s="155">
        <f>[2]Gazprom!FS36</f>
        <v>10.108948749363673</v>
      </c>
      <c r="FW200" s="155"/>
      <c r="FX200" s="155"/>
      <c r="FY200" s="113" t="s">
        <v>166</v>
      </c>
      <c r="FZ200" s="129">
        <f>SUM(L200:FW200)</f>
        <v>306.92097605337239</v>
      </c>
      <c r="GA200" s="115"/>
      <c r="GB200" s="125" t="s">
        <v>175</v>
      </c>
      <c r="GC200" s="130" t="s">
        <v>176</v>
      </c>
      <c r="GD200" s="117"/>
      <c r="GE200" s="131">
        <f>(FZ200*$FP$7)/FZ201</f>
        <v>0.1920116542911659</v>
      </c>
      <c r="GI200" s="132"/>
      <c r="GK200" s="129">
        <v>306.92097605337239</v>
      </c>
      <c r="GL200" s="119">
        <f>FZ200-GK200</f>
        <v>0</v>
      </c>
      <c r="GM200" s="15">
        <f>GL200/GK200</f>
        <v>0</v>
      </c>
      <c r="GO200" s="133">
        <f>SUM(EV200:FU200)</f>
        <v>260.07361305652114</v>
      </c>
      <c r="GU200" s="133">
        <f>SUM(DU200:FU200)</f>
        <v>296.81202730400872</v>
      </c>
      <c r="GW200" s="134">
        <f>SUM(DU200:FV200)</f>
        <v>306.92097605337239</v>
      </c>
      <c r="GZ200" s="1"/>
      <c r="HA200" s="1"/>
    </row>
    <row r="201" spans="2:214" ht="15" customHeight="1">
      <c r="C201" s="136" t="s">
        <v>177</v>
      </c>
      <c r="D201" s="14" t="s">
        <v>11</v>
      </c>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37"/>
      <c r="ES201" s="138">
        <f t="shared" ref="ES201:FV201" si="47">ES199+(ES200*$FP$7)</f>
        <v>1693.4321865887991</v>
      </c>
      <c r="ET201" s="138">
        <f t="shared" si="47"/>
        <v>1733.8699778795503</v>
      </c>
      <c r="EU201" s="138">
        <f t="shared" si="47"/>
        <v>1724.2915842139657</v>
      </c>
      <c r="EV201" s="138">
        <f t="shared" si="47"/>
        <v>1654.5209382341702</v>
      </c>
      <c r="EW201" s="138">
        <f t="shared" si="47"/>
        <v>1595.8738501173855</v>
      </c>
      <c r="EX201" s="138">
        <f t="shared" si="47"/>
        <v>1569.2626378645562</v>
      </c>
      <c r="EY201" s="138">
        <f t="shared" si="47"/>
        <v>1556.6484299697822</v>
      </c>
      <c r="EZ201" s="138">
        <f t="shared" si="47"/>
        <v>1483.1685907635781</v>
      </c>
      <c r="FA201" s="138">
        <f t="shared" si="47"/>
        <v>1422.6064741171508</v>
      </c>
      <c r="FB201" s="138">
        <f t="shared" si="47"/>
        <v>1484.1623366924259</v>
      </c>
      <c r="FC201" s="138">
        <f t="shared" si="47"/>
        <v>1483.7580240804164</v>
      </c>
      <c r="FD201" s="138">
        <f t="shared" si="47"/>
        <v>1429.1279661399717</v>
      </c>
      <c r="FE201" s="138">
        <f t="shared" si="47"/>
        <v>1411.4058774281293</v>
      </c>
      <c r="FF201" s="138">
        <f t="shared" si="47"/>
        <v>1456.133783040352</v>
      </c>
      <c r="FG201" s="138">
        <f t="shared" si="47"/>
        <v>1521.0884325654067</v>
      </c>
      <c r="FH201" s="138">
        <f t="shared" si="47"/>
        <v>1563.3237316431178</v>
      </c>
      <c r="FI201" s="138">
        <f t="shared" si="47"/>
        <v>1551.8758048185214</v>
      </c>
      <c r="FJ201" s="138">
        <f t="shared" si="47"/>
        <v>1563.7766492658827</v>
      </c>
      <c r="FK201" s="138">
        <f t="shared" si="47"/>
        <v>1544.4360097492684</v>
      </c>
      <c r="FL201" s="138">
        <f t="shared" si="47"/>
        <v>1540.4581462457522</v>
      </c>
      <c r="FM201" s="138">
        <f t="shared" si="47"/>
        <v>1309.8599602532986</v>
      </c>
      <c r="FN201" s="138">
        <f t="shared" si="47"/>
        <v>1435.728915065715</v>
      </c>
      <c r="FO201" s="138">
        <f t="shared" si="47"/>
        <v>1450.587484249372</v>
      </c>
      <c r="FP201" s="138">
        <f t="shared" si="47"/>
        <v>1388.6239526203185</v>
      </c>
      <c r="FQ201" s="138">
        <f t="shared" si="47"/>
        <v>1423.9823959384421</v>
      </c>
      <c r="FR201" s="138">
        <f t="shared" si="47"/>
        <v>1314.8117043352713</v>
      </c>
      <c r="FS201" s="138">
        <f t="shared" si="47"/>
        <v>1253.4563994875016</v>
      </c>
      <c r="FT201" s="138">
        <f t="shared" si="47"/>
        <v>1265.608012076716</v>
      </c>
      <c r="FU201" s="138">
        <f t="shared" si="47"/>
        <v>1403.8444271415074</v>
      </c>
      <c r="FV201" s="138">
        <f t="shared" si="47"/>
        <v>1526.8676254140717</v>
      </c>
      <c r="FW201" s="112"/>
      <c r="FX201" s="112"/>
      <c r="FY201" s="113" t="s">
        <v>166</v>
      </c>
      <c r="FZ201" s="139">
        <f>SUM(L201:FW201)</f>
        <v>44756.592308000399</v>
      </c>
      <c r="GA201" s="115"/>
      <c r="GB201" s="136" t="s">
        <v>177</v>
      </c>
      <c r="GC201" s="14" t="s">
        <v>11</v>
      </c>
      <c r="GD201" s="117"/>
      <c r="GE201" s="140">
        <f>GE199+GE200</f>
        <v>1.0000000000000002</v>
      </c>
      <c r="GI201" s="141"/>
      <c r="GK201" s="139">
        <v>44756.592308000399</v>
      </c>
      <c r="GL201" s="119">
        <f>FZ201-GK201</f>
        <v>0</v>
      </c>
      <c r="GM201" s="15">
        <f>GL201/GK201</f>
        <v>0</v>
      </c>
      <c r="GO201" s="142">
        <f>SUM(EV201:FU201)</f>
        <v>38078.130933904009</v>
      </c>
      <c r="GR201" s="143" t="str">
        <f>GB198</f>
        <v>Gazprom, Russia</v>
      </c>
      <c r="GS201" s="144">
        <f>GO201</f>
        <v>38078.130933904009</v>
      </c>
      <c r="GU201" s="142">
        <f>SUM(DU201:FU201)</f>
        <v>43229.724682586326</v>
      </c>
      <c r="GW201" s="145">
        <f>SUM(DU201:FV201)</f>
        <v>44756.592308000399</v>
      </c>
      <c r="GY201" s="306">
        <f>+GW201</f>
        <v>44756.592308000399</v>
      </c>
      <c r="GZ201" s="143" t="str">
        <f>GR201</f>
        <v>Gazprom, Russia</v>
      </c>
      <c r="HA201" s="144">
        <f>GW201</f>
        <v>44756.592308000399</v>
      </c>
      <c r="HC201" s="22" t="s">
        <v>18</v>
      </c>
      <c r="HD201" s="146">
        <f>FU201</f>
        <v>1403.8444271415074</v>
      </c>
      <c r="HE201" s="147"/>
      <c r="HF201" s="148">
        <f>FV201</f>
        <v>1526.8676254140717</v>
      </c>
    </row>
    <row r="202" spans="2:214" ht="9.9499999999999993" customHeight="1">
      <c r="C202" s="149"/>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c r="DF202" s="23"/>
      <c r="DG202" s="23"/>
      <c r="DH202" s="23"/>
      <c r="DI202" s="23"/>
      <c r="DJ202" s="23"/>
      <c r="DK202" s="23"/>
      <c r="DL202" s="23"/>
      <c r="DM202" s="23"/>
      <c r="DN202" s="23"/>
      <c r="DO202" s="23"/>
      <c r="DP202" s="23"/>
      <c r="DQ202" s="23"/>
      <c r="DR202" s="23"/>
      <c r="DS202" s="23"/>
      <c r="DT202" s="23"/>
      <c r="DU202" s="23"/>
      <c r="DV202" s="23"/>
      <c r="DW202" s="23"/>
      <c r="DX202" s="23"/>
      <c r="DY202" s="23"/>
      <c r="DZ202" s="23"/>
      <c r="EA202" s="23"/>
      <c r="EB202" s="23"/>
      <c r="EC202" s="23"/>
      <c r="ED202" s="23"/>
      <c r="EE202" s="23"/>
      <c r="EF202" s="23"/>
      <c r="EG202" s="23"/>
      <c r="EH202" s="23"/>
      <c r="EI202" s="23"/>
      <c r="EJ202" s="23"/>
      <c r="EK202" s="23"/>
      <c r="EL202" s="23"/>
      <c r="EM202" s="23"/>
      <c r="EN202" s="23"/>
      <c r="EO202" s="23"/>
      <c r="EP202" s="23"/>
      <c r="EQ202" s="23"/>
      <c r="ER202" s="23"/>
      <c r="ES202" s="23"/>
      <c r="ET202" s="23"/>
      <c r="EU202" s="23"/>
      <c r="EV202" s="23"/>
      <c r="EW202" s="23"/>
      <c r="EX202" s="23"/>
      <c r="EY202" s="23"/>
      <c r="EZ202" s="23"/>
      <c r="FA202" s="23"/>
      <c r="FB202" s="23"/>
      <c r="FC202" s="23"/>
      <c r="FD202" s="23"/>
      <c r="FE202" s="23"/>
      <c r="FF202" s="23"/>
      <c r="FG202" s="23"/>
      <c r="FH202" s="23"/>
      <c r="FI202" s="23"/>
      <c r="FJ202" s="23"/>
      <c r="FK202" s="23"/>
      <c r="FL202" s="23"/>
      <c r="FM202" s="23"/>
      <c r="FN202" s="23"/>
      <c r="FO202" s="23"/>
      <c r="FP202" s="23"/>
      <c r="FQ202" s="23"/>
      <c r="FR202" s="23"/>
      <c r="FS202" s="23"/>
      <c r="FT202" s="23"/>
      <c r="FU202" s="23"/>
      <c r="FV202" s="23"/>
      <c r="FW202" s="23"/>
      <c r="FX202" s="23"/>
      <c r="FY202" s="23"/>
      <c r="FZ202" s="151">
        <f>FZ199+(FZ200*$FP$7)</f>
        <v>44756.592308000407</v>
      </c>
      <c r="GA202" s="152" t="s">
        <v>179</v>
      </c>
      <c r="GB202" s="149"/>
      <c r="GK202" s="204">
        <v>0</v>
      </c>
      <c r="GZ202" s="1"/>
      <c r="HA202" s="1"/>
    </row>
    <row r="203" spans="2:214" ht="14.1" customHeight="1">
      <c r="B203" s="14">
        <v>38</v>
      </c>
      <c r="C203" s="103" t="str">
        <f>GB203</f>
        <v>Glencore, Switzerland</v>
      </c>
      <c r="D203" s="154" t="s">
        <v>180</v>
      </c>
      <c r="F203" s="14" t="s">
        <v>254</v>
      </c>
      <c r="G203" s="23" t="s">
        <v>182</v>
      </c>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3"/>
      <c r="DF203" s="23"/>
      <c r="DG203" s="23"/>
      <c r="DH203" s="23"/>
      <c r="DI203" s="23"/>
      <c r="DJ203" s="23"/>
      <c r="DK203" s="23"/>
      <c r="DL203" s="23"/>
      <c r="DM203" s="23"/>
      <c r="DN203" s="23"/>
      <c r="DO203" s="23"/>
      <c r="DP203" s="23"/>
      <c r="DQ203" s="23"/>
      <c r="DR203" s="23"/>
      <c r="DS203" s="23"/>
      <c r="DT203" s="23"/>
      <c r="DU203" s="23"/>
      <c r="DV203" s="23"/>
      <c r="DW203" s="23"/>
      <c r="DX203" s="23"/>
      <c r="DY203" s="23"/>
      <c r="DZ203" s="23"/>
      <c r="EA203" s="23"/>
      <c r="EB203" s="23"/>
      <c r="EC203" s="23"/>
      <c r="ED203" s="23"/>
      <c r="EE203" s="23"/>
      <c r="EF203" s="23"/>
      <c r="EG203" s="23"/>
      <c r="EH203" s="23"/>
      <c r="EI203" s="23"/>
      <c r="EJ203" s="23"/>
      <c r="EK203" s="23"/>
      <c r="EL203" s="23"/>
      <c r="EM203" s="23"/>
      <c r="EN203" s="23"/>
      <c r="EO203" s="23"/>
      <c r="EP203" s="23"/>
      <c r="EQ203" s="23"/>
      <c r="ER203" s="23"/>
      <c r="ES203" s="23"/>
      <c r="ET203" s="23"/>
      <c r="EU203" s="23"/>
      <c r="EV203" s="23"/>
      <c r="EW203" s="23"/>
      <c r="EX203" s="23"/>
      <c r="EY203" s="23"/>
      <c r="EZ203" s="23"/>
      <c r="FA203" s="23"/>
      <c r="FB203" s="23"/>
      <c r="FC203" s="23"/>
      <c r="FD203" s="23"/>
      <c r="FE203" s="23"/>
      <c r="FF203" s="23"/>
      <c r="FG203" s="23"/>
      <c r="FH203" s="23"/>
      <c r="FI203" s="23"/>
      <c r="FJ203" s="23"/>
      <c r="FK203" s="23"/>
      <c r="FL203" s="23"/>
      <c r="FM203" s="23"/>
      <c r="FN203" s="23"/>
      <c r="FO203" s="23"/>
      <c r="FP203" s="23"/>
      <c r="FQ203" s="23"/>
      <c r="FR203" s="23"/>
      <c r="FS203" s="52" t="s">
        <v>255</v>
      </c>
      <c r="FT203" s="23"/>
      <c r="FU203" s="23"/>
      <c r="FV203" s="23"/>
      <c r="FW203" s="23"/>
      <c r="FX203" s="23"/>
      <c r="FY203" s="23"/>
      <c r="FZ203" s="153"/>
      <c r="GB203" s="156" t="s">
        <v>80</v>
      </c>
      <c r="GF203" s="14">
        <v>38</v>
      </c>
      <c r="GK203" s="153"/>
      <c r="GZ203" s="1"/>
      <c r="HA203" s="1"/>
    </row>
    <row r="204" spans="2:214" ht="14.1" customHeight="1">
      <c r="C204" s="109" t="s">
        <v>172</v>
      </c>
      <c r="D204" s="110" t="s">
        <v>173</v>
      </c>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c r="DF204" s="23"/>
      <c r="DG204" s="23"/>
      <c r="DH204" s="23"/>
      <c r="DI204" s="23"/>
      <c r="DJ204" s="23"/>
      <c r="DK204" s="23"/>
      <c r="DL204" s="23"/>
      <c r="DM204" s="23"/>
      <c r="DN204" s="23"/>
      <c r="DO204" s="23"/>
      <c r="DP204" s="23"/>
      <c r="DQ204" s="23"/>
      <c r="DR204" s="23"/>
      <c r="DS204" s="23"/>
      <c r="DT204" s="23"/>
      <c r="DU204" s="23"/>
      <c r="DV204" s="23"/>
      <c r="DW204" s="23"/>
      <c r="DX204" s="23"/>
      <c r="DY204" s="23"/>
      <c r="DZ204" s="23"/>
      <c r="EA204" s="23"/>
      <c r="EB204" s="23"/>
      <c r="EC204" s="23"/>
      <c r="ED204" s="23"/>
      <c r="EE204" s="23"/>
      <c r="EF204" s="23"/>
      <c r="EG204" s="23"/>
      <c r="EH204" s="23"/>
      <c r="EI204" s="23"/>
      <c r="EJ204" s="23"/>
      <c r="EK204" s="23"/>
      <c r="EL204" s="23"/>
      <c r="EM204" s="23"/>
      <c r="EN204" s="23"/>
      <c r="EO204" s="23"/>
      <c r="EP204" s="23"/>
      <c r="EQ204" s="23"/>
      <c r="ER204" s="23"/>
      <c r="ES204" s="23"/>
      <c r="ET204" s="23"/>
      <c r="EU204" s="23"/>
      <c r="EV204" s="23"/>
      <c r="EW204" s="23"/>
      <c r="EX204" s="23"/>
      <c r="EY204" s="23"/>
      <c r="EZ204" s="23"/>
      <c r="FA204" s="111"/>
      <c r="FB204" s="155">
        <f>[2]Glencore!EY29</f>
        <v>107.0838300283381</v>
      </c>
      <c r="FC204" s="155">
        <f>[2]Glencore!EZ29</f>
        <v>99.944908026448871</v>
      </c>
      <c r="FD204" s="155">
        <f>[2]Glencore!FA29</f>
        <v>101.66809609587041</v>
      </c>
      <c r="FE204" s="155">
        <f>[2]Glencore!FB29</f>
        <v>101.42192637166735</v>
      </c>
      <c r="FF204" s="155">
        <f>[2]Glencore!FC29</f>
        <v>173.54965556316864</v>
      </c>
      <c r="FG204" s="155">
        <f>[2]Glencore!FD29</f>
        <v>147.70183452184565</v>
      </c>
      <c r="FH204" s="155">
        <f>[2]Glencore!FE29</f>
        <v>147.70183452184563</v>
      </c>
      <c r="FI204" s="155">
        <f>[2]Glencore!FF29</f>
        <v>152.13288955750102</v>
      </c>
      <c r="FJ204" s="155">
        <f>[2]Glencore!FG29</f>
        <v>188.56600873955625</v>
      </c>
      <c r="FK204" s="155">
        <f>[2]Glencore!FH29</f>
        <v>203.82853164014702</v>
      </c>
      <c r="FL204" s="155">
        <f>[2]Glencore!FI29</f>
        <v>210.47511419363008</v>
      </c>
      <c r="FM204" s="155">
        <f>[2]Glencore!FJ29</f>
        <v>208.50575640000542</v>
      </c>
      <c r="FN204" s="155">
        <f>[2]Glencore!FK29</f>
        <v>196.68960963825776</v>
      </c>
      <c r="FO204" s="155">
        <f>[2]Glencore!FL29</f>
        <v>209.98277474522394</v>
      </c>
      <c r="FP204" s="155">
        <f>[2]Glencore!FM29</f>
        <v>325.43637539646653</v>
      </c>
      <c r="FQ204" s="155">
        <f>[2]Glencore!FN29</f>
        <v>339.96038912444806</v>
      </c>
      <c r="FR204" s="155">
        <f>[2]Glencore!FO29</f>
        <v>360.14630650910033</v>
      </c>
      <c r="FS204" s="155">
        <f>[2]Glencore!FP29</f>
        <v>323.71318732704503</v>
      </c>
      <c r="FT204" s="155">
        <f>[2]Glencore!FQ29</f>
        <v>307.46598552964201</v>
      </c>
      <c r="FU204" s="155">
        <f>[2]Glencore!FR29</f>
        <v>296.88068738890973</v>
      </c>
      <c r="FV204" s="155">
        <f>[2]Glencore!FS29</f>
        <v>318.54362311878049</v>
      </c>
      <c r="FW204" s="155"/>
      <c r="FX204" s="155"/>
      <c r="FY204" s="113" t="s">
        <v>166</v>
      </c>
      <c r="FZ204" s="114">
        <f>SUM(L204:FW204)</f>
        <v>4521.399324437898</v>
      </c>
      <c r="GA204" s="115"/>
      <c r="GB204" s="109" t="s">
        <v>172</v>
      </c>
      <c r="GC204" s="116" t="s">
        <v>173</v>
      </c>
      <c r="GE204" s="118">
        <f>FZ204/FZ206</f>
        <v>0.89849736753571086</v>
      </c>
      <c r="GI204" s="212">
        <f>FZ204/$GI$576</f>
        <v>2.8050129843563382E-3</v>
      </c>
      <c r="GK204" s="114">
        <v>4521.399324437898</v>
      </c>
      <c r="GL204" s="119">
        <f>FZ204-GK204</f>
        <v>0</v>
      </c>
      <c r="GM204" s="15">
        <f>GL204/GK204</f>
        <v>0</v>
      </c>
      <c r="GO204" s="120">
        <f>SUM(EV204:FU204)</f>
        <v>4202.8557013191175</v>
      </c>
      <c r="GP204" s="14">
        <v>2018</v>
      </c>
      <c r="GU204" s="120">
        <f>SUM(DU204:FU204)</f>
        <v>4202.8557013191175</v>
      </c>
      <c r="GW204" s="121">
        <f>SUM(DU204:FV204)</f>
        <v>4521.399324437898</v>
      </c>
      <c r="GZ204" s="1"/>
      <c r="HA204" s="1"/>
    </row>
    <row r="205" spans="2:214" ht="14.1" customHeight="1">
      <c r="C205" s="125" t="s">
        <v>175</v>
      </c>
      <c r="D205" s="126" t="s">
        <v>176</v>
      </c>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c r="DK205" s="23"/>
      <c r="DL205" s="23"/>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c r="EV205" s="23"/>
      <c r="EW205" s="23"/>
      <c r="EX205" s="23"/>
      <c r="EY205" s="23"/>
      <c r="EZ205" s="23"/>
      <c r="FA205" s="111"/>
      <c r="FB205" s="127">
        <f>[2]Glencore!EY36</f>
        <v>0.43204239159104391</v>
      </c>
      <c r="FC205" s="127">
        <f>[2]Glencore!EZ36</f>
        <v>0.40323956548497419</v>
      </c>
      <c r="FD205" s="127">
        <f>[2]Glencore!FA36</f>
        <v>0.41019197178643929</v>
      </c>
      <c r="FE205" s="127">
        <f>[2]Glencore!FB36</f>
        <v>0.40919877088623008</v>
      </c>
      <c r="FF205" s="127">
        <f>[2]Glencore!FC36</f>
        <v>0.70020663464755384</v>
      </c>
      <c r="FG205" s="127">
        <f>[2]Glencore!FD36</f>
        <v>0.59592054012557771</v>
      </c>
      <c r="FH205" s="127">
        <f>[2]Glencore!FE36</f>
        <v>0.5959205401255776</v>
      </c>
      <c r="FI205" s="127">
        <f>[2]Glencore!FF36</f>
        <v>0.61379815632934498</v>
      </c>
      <c r="FJ205" s="127">
        <f>[2]Glencore!FG36</f>
        <v>0.76079188956032073</v>
      </c>
      <c r="FK205" s="127">
        <f>[2]Glencore!FH36</f>
        <v>0.82237034537329734</v>
      </c>
      <c r="FL205" s="127">
        <f>[2]Glencore!FI36</f>
        <v>0.84918676967894835</v>
      </c>
      <c r="FM205" s="127">
        <f>[2]Glencore!FJ36</f>
        <v>0.84124116247727387</v>
      </c>
      <c r="FN205" s="127">
        <f>[2]Glencore!FK36</f>
        <v>0.79356751926722757</v>
      </c>
      <c r="FO205" s="127">
        <f>[2]Glencore!FL36</f>
        <v>0.84720036787852981</v>
      </c>
      <c r="FP205" s="127">
        <f>[2]Glencore!FM36</f>
        <v>1.3130115900766894</v>
      </c>
      <c r="FQ205" s="127">
        <f>[2]Glencore!FN36</f>
        <v>1.3716104431890381</v>
      </c>
      <c r="FR205" s="127">
        <f>[2]Glencore!FO36</f>
        <v>1.4530529170062005</v>
      </c>
      <c r="FS205" s="127">
        <f>[2]Glencore!FP36</f>
        <v>1.3060591837752245</v>
      </c>
      <c r="FT205" s="127">
        <f>[2]Glencore!FQ36</f>
        <v>1.240507924361411</v>
      </c>
      <c r="FU205" s="127">
        <f>[2]Glencore!FR36</f>
        <v>1.1978002856524113</v>
      </c>
      <c r="FV205" s="127">
        <f>[2]Glencore!FS36</f>
        <v>1.2852019648708295</v>
      </c>
      <c r="FW205" s="127"/>
      <c r="FX205" s="127"/>
      <c r="FY205" s="113" t="s">
        <v>166</v>
      </c>
      <c r="FZ205" s="129">
        <f>SUM(L205:FW205)</f>
        <v>18.242120934144143</v>
      </c>
      <c r="GA205" s="115"/>
      <c r="GB205" s="125" t="s">
        <v>175</v>
      </c>
      <c r="GC205" s="130" t="s">
        <v>176</v>
      </c>
      <c r="GE205" s="131">
        <f>(FZ205*$FP$7)/FZ206</f>
        <v>0.10150263246428903</v>
      </c>
      <c r="GI205" s="132"/>
      <c r="GK205" s="129">
        <v>18.242120934144143</v>
      </c>
      <c r="GL205" s="119">
        <f>FZ205-GK205</f>
        <v>0</v>
      </c>
      <c r="GM205" s="15">
        <f>GL205/GK205</f>
        <v>0</v>
      </c>
      <c r="GO205" s="133">
        <f>SUM(EV205:FU205)</f>
        <v>16.956918969273314</v>
      </c>
      <c r="GU205" s="133">
        <f>SUM(DU205:FU205)</f>
        <v>16.956918969273314</v>
      </c>
      <c r="GW205" s="134">
        <f>SUM(DU205:FV205)</f>
        <v>18.242120934144143</v>
      </c>
      <c r="GZ205" s="1"/>
      <c r="HA205" s="1"/>
    </row>
    <row r="206" spans="2:214" ht="15" customHeight="1">
      <c r="C206" s="136" t="s">
        <v>177</v>
      </c>
      <c r="D206" s="14" t="s">
        <v>11</v>
      </c>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37"/>
      <c r="FB206" s="138">
        <f t="shared" ref="FB206:FV206" si="48">FB204+(FB205*$FP$7)</f>
        <v>119.18101699288732</v>
      </c>
      <c r="FC206" s="138">
        <f t="shared" si="48"/>
        <v>111.23561586002815</v>
      </c>
      <c r="FD206" s="138">
        <f t="shared" si="48"/>
        <v>113.15347130589072</v>
      </c>
      <c r="FE206" s="138">
        <f t="shared" si="48"/>
        <v>112.8794919564818</v>
      </c>
      <c r="FF206" s="138">
        <f t="shared" si="48"/>
        <v>193.15544133330016</v>
      </c>
      <c r="FG206" s="138">
        <f t="shared" si="48"/>
        <v>164.38760964536183</v>
      </c>
      <c r="FH206" s="138">
        <f t="shared" si="48"/>
        <v>164.38760964536181</v>
      </c>
      <c r="FI206" s="138">
        <f t="shared" si="48"/>
        <v>169.31923793472268</v>
      </c>
      <c r="FJ206" s="138">
        <f t="shared" si="48"/>
        <v>209.86818164724522</v>
      </c>
      <c r="FK206" s="138">
        <f t="shared" si="48"/>
        <v>226.85490131059936</v>
      </c>
      <c r="FL206" s="138">
        <f t="shared" si="48"/>
        <v>234.25234374464063</v>
      </c>
      <c r="FM206" s="138">
        <f t="shared" si="48"/>
        <v>232.06050894936908</v>
      </c>
      <c r="FN206" s="138">
        <f t="shared" si="48"/>
        <v>218.90950017774014</v>
      </c>
      <c r="FO206" s="138">
        <f t="shared" si="48"/>
        <v>233.70438504582276</v>
      </c>
      <c r="FP206" s="138">
        <f t="shared" si="48"/>
        <v>362.20069991861385</v>
      </c>
      <c r="FQ206" s="138">
        <f t="shared" si="48"/>
        <v>378.3654815337411</v>
      </c>
      <c r="FR206" s="138">
        <f t="shared" si="48"/>
        <v>400.83178818527392</v>
      </c>
      <c r="FS206" s="138">
        <f t="shared" si="48"/>
        <v>360.28284447275132</v>
      </c>
      <c r="FT206" s="138">
        <f t="shared" si="48"/>
        <v>342.20020741176154</v>
      </c>
      <c r="FU206" s="138">
        <f t="shared" si="48"/>
        <v>330.41909538717726</v>
      </c>
      <c r="FV206" s="138">
        <f t="shared" si="48"/>
        <v>354.52927813516374</v>
      </c>
      <c r="FW206" s="112"/>
      <c r="FX206" s="112"/>
      <c r="FY206" s="113" t="s">
        <v>166</v>
      </c>
      <c r="FZ206" s="139">
        <f>SUM(L206:FW206)</f>
        <v>5032.1787105939347</v>
      </c>
      <c r="GA206" s="115"/>
      <c r="GB206" s="136" t="s">
        <v>177</v>
      </c>
      <c r="GC206" s="14" t="s">
        <v>11</v>
      </c>
      <c r="GE206" s="140">
        <f>GE204+GE205</f>
        <v>0.99999999999999989</v>
      </c>
      <c r="GI206" s="141"/>
      <c r="GK206" s="139">
        <v>5032.1787105939347</v>
      </c>
      <c r="GL206" s="119">
        <f>FZ206-GK206</f>
        <v>0</v>
      </c>
      <c r="GM206" s="15">
        <f>GL206/GK206</f>
        <v>0</v>
      </c>
      <c r="GO206" s="142">
        <f>SUM(EV206:FU206)</f>
        <v>4677.6494324587711</v>
      </c>
      <c r="GR206" s="143" t="str">
        <f>GB203</f>
        <v>Glencore, Switzerland</v>
      </c>
      <c r="GS206" s="144">
        <f>GO206</f>
        <v>4677.6494324587711</v>
      </c>
      <c r="GU206" s="142">
        <f>SUM(DU206:FU206)</f>
        <v>4677.6494324587711</v>
      </c>
      <c r="GW206" s="145">
        <f>SUM(DU206:FV206)</f>
        <v>5032.1787105939347</v>
      </c>
      <c r="GY206" s="306">
        <f>+GW206</f>
        <v>5032.1787105939347</v>
      </c>
      <c r="GZ206" s="143" t="str">
        <f>GR206</f>
        <v>Glencore, Switzerland</v>
      </c>
      <c r="HA206" s="144">
        <f>GW206</f>
        <v>5032.1787105939347</v>
      </c>
      <c r="HC206" s="22" t="s">
        <v>80</v>
      </c>
      <c r="HD206" s="146">
        <f>FU206</f>
        <v>330.41909538717726</v>
      </c>
      <c r="HE206" s="147"/>
      <c r="HF206" s="148">
        <f>FV206</f>
        <v>354.52927813516374</v>
      </c>
    </row>
    <row r="207" spans="2:214" ht="9.9499999999999993" customHeight="1">
      <c r="C207" s="157"/>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c r="DK207" s="23"/>
      <c r="DL207" s="23"/>
      <c r="DM207" s="23"/>
      <c r="DN207" s="23"/>
      <c r="DO207" s="23"/>
      <c r="DP207" s="23"/>
      <c r="DQ207" s="23"/>
      <c r="DR207" s="23"/>
      <c r="DS207" s="23"/>
      <c r="DT207" s="23"/>
      <c r="DU207" s="23"/>
      <c r="DV207" s="23"/>
      <c r="DW207" s="23"/>
      <c r="DX207" s="23"/>
      <c r="DY207" s="23"/>
      <c r="DZ207" s="23"/>
      <c r="EA207" s="23"/>
      <c r="EB207" s="23"/>
      <c r="EC207" s="23"/>
      <c r="ED207" s="23"/>
      <c r="EE207" s="23"/>
      <c r="EF207" s="23"/>
      <c r="EG207" s="23"/>
      <c r="EH207" s="23"/>
      <c r="EI207" s="23"/>
      <c r="EJ207" s="23"/>
      <c r="EK207" s="23"/>
      <c r="EL207" s="23"/>
      <c r="EM207" s="23"/>
      <c r="EN207" s="23"/>
      <c r="EO207" s="23"/>
      <c r="EP207" s="23"/>
      <c r="EQ207" s="23"/>
      <c r="ER207" s="23"/>
      <c r="ES207" s="23"/>
      <c r="ET207" s="23"/>
      <c r="EU207" s="23"/>
      <c r="EV207" s="23"/>
      <c r="EW207" s="23"/>
      <c r="EX207" s="23"/>
      <c r="EY207" s="23"/>
      <c r="EZ207" s="23"/>
      <c r="FA207" s="23"/>
      <c r="FB207" s="23"/>
      <c r="FC207" s="23"/>
      <c r="FD207" s="23"/>
      <c r="FE207" s="23"/>
      <c r="FF207" s="23"/>
      <c r="FG207" s="23"/>
      <c r="FH207" s="23"/>
      <c r="FI207" s="23"/>
      <c r="FJ207" s="23"/>
      <c r="FK207" s="23"/>
      <c r="FL207" s="23"/>
      <c r="FM207" s="23"/>
      <c r="FN207" s="23"/>
      <c r="FO207" s="23"/>
      <c r="FP207" s="23"/>
      <c r="FQ207" s="23"/>
      <c r="FR207" s="23"/>
      <c r="FS207" s="23"/>
      <c r="FT207" s="23"/>
      <c r="FU207" s="23"/>
      <c r="FV207" s="23"/>
      <c r="FW207" s="23"/>
      <c r="FX207" s="23"/>
      <c r="FY207" s="23"/>
      <c r="FZ207" s="151">
        <f>FZ204+(FZ205*$FP$7)</f>
        <v>5032.1787105939338</v>
      </c>
      <c r="GA207" s="152" t="s">
        <v>179</v>
      </c>
      <c r="GB207" s="157"/>
      <c r="GK207" s="204">
        <v>0</v>
      </c>
      <c r="GZ207" s="1"/>
      <c r="HA207" s="1"/>
    </row>
    <row r="208" spans="2:214" ht="14.1" customHeight="1">
      <c r="B208" s="14">
        <v>39</v>
      </c>
      <c r="C208" s="103" t="str">
        <f>GB208</f>
        <v>HeidelbergCement, Germany</v>
      </c>
      <c r="D208" s="154" t="s">
        <v>180</v>
      </c>
      <c r="F208" s="14" t="s">
        <v>208</v>
      </c>
      <c r="G208" s="23" t="s">
        <v>209</v>
      </c>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c r="EH208" s="23"/>
      <c r="EI208" s="23"/>
      <c r="EJ208" s="23"/>
      <c r="EK208" s="23"/>
      <c r="EL208" s="23"/>
      <c r="EM208" s="23"/>
      <c r="EN208" s="23"/>
      <c r="EO208" s="23"/>
      <c r="EP208" s="23"/>
      <c r="EQ208" s="23"/>
      <c r="ER208" s="23"/>
      <c r="ES208" s="23"/>
      <c r="ET208" s="23"/>
      <c r="EU208" s="23"/>
      <c r="EV208" s="23"/>
      <c r="EW208" s="23"/>
      <c r="EX208" s="23"/>
      <c r="EY208" s="23"/>
      <c r="EZ208" s="23"/>
      <c r="FA208" s="23"/>
      <c r="FB208" s="23"/>
      <c r="FC208" s="23"/>
      <c r="FD208" s="23"/>
      <c r="FE208" s="23"/>
      <c r="FF208" s="23"/>
      <c r="FG208" s="23"/>
      <c r="FH208" s="23"/>
      <c r="FI208" s="23"/>
      <c r="FJ208" s="23"/>
      <c r="FK208" s="23"/>
      <c r="FL208" s="23"/>
      <c r="FM208" s="23"/>
      <c r="FN208" s="23"/>
      <c r="FO208" s="23"/>
      <c r="FP208" s="23"/>
      <c r="FQ208" s="23"/>
      <c r="FR208" s="23"/>
      <c r="FS208" s="52" t="s">
        <v>256</v>
      </c>
      <c r="FT208" s="23"/>
      <c r="FU208" s="23"/>
      <c r="FV208" s="23"/>
      <c r="FW208" s="23"/>
      <c r="FX208" s="23"/>
      <c r="FY208" s="23"/>
      <c r="FZ208" s="180"/>
      <c r="GB208" s="167" t="s">
        <v>82</v>
      </c>
      <c r="GF208" s="14">
        <v>39</v>
      </c>
      <c r="GK208" s="180"/>
      <c r="GZ208" s="1"/>
      <c r="HA208" s="1"/>
    </row>
    <row r="209" spans="2:216" ht="14.1" customHeight="1">
      <c r="C209" s="109" t="s">
        <v>172</v>
      </c>
      <c r="D209" s="110" t="s">
        <v>173</v>
      </c>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c r="DK209" s="23"/>
      <c r="DL209" s="23"/>
      <c r="DM209" s="23"/>
      <c r="DN209" s="23"/>
      <c r="DO209" s="23"/>
      <c r="DP209" s="23"/>
      <c r="DQ209" s="23"/>
      <c r="DR209" s="23"/>
      <c r="DS209" s="23"/>
      <c r="DT209" s="23"/>
      <c r="DU209" s="23"/>
      <c r="DV209" s="23"/>
      <c r="DW209" s="23"/>
      <c r="DX209" s="23"/>
      <c r="DY209" s="23"/>
      <c r="DZ209" s="23"/>
      <c r="EA209" s="23"/>
      <c r="EB209" s="23"/>
      <c r="EC209" s="23"/>
      <c r="ED209" s="23"/>
      <c r="EE209" s="23"/>
      <c r="EF209" s="23"/>
      <c r="EG209" s="23"/>
      <c r="EH209" s="23"/>
      <c r="EI209" s="23"/>
      <c r="EJ209" s="23"/>
      <c r="EK209" s="23"/>
      <c r="EL209" s="23"/>
      <c r="EM209" s="23"/>
      <c r="EN209" s="23"/>
      <c r="EO209" s="23"/>
      <c r="EP209" s="23"/>
      <c r="EQ209" s="23"/>
      <c r="ER209" s="23"/>
      <c r="ES209" s="111"/>
      <c r="ET209" s="155">
        <f>'[2]Heidelberg+Italcementi'!EQ31</f>
        <v>51.185968169761267</v>
      </c>
      <c r="EU209" s="155">
        <f>'[2]Heidelberg+Italcementi'!ER31</f>
        <v>50.575560448358686</v>
      </c>
      <c r="EV209" s="155">
        <f>'[2]Heidelberg+Italcementi'!ES31</f>
        <v>49.957612781954886</v>
      </c>
      <c r="EW209" s="155">
        <f>'[2]Heidelberg+Italcementi'!ET31</f>
        <v>49.331984598757089</v>
      </c>
      <c r="EX209" s="155">
        <f>'[2]Heidelberg+Italcementi'!EU31</f>
        <v>48.698531810766724</v>
      </c>
      <c r="EY209" s="155">
        <f>'[2]Heidelberg+Italcementi'!EV31</f>
        <v>48.057106703146374</v>
      </c>
      <c r="EZ209" s="155">
        <f>'[2]Heidelberg+Italcementi'!EW31</f>
        <v>47.407557819383257</v>
      </c>
      <c r="FA209" s="155">
        <f>'[2]Heidelberg+Italcementi'!EX31</f>
        <v>46.749729842061512</v>
      </c>
      <c r="FB209" s="155">
        <f>'[2]Heidelberg+Italcementi'!EY31</f>
        <v>46.083463469046286</v>
      </c>
      <c r="FC209" s="155">
        <f>'[2]Heidelberg+Italcementi'!EZ31</f>
        <v>45.408595284872298</v>
      </c>
      <c r="FD209" s="155">
        <f>'[2]Heidelberg+Italcementi'!FA31</f>
        <v>44.724957627118641</v>
      </c>
      <c r="FE209" s="155">
        <f>'[2]Heidelberg+Italcementi'!FB31</f>
        <v>43.465133636622113</v>
      </c>
      <c r="FF209" s="155">
        <f>'[2]Heidelberg+Italcementi'!FC31</f>
        <v>42.188723526044647</v>
      </c>
      <c r="FG209" s="155">
        <f>'[2]Heidelberg+Italcementi'!FD31</f>
        <v>44.338980121002585</v>
      </c>
      <c r="FH209" s="155">
        <f>'[2]Heidelberg+Italcementi'!FE31</f>
        <v>47.419924593967508</v>
      </c>
      <c r="FI209" s="155">
        <f>'[2]Heidelberg+Italcementi'!FF31</f>
        <v>50.463153284671534</v>
      </c>
      <c r="FJ209" s="155">
        <f>'[2]Heidelberg+Italcementi'!FG31</f>
        <v>57.394051593323212</v>
      </c>
      <c r="FK209" s="155">
        <f>'[2]Heidelberg+Italcementi'!FH31</f>
        <v>63.706451612903223</v>
      </c>
      <c r="FL209" s="155">
        <f>'[2]Heidelberg+Italcementi'!FI31</f>
        <v>63.176426332288401</v>
      </c>
      <c r="FM209" s="155">
        <f>'[2]Heidelberg+Italcementi'!FJ31</f>
        <v>54.124401913875602</v>
      </c>
      <c r="FN209" s="155">
        <f>'[2]Heidelberg+Italcementi'!FK31</f>
        <v>55.270142180094787</v>
      </c>
      <c r="FO209" s="155">
        <f>'[2]Heidelberg+Italcementi'!FL31</f>
        <v>58.551558752997607</v>
      </c>
      <c r="FP209" s="155">
        <f>'[2]Heidelberg+Italcementi'!FM31</f>
        <v>57.427184466019419</v>
      </c>
      <c r="FQ209" s="155">
        <f>'[2]Heidelberg+Italcementi'!FN31</f>
        <v>58.847075814625114</v>
      </c>
      <c r="FR209" s="155">
        <f>'[2]Heidelberg+Italcementi'!FO31</f>
        <v>60.280176151014842</v>
      </c>
      <c r="FS209" s="155">
        <f>'[2]Heidelberg+Italcementi'!FP31</f>
        <v>59.994750749606588</v>
      </c>
      <c r="FT209" s="155">
        <f>'[2]Heidelberg+Italcementi'!FQ31</f>
        <v>57.973774760085497</v>
      </c>
      <c r="FU209" s="155">
        <f>'[2]Heidelberg+Italcementi'!FR31</f>
        <v>48.912193053442941</v>
      </c>
      <c r="FV209" s="155">
        <f>'[2]Heidelberg+Italcementi'!FS31</f>
        <v>50.750169575199529</v>
      </c>
      <c r="FW209" s="155"/>
      <c r="FX209" s="155"/>
      <c r="FY209" s="113" t="s">
        <v>166</v>
      </c>
      <c r="FZ209" s="114">
        <f>SUM(L209:FW209)</f>
        <v>1502.4653406730124</v>
      </c>
      <c r="GA209" s="115"/>
      <c r="GB209" s="109" t="s">
        <v>172</v>
      </c>
      <c r="GC209" s="116" t="s">
        <v>173</v>
      </c>
      <c r="GD209" s="117"/>
      <c r="GE209" s="118">
        <f>FZ209/FZ211</f>
        <v>1</v>
      </c>
      <c r="GI209" s="118">
        <f>FZ209/$GI$576</f>
        <v>9.3210851037960659E-4</v>
      </c>
      <c r="GK209" s="114">
        <v>1502.4653406730124</v>
      </c>
      <c r="GL209" s="119">
        <f>FZ209-GK209</f>
        <v>0</v>
      </c>
      <c r="GM209" s="15">
        <f>GL209/GK209</f>
        <v>0</v>
      </c>
      <c r="GO209" s="120">
        <f>SUM(EV209:FU209)</f>
        <v>1349.9536424796929</v>
      </c>
      <c r="GP209" s="14">
        <v>2016</v>
      </c>
      <c r="GU209" s="120">
        <f>SUM(DU209:FU209)</f>
        <v>1451.7151710978128</v>
      </c>
      <c r="GW209" s="121">
        <f>SUM(DU209:FV209)</f>
        <v>1502.4653406730124</v>
      </c>
      <c r="GZ209" s="1"/>
      <c r="HA209" s="1"/>
    </row>
    <row r="210" spans="2:216" ht="14.1" customHeight="1">
      <c r="C210" s="125" t="s">
        <v>175</v>
      </c>
      <c r="D210" s="126" t="s">
        <v>176</v>
      </c>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c r="EH210" s="23"/>
      <c r="EI210" s="23"/>
      <c r="EJ210" s="23"/>
      <c r="EK210" s="23"/>
      <c r="EL210" s="23"/>
      <c r="EM210" s="23"/>
      <c r="EN210" s="23"/>
      <c r="EO210" s="23"/>
      <c r="EP210" s="23"/>
      <c r="EQ210" s="23"/>
      <c r="ER210" s="23"/>
      <c r="ES210" s="205"/>
      <c r="ET210" s="23"/>
      <c r="EU210" s="23"/>
      <c r="EV210" s="23"/>
      <c r="EW210" s="23"/>
      <c r="EX210" s="23"/>
      <c r="EY210" s="23"/>
      <c r="EZ210" s="23"/>
      <c r="FA210" s="23"/>
      <c r="FB210" s="23"/>
      <c r="FC210" s="23"/>
      <c r="FD210" s="23"/>
      <c r="FE210" s="23"/>
      <c r="FF210" s="23"/>
      <c r="FG210" s="23"/>
      <c r="FH210" s="23"/>
      <c r="FI210" s="23"/>
      <c r="FJ210" s="23"/>
      <c r="FK210" s="23"/>
      <c r="FL210" s="23"/>
      <c r="FM210" s="23"/>
      <c r="FN210" s="23"/>
      <c r="FO210" s="23"/>
      <c r="FP210" s="23"/>
      <c r="FQ210" s="23"/>
      <c r="FR210" s="23"/>
      <c r="FS210" s="23"/>
      <c r="FT210" s="23"/>
      <c r="FU210" s="23"/>
      <c r="FV210" s="23"/>
      <c r="FW210" s="23"/>
      <c r="FX210" s="23"/>
      <c r="FY210" s="23"/>
      <c r="FZ210" s="129">
        <f>SUM(L210:FW210)</f>
        <v>0</v>
      </c>
      <c r="GA210" s="115"/>
      <c r="GB210" s="125" t="s">
        <v>175</v>
      </c>
      <c r="GC210" s="130" t="s">
        <v>176</v>
      </c>
      <c r="GD210" s="117"/>
      <c r="GE210" s="131">
        <f>(FZ210*$FP$7)/FZ211</f>
        <v>0</v>
      </c>
      <c r="GI210" s="132"/>
      <c r="GK210" s="129">
        <v>0</v>
      </c>
      <c r="GL210" s="119">
        <f>FZ210-GK210</f>
        <v>0</v>
      </c>
      <c r="GM210" s="15" t="e">
        <f>GL210/GK210</f>
        <v>#DIV/0!</v>
      </c>
      <c r="GO210" s="133">
        <f>SUM(EV210:FU210)</f>
        <v>0</v>
      </c>
      <c r="GU210" s="133">
        <f>SUM(DU210:FU210)</f>
        <v>0</v>
      </c>
      <c r="GW210" s="134">
        <f>SUM(DU210:FV210)</f>
        <v>0</v>
      </c>
      <c r="GZ210" s="1"/>
      <c r="HA210" s="1"/>
    </row>
    <row r="211" spans="2:216" ht="15" customHeight="1">
      <c r="C211" s="136" t="s">
        <v>177</v>
      </c>
      <c r="D211" s="14" t="s">
        <v>11</v>
      </c>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69"/>
      <c r="ET211" s="138">
        <f t="shared" ref="ET211:FV211" si="49">ET209+(ET210*$FP$7)</f>
        <v>51.185968169761267</v>
      </c>
      <c r="EU211" s="138">
        <f t="shared" si="49"/>
        <v>50.575560448358686</v>
      </c>
      <c r="EV211" s="138">
        <f t="shared" si="49"/>
        <v>49.957612781954886</v>
      </c>
      <c r="EW211" s="138">
        <f t="shared" si="49"/>
        <v>49.331984598757089</v>
      </c>
      <c r="EX211" s="138">
        <f t="shared" si="49"/>
        <v>48.698531810766724</v>
      </c>
      <c r="EY211" s="138">
        <f t="shared" si="49"/>
        <v>48.057106703146374</v>
      </c>
      <c r="EZ211" s="138">
        <f t="shared" si="49"/>
        <v>47.407557819383257</v>
      </c>
      <c r="FA211" s="138">
        <f t="shared" si="49"/>
        <v>46.749729842061512</v>
      </c>
      <c r="FB211" s="138">
        <f t="shared" si="49"/>
        <v>46.083463469046286</v>
      </c>
      <c r="FC211" s="138">
        <f t="shared" si="49"/>
        <v>45.408595284872298</v>
      </c>
      <c r="FD211" s="138">
        <f t="shared" si="49"/>
        <v>44.724957627118641</v>
      </c>
      <c r="FE211" s="138">
        <f t="shared" si="49"/>
        <v>43.465133636622113</v>
      </c>
      <c r="FF211" s="138">
        <f t="shared" si="49"/>
        <v>42.188723526044647</v>
      </c>
      <c r="FG211" s="138">
        <f t="shared" si="49"/>
        <v>44.338980121002585</v>
      </c>
      <c r="FH211" s="138">
        <f t="shared" si="49"/>
        <v>47.419924593967508</v>
      </c>
      <c r="FI211" s="138">
        <f t="shared" si="49"/>
        <v>50.463153284671534</v>
      </c>
      <c r="FJ211" s="138">
        <f t="shared" si="49"/>
        <v>57.394051593323212</v>
      </c>
      <c r="FK211" s="138">
        <f t="shared" si="49"/>
        <v>63.706451612903223</v>
      </c>
      <c r="FL211" s="138">
        <f t="shared" si="49"/>
        <v>63.176426332288401</v>
      </c>
      <c r="FM211" s="138">
        <f t="shared" si="49"/>
        <v>54.124401913875602</v>
      </c>
      <c r="FN211" s="138">
        <f t="shared" si="49"/>
        <v>55.270142180094787</v>
      </c>
      <c r="FO211" s="138">
        <f t="shared" si="49"/>
        <v>58.551558752997607</v>
      </c>
      <c r="FP211" s="138">
        <f t="shared" si="49"/>
        <v>57.427184466019419</v>
      </c>
      <c r="FQ211" s="138">
        <f t="shared" si="49"/>
        <v>58.847075814625114</v>
      </c>
      <c r="FR211" s="138">
        <f t="shared" si="49"/>
        <v>60.280176151014842</v>
      </c>
      <c r="FS211" s="138">
        <f t="shared" si="49"/>
        <v>59.994750749606588</v>
      </c>
      <c r="FT211" s="138">
        <f t="shared" si="49"/>
        <v>57.973774760085497</v>
      </c>
      <c r="FU211" s="138">
        <f t="shared" si="49"/>
        <v>48.912193053442941</v>
      </c>
      <c r="FV211" s="138">
        <f t="shared" si="49"/>
        <v>50.750169575199529</v>
      </c>
      <c r="FW211" s="112"/>
      <c r="FX211" s="112"/>
      <c r="FY211" s="113" t="s">
        <v>166</v>
      </c>
      <c r="FZ211" s="139">
        <f>SUM(L211:FW211)</f>
        <v>1502.4653406730124</v>
      </c>
      <c r="GA211" s="115"/>
      <c r="GB211" s="136" t="s">
        <v>177</v>
      </c>
      <c r="GC211" s="14" t="s">
        <v>11</v>
      </c>
      <c r="GD211" s="117"/>
      <c r="GE211" s="140">
        <f>GE209+GE210</f>
        <v>1</v>
      </c>
      <c r="GI211" s="141"/>
      <c r="GK211" s="139">
        <v>1502.4653406730124</v>
      </c>
      <c r="GL211" s="119">
        <f>FZ211-GK211</f>
        <v>0</v>
      </c>
      <c r="GM211" s="15">
        <f>GL211/GK211</f>
        <v>0</v>
      </c>
      <c r="GO211" s="142">
        <f>SUM(EV211:FU211)</f>
        <v>1349.9536424796929</v>
      </c>
      <c r="GR211" s="143" t="str">
        <f>GB208</f>
        <v>HeidelbergCement, Germany</v>
      </c>
      <c r="GS211" s="144">
        <f>GO211</f>
        <v>1349.9536424796929</v>
      </c>
      <c r="GU211" s="142">
        <f>SUM(DU211:FU211)</f>
        <v>1451.7151710978128</v>
      </c>
      <c r="GW211" s="145">
        <f>SUM(DU211:FV211)</f>
        <v>1502.4653406730124</v>
      </c>
      <c r="GY211" s="306">
        <f>+GW211</f>
        <v>1502.4653406730124</v>
      </c>
      <c r="GZ211" s="143" t="str">
        <f>GR211</f>
        <v>HeidelbergCement, Germany</v>
      </c>
      <c r="HA211" s="144">
        <f>GW211</f>
        <v>1502.4653406730124</v>
      </c>
      <c r="HC211" s="22" t="s">
        <v>82</v>
      </c>
      <c r="HD211" s="146">
        <f>FU211</f>
        <v>48.912193053442941</v>
      </c>
      <c r="HE211" s="147"/>
      <c r="HF211" s="148">
        <f>FV211</f>
        <v>50.750169575199529</v>
      </c>
    </row>
    <row r="212" spans="2:216" ht="9.9499999999999993" customHeight="1">
      <c r="C212" s="170"/>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c r="EH212" s="23"/>
      <c r="EI212" s="23"/>
      <c r="EJ212" s="23"/>
      <c r="EK212" s="23"/>
      <c r="EL212" s="23"/>
      <c r="EM212" s="23"/>
      <c r="EN212" s="23"/>
      <c r="EO212" s="23"/>
      <c r="EP212" s="23"/>
      <c r="EQ212" s="23"/>
      <c r="ER212" s="23"/>
      <c r="ES212" s="23"/>
      <c r="ET212" s="23"/>
      <c r="EU212" s="23"/>
      <c r="EV212" s="23"/>
      <c r="EW212" s="23"/>
      <c r="EX212" s="23"/>
      <c r="EY212" s="23"/>
      <c r="EZ212" s="23"/>
      <c r="FA212" s="23"/>
      <c r="FB212" s="23"/>
      <c r="FC212" s="23"/>
      <c r="FD212" s="23"/>
      <c r="FE212" s="23"/>
      <c r="FF212" s="23"/>
      <c r="FG212" s="23"/>
      <c r="FH212" s="23"/>
      <c r="FI212" s="23"/>
      <c r="FJ212" s="23"/>
      <c r="FK212" s="23"/>
      <c r="FL212" s="23"/>
      <c r="FM212" s="23"/>
      <c r="FN212" s="23"/>
      <c r="FO212" s="23"/>
      <c r="FP212" s="23"/>
      <c r="FQ212" s="23"/>
      <c r="FR212" s="23"/>
      <c r="FS212" s="23"/>
      <c r="FT212" s="23"/>
      <c r="FU212" s="23"/>
      <c r="FV212" s="23"/>
      <c r="FW212" s="23"/>
      <c r="FX212" s="23"/>
      <c r="FY212" s="23"/>
      <c r="FZ212" s="151">
        <f>FZ209+(FZ210*$FP$7)</f>
        <v>1502.4653406730124</v>
      </c>
      <c r="GA212" s="152" t="s">
        <v>179</v>
      </c>
      <c r="GB212" s="170"/>
      <c r="GK212" s="204">
        <v>0</v>
      </c>
      <c r="GZ212" s="1"/>
      <c r="HA212" s="1"/>
    </row>
    <row r="213" spans="2:216" ht="14.1" customHeight="1">
      <c r="B213" s="14">
        <v>40</v>
      </c>
      <c r="C213" s="103" t="str">
        <f>GB213</f>
        <v>Hess, USA</v>
      </c>
      <c r="D213" s="154" t="s">
        <v>180</v>
      </c>
      <c r="F213" s="14" t="s">
        <v>257</v>
      </c>
      <c r="G213" s="23" t="s">
        <v>171</v>
      </c>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c r="DK213" s="23"/>
      <c r="DL213" s="23"/>
      <c r="DM213" s="23"/>
      <c r="DN213" s="23"/>
      <c r="DO213" s="23"/>
      <c r="DP213" s="23"/>
      <c r="DQ213" s="23"/>
      <c r="DR213" s="23"/>
      <c r="DS213" s="23"/>
      <c r="DT213" s="23"/>
      <c r="DU213" s="23"/>
      <c r="DV213" s="23"/>
      <c r="DW213" s="23"/>
      <c r="DX213" s="23"/>
      <c r="DY213" s="23"/>
      <c r="DZ213" s="23"/>
      <c r="EA213" s="23"/>
      <c r="EB213" s="23"/>
      <c r="EC213" s="23"/>
      <c r="ED213" s="23"/>
      <c r="EE213" s="23"/>
      <c r="EF213" s="23"/>
      <c r="EG213" s="23"/>
      <c r="EH213" s="23"/>
      <c r="EI213" s="23"/>
      <c r="EJ213" s="23"/>
      <c r="EK213" s="23"/>
      <c r="EL213" s="23"/>
      <c r="EM213" s="23"/>
      <c r="EN213" s="23"/>
      <c r="EO213" s="23"/>
      <c r="EP213" s="23"/>
      <c r="EQ213" s="23"/>
      <c r="ER213" s="23"/>
      <c r="ES213" s="23"/>
      <c r="ET213" s="23"/>
      <c r="EU213" s="23"/>
      <c r="EV213" s="23"/>
      <c r="EW213" s="23"/>
      <c r="EX213" s="23"/>
      <c r="EY213" s="23"/>
      <c r="EZ213" s="23"/>
      <c r="FA213" s="23"/>
      <c r="FB213" s="23"/>
      <c r="FC213" s="23"/>
      <c r="FD213" s="23"/>
      <c r="FE213" s="23"/>
      <c r="FF213" s="23"/>
      <c r="FG213" s="23"/>
      <c r="FH213" s="23"/>
      <c r="FI213" s="23"/>
      <c r="FJ213" s="23"/>
      <c r="FK213" s="23"/>
      <c r="FL213" s="23"/>
      <c r="FM213" s="23"/>
      <c r="FN213" s="23"/>
      <c r="FO213" s="23"/>
      <c r="FP213" s="23"/>
      <c r="FQ213" s="23"/>
      <c r="FR213" s="23"/>
      <c r="FS213" s="23"/>
      <c r="FT213" s="23"/>
      <c r="FU213" s="23"/>
      <c r="FV213" s="23"/>
      <c r="FW213" s="23"/>
      <c r="FX213" s="23"/>
      <c r="FY213" s="23"/>
      <c r="FZ213" s="180"/>
      <c r="GB213" s="108" t="s">
        <v>84</v>
      </c>
      <c r="GF213" s="14">
        <v>40</v>
      </c>
      <c r="GK213" s="180"/>
      <c r="GZ213" s="1"/>
      <c r="HA213" s="1"/>
    </row>
    <row r="214" spans="2:216" ht="14.1" customHeight="1">
      <c r="C214" s="109" t="s">
        <v>172</v>
      </c>
      <c r="D214" s="110" t="s">
        <v>173</v>
      </c>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111"/>
      <c r="DN214" s="155">
        <f>[2]Hess!DK29</f>
        <v>16.742733998655378</v>
      </c>
      <c r="DO214" s="155">
        <f>[2]Hess!DL29</f>
        <v>17.516135310840951</v>
      </c>
      <c r="DP214" s="155">
        <f>[2]Hess!DM29</f>
        <v>17.633283018411532</v>
      </c>
      <c r="DQ214" s="155">
        <f>[2]Hess!DN29</f>
        <v>17.700903376203108</v>
      </c>
      <c r="DR214" s="155">
        <f>[2]Hess!DO29</f>
        <v>20.397814572737321</v>
      </c>
      <c r="DS214" s="155">
        <f>[2]Hess!DP29</f>
        <v>25.994555289225445</v>
      </c>
      <c r="DT214" s="155">
        <f>[2]Hess!DQ29</f>
        <v>32.918022986223335</v>
      </c>
      <c r="DU214" s="155">
        <f>[2]Hess!DR29</f>
        <v>41.896241206644305</v>
      </c>
      <c r="DV214" s="155">
        <f>[2]Hess!DS29</f>
        <v>48.517089625960956</v>
      </c>
      <c r="DW214" s="155">
        <f>[2]Hess!DT29</f>
        <v>47.855825168351906</v>
      </c>
      <c r="DX214" s="155">
        <f>[2]Hess!DU29</f>
        <v>48.454611139105886</v>
      </c>
      <c r="DY214" s="155">
        <f>[2]Hess!DV29</f>
        <v>49.053397109859873</v>
      </c>
      <c r="DZ214" s="155">
        <f>[2]Hess!DW29</f>
        <v>49.652183080613867</v>
      </c>
      <c r="EA214" s="155">
        <f>[2]Hess!DX29</f>
        <v>47.343849870526249</v>
      </c>
      <c r="EB214" s="155">
        <f>[2]Hess!DY29</f>
        <v>48.131935655613781</v>
      </c>
      <c r="EC214" s="155">
        <f>[2]Hess!DZ29</f>
        <v>45.478912798796443</v>
      </c>
      <c r="ED214" s="155">
        <f>[2]Hess!EA29</f>
        <v>36.79546865288448</v>
      </c>
      <c r="EE214" s="155">
        <f>[2]Hess!EB29</f>
        <v>35.442561339249153</v>
      </c>
      <c r="EF214" s="155">
        <f>[2]Hess!EC29</f>
        <v>35.287104579762335</v>
      </c>
      <c r="EG214" s="155">
        <f>[2]Hess!ED29</f>
        <v>37.810595196403852</v>
      </c>
      <c r="EH214" s="155">
        <f>[2]Hess!EE29</f>
        <v>36.945348859148247</v>
      </c>
      <c r="EI214" s="155">
        <f>[2]Hess!EF29</f>
        <v>39.999284197050933</v>
      </c>
      <c r="EJ214" s="155">
        <f>[2]Hess!EG29</f>
        <v>37.692172824988205</v>
      </c>
      <c r="EK214" s="155">
        <f>[2]Hess!EH29</f>
        <v>36.655461833321951</v>
      </c>
      <c r="EL214" s="155">
        <f>[2]Hess!EI29</f>
        <v>35.618750841655697</v>
      </c>
      <c r="EM214" s="155">
        <f>[2]Hess!EJ29</f>
        <v>34.582039849989442</v>
      </c>
      <c r="EN214" s="155">
        <f>[2]Hess!EK29</f>
        <v>33.545328858323181</v>
      </c>
      <c r="EO214" s="155">
        <f>[2]Hess!EL29</f>
        <v>31.410844610283608</v>
      </c>
      <c r="EP214" s="155">
        <f>[2]Hess!EM29</f>
        <v>31.410844610283608</v>
      </c>
      <c r="EQ214" s="155">
        <f>[2]Hess!EN29</f>
        <v>30.212205717364018</v>
      </c>
      <c r="ER214" s="155">
        <f>[2]Hess!EO29</f>
        <v>31.057970973347018</v>
      </c>
      <c r="ES214" s="155">
        <f>[2]Hess!EP29</f>
        <v>33.065956285891126</v>
      </c>
      <c r="ET214" s="155">
        <f>[2]Hess!EQ29</f>
        <v>38.79725339939904</v>
      </c>
      <c r="EU214" s="155">
        <f>[2]Hess!ER29</f>
        <v>45.490537774546063</v>
      </c>
      <c r="EV214" s="155">
        <f>[2]Hess!ES29</f>
        <v>50.759050675413661</v>
      </c>
      <c r="EW214" s="155">
        <f>[2]Hess!ET29</f>
        <v>48.692954360041512</v>
      </c>
      <c r="EX214" s="155">
        <f>[2]Hess!EU29</f>
        <v>52.803454824316248</v>
      </c>
      <c r="EY214" s="155">
        <f>[2]Hess!EV29</f>
        <v>54.753329134032306</v>
      </c>
      <c r="EZ214" s="155">
        <f>[2]Hess!EW29</f>
        <v>47.539149543416904</v>
      </c>
      <c r="FA214" s="155">
        <f>[2]Hess!EX29</f>
        <v>42.33085145536149</v>
      </c>
      <c r="FB214" s="155">
        <f>[2]Hess!EY29</f>
        <v>40.611317346973529</v>
      </c>
      <c r="FC214" s="155">
        <f>[2]Hess!EZ29</f>
        <v>45.851826651419167</v>
      </c>
      <c r="FD214" s="155">
        <f>[2]Hess!FA29</f>
        <v>50.831888348130619</v>
      </c>
      <c r="FE214" s="155">
        <f>[2]Hess!FB29</f>
        <v>59.651483851461997</v>
      </c>
      <c r="FF214" s="155">
        <f>[2]Hess!FC29</f>
        <v>60.924726436100315</v>
      </c>
      <c r="FG214" s="155">
        <f>[2]Hess!FD29</f>
        <v>50.29412802872136</v>
      </c>
      <c r="FH214" s="155">
        <f>[2]Hess!FE29</f>
        <v>46.206112403327765</v>
      </c>
      <c r="FI214" s="155">
        <f>[2]Hess!FF29</f>
        <v>45.272081807264996</v>
      </c>
      <c r="FJ214" s="155">
        <f>[2]Hess!FG29</f>
        <v>48.51167679136897</v>
      </c>
      <c r="FK214" s="155">
        <f>[2]Hess!FH29</f>
        <v>51.021428698971185</v>
      </c>
      <c r="FL214" s="155">
        <f>[2]Hess!FI29</f>
        <v>51.389157221636459</v>
      </c>
      <c r="FM214" s="155">
        <f>[2]Hess!FJ29</f>
        <v>55.143179825023658</v>
      </c>
      <c r="FN214" s="155">
        <f>[2]Hess!FK29</f>
        <v>56.633291181789915</v>
      </c>
      <c r="FO214" s="155">
        <f>[2]Hess!FL29</f>
        <v>49.989263163508603</v>
      </c>
      <c r="FP214" s="155">
        <f>[2]Hess!FM29</f>
        <v>54.956124633954531</v>
      </c>
      <c r="FQ214" s="155">
        <f>[2]Hess!FN29</f>
        <v>45.440998044878704</v>
      </c>
      <c r="FR214" s="155">
        <f>[2]Hess!FO29</f>
        <v>44.645892509069853</v>
      </c>
      <c r="FS214" s="155">
        <f>[2]Hess!FP29</f>
        <v>50.827897104508601</v>
      </c>
      <c r="FT214" s="155">
        <f>[2]Hess!FQ29</f>
        <v>43.639130551149691</v>
      </c>
      <c r="FU214" s="155">
        <f>[2]Hess!FR29</f>
        <v>41.30247983099315</v>
      </c>
      <c r="FV214" s="155">
        <f>[2]Hess!FS29</f>
        <v>37.313090249477547</v>
      </c>
      <c r="FW214" s="155"/>
      <c r="FX214" s="155"/>
      <c r="FY214" s="113" t="s">
        <v>166</v>
      </c>
      <c r="FZ214" s="114">
        <f>SUM(L214:FW214)</f>
        <v>2544.4431892839748</v>
      </c>
      <c r="GA214" s="115"/>
      <c r="GB214" s="109" t="s">
        <v>172</v>
      </c>
      <c r="GC214" s="116" t="s">
        <v>173</v>
      </c>
      <c r="GD214" s="117"/>
      <c r="GE214" s="118">
        <f>FZ214/FZ216</f>
        <v>0.89868424326493856</v>
      </c>
      <c r="GI214" s="118">
        <f>FZ214/$GI$576</f>
        <v>1.5785370129381129E-3</v>
      </c>
      <c r="GK214" s="114">
        <v>2544.4431892839748</v>
      </c>
      <c r="GL214" s="119">
        <f>FZ214-GK214</f>
        <v>0</v>
      </c>
      <c r="GM214" s="15">
        <f>GL214/GK214</f>
        <v>0</v>
      </c>
      <c r="GO214" s="120">
        <f>SUM(EV214:FU214)</f>
        <v>1290.022874422835</v>
      </c>
      <c r="GP214" s="14">
        <v>2016</v>
      </c>
      <c r="GU214" s="120">
        <f>SUM(DU214:FU214)</f>
        <v>2358.2266504822001</v>
      </c>
      <c r="GW214" s="121">
        <f>SUM(DU214:FV214)</f>
        <v>2395.5397407316777</v>
      </c>
      <c r="GZ214" s="1"/>
      <c r="HA214" s="1"/>
    </row>
    <row r="215" spans="2:216" ht="14.1" customHeight="1">
      <c r="C215" s="125" t="s">
        <v>175</v>
      </c>
      <c r="D215" s="126" t="s">
        <v>176</v>
      </c>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111"/>
      <c r="DN215" s="127">
        <f>[2]Hess!DK36</f>
        <v>7.1575216717206069E-2</v>
      </c>
      <c r="DO215" s="127">
        <f>[2]Hess!DL36</f>
        <v>7.5896768381180604E-2</v>
      </c>
      <c r="DP215" s="127">
        <f>[2]Hess!DM36</f>
        <v>7.8643399197129871E-2</v>
      </c>
      <c r="DQ215" s="127">
        <f>[2]Hess!DN36</f>
        <v>7.8345191350163185E-2</v>
      </c>
      <c r="DR215" s="127">
        <f>[2]Hess!DO36</f>
        <v>8.4575556358977635E-2</v>
      </c>
      <c r="DS215" s="127">
        <f>[2]Hess!DP36</f>
        <v>0.10062766121938257</v>
      </c>
      <c r="DT215" s="127">
        <f>[2]Hess!DQ36</f>
        <v>0.11933490159565935</v>
      </c>
      <c r="DU215" s="127">
        <f>[2]Hess!DR36</f>
        <v>0.14130721917524952</v>
      </c>
      <c r="DV215" s="127">
        <f>[2]Hess!DS36</f>
        <v>0.15547469338470155</v>
      </c>
      <c r="DW215" s="127">
        <f>[2]Hess!DT36</f>
        <v>0.15239558186059082</v>
      </c>
      <c r="DX215" s="127">
        <f>[2]Hess!DU36</f>
        <v>0.16384696720616149</v>
      </c>
      <c r="DY215" s="127">
        <f>[2]Hess!DV36</f>
        <v>0.17529835255173215</v>
      </c>
      <c r="DZ215" s="127">
        <f>[2]Hess!DW36</f>
        <v>0.18674973789730287</v>
      </c>
      <c r="EA215" s="127">
        <f>[2]Hess!DX36</f>
        <v>0.19462182726653507</v>
      </c>
      <c r="EB215" s="127">
        <f>[2]Hess!DY36</f>
        <v>0.20730843000415214</v>
      </c>
      <c r="EC215" s="127">
        <f>[2]Hess!DZ36</f>
        <v>0.19915337812283862</v>
      </c>
      <c r="ED215" s="127">
        <f>[2]Hess!EA36</f>
        <v>0.17735512938220926</v>
      </c>
      <c r="EE215" s="127">
        <f>[2]Hess!EB36</f>
        <v>0.16656384967866444</v>
      </c>
      <c r="EF215" s="127">
        <f>[2]Hess!EC36</f>
        <v>0.15213714773783474</v>
      </c>
      <c r="EG215" s="127">
        <f>[2]Hess!ED36</f>
        <v>0.1666726851509106</v>
      </c>
      <c r="EH215" s="127">
        <f>[2]Hess!EE36</f>
        <v>0.15984527766101095</v>
      </c>
      <c r="EI215" s="127">
        <f>[2]Hess!EF36</f>
        <v>0.17287372265095952</v>
      </c>
      <c r="EJ215" s="127">
        <f>[2]Hess!EG36</f>
        <v>0.16406426664395224</v>
      </c>
      <c r="EK215" s="127">
        <f>[2]Hess!EH36</f>
        <v>0.15765105003453045</v>
      </c>
      <c r="EL215" s="127">
        <f>[2]Hess!EI36</f>
        <v>0.1512378334251086</v>
      </c>
      <c r="EM215" s="127">
        <f>[2]Hess!EJ36</f>
        <v>0.14482461681568681</v>
      </c>
      <c r="EN215" s="127">
        <f>[2]Hess!EK36</f>
        <v>0.13841140020626497</v>
      </c>
      <c r="EO215" s="127">
        <f>[2]Hess!EL36</f>
        <v>0.12992755486661828</v>
      </c>
      <c r="EP215" s="127">
        <f>[2]Hess!EM36</f>
        <v>0.12992755486661828</v>
      </c>
      <c r="EQ215" s="127">
        <f>[2]Hess!EN36</f>
        <v>0.13812231865225297</v>
      </c>
      <c r="ER215" s="127">
        <f>[2]Hess!EO36</f>
        <v>0.13762647865088873</v>
      </c>
      <c r="ES215" s="127">
        <f>[2]Hess!EP36</f>
        <v>0.14768734432320169</v>
      </c>
      <c r="ET215" s="127">
        <f>[2]Hess!EQ36</f>
        <v>0.18066373266490798</v>
      </c>
      <c r="EU215" s="127">
        <f>[2]Hess!ER36</f>
        <v>0.21419995157261784</v>
      </c>
      <c r="EV215" s="127">
        <f>[2]Hess!ES36</f>
        <v>0.2375206899016665</v>
      </c>
      <c r="EW215" s="127">
        <f>[2]Hess!ET36</f>
        <v>0.22693198894566968</v>
      </c>
      <c r="EX215" s="127">
        <f>[2]Hess!EU36</f>
        <v>0.22883008611466754</v>
      </c>
      <c r="EY215" s="127">
        <f>[2]Hess!EV36</f>
        <v>0.23836311650329667</v>
      </c>
      <c r="EZ215" s="127">
        <f>[2]Hess!EW36</f>
        <v>0.19464341229924531</v>
      </c>
      <c r="FA215" s="127">
        <f>[2]Hess!EX36</f>
        <v>0.16641754151069371</v>
      </c>
      <c r="FB215" s="127">
        <f>[2]Hess!EY36</f>
        <v>0.16442881999998687</v>
      </c>
      <c r="FC215" s="127">
        <f>[2]Hess!EZ36</f>
        <v>0.18476915681560022</v>
      </c>
      <c r="FD215" s="127">
        <f>[2]Hess!FA36</f>
        <v>0.20001775098304278</v>
      </c>
      <c r="FE215" s="127">
        <f>[2]Hess!FB36</f>
        <v>0.23923753838724646</v>
      </c>
      <c r="FF215" s="127">
        <f>[2]Hess!FC36</f>
        <v>0.23001664258035359</v>
      </c>
      <c r="FG215" s="127">
        <f>[2]Hess!FD36</f>
        <v>0.1991267997747343</v>
      </c>
      <c r="FH215" s="127">
        <f>[2]Hess!FE36</f>
        <v>0.1749294891256078</v>
      </c>
      <c r="FI215" s="127">
        <f>[2]Hess!FF36</f>
        <v>0.16843548769590821</v>
      </c>
      <c r="FJ215" s="127">
        <f>[2]Hess!FG36</f>
        <v>0.18492640320325032</v>
      </c>
      <c r="FK215" s="127">
        <f>[2]Hess!FH36</f>
        <v>0.18981296983514551</v>
      </c>
      <c r="FL215" s="127">
        <f>[2]Hess!FI36</f>
        <v>0.20210816722786049</v>
      </c>
      <c r="FM215" s="127">
        <f>[2]Hess!FJ36</f>
        <v>0.20934168723643098</v>
      </c>
      <c r="FN215" s="127">
        <f>[2]Hess!FK36</f>
        <v>0.20894664615071132</v>
      </c>
      <c r="FO215" s="127">
        <f>[2]Hess!FL36</f>
        <v>0.18939261524391632</v>
      </c>
      <c r="FP215" s="127">
        <f>[2]Hess!FM36</f>
        <v>0.19769258219821362</v>
      </c>
      <c r="FQ215" s="127">
        <f>[2]Hess!FN36</f>
        <v>0.17195979995052824</v>
      </c>
      <c r="FR215" s="127">
        <f>[2]Hess!FO36</f>
        <v>0.16248324399046088</v>
      </c>
      <c r="FS215" s="127">
        <f>[2]Hess!FP36</f>
        <v>0.18510005311799738</v>
      </c>
      <c r="FT215" s="127">
        <f>[2]Hess!FQ36</f>
        <v>0.16234543052940362</v>
      </c>
      <c r="FU215" s="127">
        <f>[2]Hess!FR36</f>
        <v>0.15725380369991954</v>
      </c>
      <c r="FV215" s="127">
        <f>[2]Hess!FS36</f>
        <v>0.15484742111563585</v>
      </c>
      <c r="FW215" s="127"/>
      <c r="FX215" s="127"/>
      <c r="FY215" s="113" t="s">
        <v>166</v>
      </c>
      <c r="FZ215" s="129">
        <f>SUM(L215:FW215)</f>
        <v>10.244826141410396</v>
      </c>
      <c r="GA215" s="115"/>
      <c r="GB215" s="125" t="s">
        <v>175</v>
      </c>
      <c r="GC215" s="130" t="s">
        <v>176</v>
      </c>
      <c r="GD215" s="117"/>
      <c r="GE215" s="131">
        <f>(FZ215*$FP$7)/FZ216</f>
        <v>0.10131575673506153</v>
      </c>
      <c r="GI215" s="132"/>
      <c r="GK215" s="129">
        <v>10.244826141410396</v>
      </c>
      <c r="GL215" s="119">
        <f>FZ215-GK215</f>
        <v>0</v>
      </c>
      <c r="GM215" s="15">
        <f>GL215/GK215</f>
        <v>0</v>
      </c>
      <c r="GO215" s="133">
        <f>SUM(EV215:FU215)</f>
        <v>5.075031923021557</v>
      </c>
      <c r="GU215" s="133">
        <f>SUM(DU215:FU215)</f>
        <v>9.4809800254750609</v>
      </c>
      <c r="GW215" s="134">
        <f>SUM(DU215:FV215)</f>
        <v>9.6358274465906959</v>
      </c>
      <c r="GZ215" s="1"/>
      <c r="HA215" s="1"/>
    </row>
    <row r="216" spans="2:216" ht="15" customHeight="1">
      <c r="C216" s="136" t="s">
        <v>177</v>
      </c>
      <c r="D216" s="14" t="s">
        <v>11</v>
      </c>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37"/>
      <c r="DN216" s="138">
        <f t="shared" ref="DN216:FV216" si="50">DN214+(DN215*$FP$7)</f>
        <v>18.74684006673715</v>
      </c>
      <c r="DO216" s="138">
        <f t="shared" si="50"/>
        <v>19.641244825514008</v>
      </c>
      <c r="DP216" s="138">
        <f t="shared" si="50"/>
        <v>19.83529819593117</v>
      </c>
      <c r="DQ216" s="138">
        <f t="shared" si="50"/>
        <v>19.894568734007677</v>
      </c>
      <c r="DR216" s="138">
        <f t="shared" si="50"/>
        <v>22.765930150788694</v>
      </c>
      <c r="DS216" s="138">
        <f t="shared" si="50"/>
        <v>28.812129803368158</v>
      </c>
      <c r="DT216" s="138">
        <f t="shared" si="50"/>
        <v>36.259400230901797</v>
      </c>
      <c r="DU216" s="138">
        <f t="shared" si="50"/>
        <v>45.852843343551292</v>
      </c>
      <c r="DV216" s="138">
        <f t="shared" si="50"/>
        <v>52.870381040732596</v>
      </c>
      <c r="DW216" s="138">
        <f t="shared" si="50"/>
        <v>52.122901460448446</v>
      </c>
      <c r="DX216" s="138">
        <f t="shared" si="50"/>
        <v>53.042326220878408</v>
      </c>
      <c r="DY216" s="138">
        <f t="shared" si="50"/>
        <v>53.96175098130837</v>
      </c>
      <c r="DZ216" s="138">
        <f t="shared" si="50"/>
        <v>54.881175741738346</v>
      </c>
      <c r="EA216" s="138">
        <f t="shared" si="50"/>
        <v>52.793261033989232</v>
      </c>
      <c r="EB216" s="138">
        <f t="shared" si="50"/>
        <v>53.936571695730038</v>
      </c>
      <c r="EC216" s="138">
        <f t="shared" si="50"/>
        <v>51.055207386235921</v>
      </c>
      <c r="ED216" s="138">
        <f t="shared" si="50"/>
        <v>41.761412275586338</v>
      </c>
      <c r="EE216" s="138">
        <f t="shared" si="50"/>
        <v>40.106349130251758</v>
      </c>
      <c r="EF216" s="138">
        <f t="shared" si="50"/>
        <v>39.546944716421706</v>
      </c>
      <c r="EG216" s="138">
        <f t="shared" si="50"/>
        <v>42.47743038062935</v>
      </c>
      <c r="EH216" s="138">
        <f t="shared" si="50"/>
        <v>41.421016633656556</v>
      </c>
      <c r="EI216" s="138">
        <f t="shared" si="50"/>
        <v>44.839748431277798</v>
      </c>
      <c r="EJ216" s="138">
        <f t="shared" si="50"/>
        <v>42.285972291018865</v>
      </c>
      <c r="EK216" s="138">
        <f t="shared" si="50"/>
        <v>41.069691234288804</v>
      </c>
      <c r="EL216" s="138">
        <f t="shared" si="50"/>
        <v>39.853410177558736</v>
      </c>
      <c r="EM216" s="138">
        <f t="shared" si="50"/>
        <v>38.637129120828675</v>
      </c>
      <c r="EN216" s="138">
        <f t="shared" si="50"/>
        <v>37.4208480640986</v>
      </c>
      <c r="EO216" s="138">
        <f t="shared" si="50"/>
        <v>35.048816146548916</v>
      </c>
      <c r="EP216" s="138">
        <f t="shared" si="50"/>
        <v>35.048816146548916</v>
      </c>
      <c r="EQ216" s="138">
        <f t="shared" si="50"/>
        <v>34.079630639627098</v>
      </c>
      <c r="ER216" s="138">
        <f t="shared" si="50"/>
        <v>34.911512375571903</v>
      </c>
      <c r="ES216" s="138">
        <f t="shared" si="50"/>
        <v>37.201201926940776</v>
      </c>
      <c r="ET216" s="138">
        <f t="shared" si="50"/>
        <v>43.855837914016462</v>
      </c>
      <c r="EU216" s="138">
        <f t="shared" si="50"/>
        <v>51.488136418579359</v>
      </c>
      <c r="EV216" s="138">
        <f t="shared" si="50"/>
        <v>57.409629992660321</v>
      </c>
      <c r="EW216" s="138">
        <f t="shared" si="50"/>
        <v>55.047050050520262</v>
      </c>
      <c r="EX216" s="138">
        <f t="shared" si="50"/>
        <v>59.210697235526936</v>
      </c>
      <c r="EY216" s="138">
        <f t="shared" si="50"/>
        <v>61.42749639612461</v>
      </c>
      <c r="EZ216" s="138">
        <f t="shared" si="50"/>
        <v>52.989165087795776</v>
      </c>
      <c r="FA216" s="138">
        <f t="shared" si="50"/>
        <v>46.990542617660914</v>
      </c>
      <c r="FB216" s="138">
        <f t="shared" si="50"/>
        <v>45.215324306973159</v>
      </c>
      <c r="FC216" s="138">
        <f t="shared" si="50"/>
        <v>51.025363042255975</v>
      </c>
      <c r="FD216" s="138">
        <f t="shared" si="50"/>
        <v>56.432385375655819</v>
      </c>
      <c r="FE216" s="138">
        <f t="shared" si="50"/>
        <v>66.350134926304904</v>
      </c>
      <c r="FF216" s="138">
        <f t="shared" si="50"/>
        <v>67.365192428350213</v>
      </c>
      <c r="FG216" s="138">
        <f t="shared" si="50"/>
        <v>55.869678422413919</v>
      </c>
      <c r="FH216" s="138">
        <f t="shared" si="50"/>
        <v>51.104138098844786</v>
      </c>
      <c r="FI216" s="138">
        <f t="shared" si="50"/>
        <v>49.988275462750423</v>
      </c>
      <c r="FJ216" s="138">
        <f t="shared" si="50"/>
        <v>53.689616081059981</v>
      </c>
      <c r="FK216" s="138">
        <f t="shared" si="50"/>
        <v>56.336191854355263</v>
      </c>
      <c r="FL216" s="138">
        <f t="shared" si="50"/>
        <v>57.048185904016556</v>
      </c>
      <c r="FM216" s="138">
        <f t="shared" si="50"/>
        <v>61.004747067643727</v>
      </c>
      <c r="FN216" s="138">
        <f t="shared" si="50"/>
        <v>62.483797274009831</v>
      </c>
      <c r="FO216" s="138">
        <f t="shared" si="50"/>
        <v>55.29225639033826</v>
      </c>
      <c r="FP216" s="138">
        <f t="shared" si="50"/>
        <v>60.491516935504514</v>
      </c>
      <c r="FQ216" s="138">
        <f t="shared" si="50"/>
        <v>50.255872443493494</v>
      </c>
      <c r="FR216" s="138">
        <f t="shared" si="50"/>
        <v>49.195423340802755</v>
      </c>
      <c r="FS216" s="138">
        <f t="shared" si="50"/>
        <v>56.010698591812528</v>
      </c>
      <c r="FT216" s="138">
        <f t="shared" si="50"/>
        <v>48.18480260597299</v>
      </c>
      <c r="FU216" s="138">
        <f t="shared" si="50"/>
        <v>45.705586334590897</v>
      </c>
      <c r="FV216" s="138">
        <f t="shared" si="50"/>
        <v>41.648818040715348</v>
      </c>
      <c r="FW216" s="112"/>
      <c r="FX216" s="112"/>
      <c r="FY216" s="113" t="s">
        <v>166</v>
      </c>
      <c r="FZ216" s="139">
        <f>SUM(L216:FW216)</f>
        <v>2831.2983212434656</v>
      </c>
      <c r="GA216" s="115"/>
      <c r="GB216" s="136" t="s">
        <v>177</v>
      </c>
      <c r="GC216" s="14" t="s">
        <v>11</v>
      </c>
      <c r="GD216" s="117"/>
      <c r="GE216" s="140">
        <f>GE214+GE215</f>
        <v>1</v>
      </c>
      <c r="GI216" s="141"/>
      <c r="GK216" s="139">
        <v>2831.2983212434656</v>
      </c>
      <c r="GL216" s="119">
        <f>FZ216-GK216</f>
        <v>0</v>
      </c>
      <c r="GM216" s="15">
        <f>GL216/GK216</f>
        <v>0</v>
      </c>
      <c r="GO216" s="142">
        <f>SUM(EV216:FU216)</f>
        <v>1432.1237682674389</v>
      </c>
      <c r="GR216" s="143" t="str">
        <f>GB213</f>
        <v>Hess, USA</v>
      </c>
      <c r="GS216" s="144">
        <f>GO216</f>
        <v>1432.1237682674389</v>
      </c>
      <c r="GU216" s="142">
        <f>SUM(DU216:FU216)</f>
        <v>2623.6940911955012</v>
      </c>
      <c r="GW216" s="145">
        <f>SUM(DU216:FV216)</f>
        <v>2665.3429092362167</v>
      </c>
      <c r="GY216" s="306">
        <f>+GW216</f>
        <v>2665.3429092362167</v>
      </c>
      <c r="GZ216" s="143" t="str">
        <f>GR216</f>
        <v>Hess, USA</v>
      </c>
      <c r="HA216" s="144">
        <f>GW216</f>
        <v>2665.3429092362167</v>
      </c>
      <c r="HC216" s="22" t="s">
        <v>84</v>
      </c>
      <c r="HD216" s="146">
        <f>FU216</f>
        <v>45.705586334590897</v>
      </c>
      <c r="HE216" s="147"/>
      <c r="HF216" s="148">
        <f>FV216</f>
        <v>41.648818040715348</v>
      </c>
    </row>
    <row r="217" spans="2:216" ht="9.9499999999999993" customHeight="1">
      <c r="C217" s="170"/>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c r="DU217" s="23"/>
      <c r="DV217" s="23"/>
      <c r="DW217" s="23"/>
      <c r="DX217" s="23"/>
      <c r="DY217" s="23"/>
      <c r="DZ217" s="23"/>
      <c r="EA217" s="23"/>
      <c r="EB217" s="23"/>
      <c r="EC217" s="23"/>
      <c r="ED217" s="23"/>
      <c r="EE217" s="23"/>
      <c r="EF217" s="23"/>
      <c r="EG217" s="23"/>
      <c r="EH217" s="23"/>
      <c r="EI217" s="23"/>
      <c r="EJ217" s="23"/>
      <c r="EK217" s="23"/>
      <c r="EL217" s="23"/>
      <c r="EM217" s="23"/>
      <c r="EN217" s="23"/>
      <c r="EO217" s="23"/>
      <c r="EP217" s="23"/>
      <c r="EQ217" s="23"/>
      <c r="ER217" s="23"/>
      <c r="ES217" s="23"/>
      <c r="ET217" s="23"/>
      <c r="EU217" s="23"/>
      <c r="EV217" s="23"/>
      <c r="EW217" s="23"/>
      <c r="EX217" s="23"/>
      <c r="EY217" s="23"/>
      <c r="EZ217" s="23"/>
      <c r="FA217" s="23"/>
      <c r="FB217" s="23"/>
      <c r="FC217" s="23"/>
      <c r="FD217" s="23"/>
      <c r="FE217" s="23"/>
      <c r="FF217" s="23"/>
      <c r="FG217" s="23"/>
      <c r="FH217" s="23"/>
      <c r="FI217" s="23"/>
      <c r="FJ217" s="23"/>
      <c r="FK217" s="23"/>
      <c r="FL217" s="23"/>
      <c r="FM217" s="23"/>
      <c r="FN217" s="23"/>
      <c r="FO217" s="23"/>
      <c r="FP217" s="23"/>
      <c r="FQ217" s="23"/>
      <c r="FR217" s="23"/>
      <c r="FS217" s="23"/>
      <c r="FT217" s="23"/>
      <c r="FU217" s="23"/>
      <c r="FV217" s="23"/>
      <c r="FW217" s="23"/>
      <c r="FX217" s="23"/>
      <c r="FY217" s="23"/>
      <c r="FZ217" s="151">
        <f>FZ214+(FZ215*$FP$7)</f>
        <v>2831.298321243466</v>
      </c>
      <c r="GA217" s="152" t="s">
        <v>179</v>
      </c>
      <c r="GB217" s="170"/>
      <c r="GK217" s="204">
        <v>0</v>
      </c>
      <c r="GZ217" s="1"/>
      <c r="HA217" s="1"/>
    </row>
    <row r="218" spans="2:216" ht="14.1" customHeight="1">
      <c r="B218" s="14">
        <v>41</v>
      </c>
      <c r="C218" s="103" t="str">
        <f>GB218</f>
        <v>Husky, Canada</v>
      </c>
      <c r="D218" s="154" t="s">
        <v>180</v>
      </c>
      <c r="F218" s="14" t="s">
        <v>220</v>
      </c>
      <c r="G218" s="23" t="s">
        <v>171</v>
      </c>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c r="EH218" s="23"/>
      <c r="EI218" s="23"/>
      <c r="EJ218" s="23"/>
      <c r="EK218" s="23"/>
      <c r="EL218" s="23"/>
      <c r="EM218" s="23"/>
      <c r="EN218" s="23"/>
      <c r="EO218" s="23"/>
      <c r="EP218" s="23"/>
      <c r="EQ218" s="23"/>
      <c r="ER218" s="23"/>
      <c r="ES218" s="23"/>
      <c r="ET218" s="23"/>
      <c r="EU218" s="23"/>
      <c r="EV218" s="23"/>
      <c r="EW218" s="23"/>
      <c r="EX218" s="23"/>
      <c r="EY218" s="23"/>
      <c r="EZ218" s="23"/>
      <c r="FA218" s="23"/>
      <c r="FB218" s="23"/>
      <c r="FC218" s="23"/>
      <c r="FD218" s="23"/>
      <c r="FE218" s="23"/>
      <c r="FF218" s="23"/>
      <c r="FG218" s="23"/>
      <c r="FH218" s="23"/>
      <c r="FI218" s="23"/>
      <c r="FJ218" s="23"/>
      <c r="FK218" s="23"/>
      <c r="FL218" s="23"/>
      <c r="FM218" s="23"/>
      <c r="FN218" s="23"/>
      <c r="FO218" s="23"/>
      <c r="FP218" s="23"/>
      <c r="FQ218" s="23"/>
      <c r="FR218" s="23"/>
      <c r="FS218" s="23"/>
      <c r="FT218" s="23"/>
      <c r="FU218" s="23"/>
      <c r="FV218" s="23"/>
      <c r="FW218" s="23"/>
      <c r="FX218" s="23"/>
      <c r="FY218" s="23"/>
      <c r="FZ218" s="180"/>
      <c r="GB218" s="108" t="s">
        <v>86</v>
      </c>
      <c r="GF218" s="14">
        <v>41</v>
      </c>
      <c r="GK218" s="180"/>
      <c r="GZ218" s="1"/>
      <c r="HA218" s="1"/>
    </row>
    <row r="219" spans="2:216" ht="14.1" customHeight="1">
      <c r="C219" s="109" t="s">
        <v>172</v>
      </c>
      <c r="D219" s="110" t="s">
        <v>173</v>
      </c>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111"/>
      <c r="ER219" s="155">
        <f>[2]Husky!EO29</f>
        <v>9.4768155716208078</v>
      </c>
      <c r="ES219" s="155">
        <f>[2]Husky!EP29</f>
        <v>12.599269852473105</v>
      </c>
      <c r="ET219" s="155">
        <f>[2]Husky!EQ29</f>
        <v>11.068215525115876</v>
      </c>
      <c r="EU219" s="155">
        <f>[2]Husky!ER29</f>
        <v>10.787599663553909</v>
      </c>
      <c r="EV219" s="155">
        <f>[2]Husky!ES29</f>
        <v>11.872737342786827</v>
      </c>
      <c r="EW219" s="155">
        <f>[2]Husky!ET29</f>
        <v>12.301431071061131</v>
      </c>
      <c r="EX219" s="155">
        <f>[2]Husky!EU29</f>
        <v>12.991834693060099</v>
      </c>
      <c r="EY219" s="155">
        <f>[2]Husky!EV29</f>
        <v>14.026841686394725</v>
      </c>
      <c r="EZ219" s="155">
        <f>[2]Husky!EW29</f>
        <v>14.412478115044021</v>
      </c>
      <c r="FA219" s="155">
        <f>[2]Husky!EX29</f>
        <v>14.839213007669779</v>
      </c>
      <c r="FB219" s="155">
        <f>[2]Husky!EY29</f>
        <v>14.554469093812308</v>
      </c>
      <c r="FC219" s="155">
        <f>[2]Husky!EZ29</f>
        <v>14.839213007669779</v>
      </c>
      <c r="FD219" s="155">
        <f>[2]Husky!FA29</f>
        <v>23.861921233238103</v>
      </c>
      <c r="FE219" s="155">
        <f>[2]Husky!FB29</f>
        <v>36.671099416978166</v>
      </c>
      <c r="FF219" s="155">
        <f>[2]Husky!FC29</f>
        <v>40.456222819402001</v>
      </c>
      <c r="FG219" s="155">
        <f>[2]Husky!FD29</f>
        <v>42.080900600607734</v>
      </c>
      <c r="FH219" s="155">
        <f>[2]Husky!FE29</f>
        <v>43.672649884357163</v>
      </c>
      <c r="FI219" s="155">
        <f>[2]Husky!FF29</f>
        <v>42.300874862281056</v>
      </c>
      <c r="FJ219" s="155">
        <f>[2]Husky!FG29</f>
        <v>48.501557567052842</v>
      </c>
      <c r="FK219" s="155">
        <f>[2]Husky!FH29</f>
        <v>50.921916725180431</v>
      </c>
      <c r="FL219" s="155">
        <f>[2]Husky!FI29</f>
        <v>48.110721249295217</v>
      </c>
      <c r="FM219" s="155">
        <f>[2]Husky!FJ29</f>
        <v>41.379883693410548</v>
      </c>
      <c r="FN219" s="155">
        <f>[2]Husky!FK29</f>
        <v>38.759405410254715</v>
      </c>
      <c r="FO219" s="155">
        <f>[2]Husky!FL29</f>
        <v>42.087494122610678</v>
      </c>
      <c r="FP219" s="155">
        <f>[2]Husky!FM29</f>
        <v>40.673006943885454</v>
      </c>
      <c r="FQ219" s="155">
        <f>[2]Husky!FN29</f>
        <v>42.188777413651735</v>
      </c>
      <c r="FR219" s="155">
        <f>[2]Husky!FO29</f>
        <v>45.882224525213168</v>
      </c>
      <c r="FS219" s="155">
        <f>[2]Husky!FP29</f>
        <v>46.536501508075013</v>
      </c>
      <c r="FT219" s="155">
        <f>[2]Husky!FQ29</f>
        <v>43.395401535261009</v>
      </c>
      <c r="FU219" s="155">
        <f>[2]Husky!FR29</f>
        <v>43.647374983858704</v>
      </c>
      <c r="FV219" s="155">
        <f>[2]Husky!FS29</f>
        <v>40.436500337794314</v>
      </c>
      <c r="FW219" s="155"/>
      <c r="FX219" s="155"/>
      <c r="FY219" s="113" t="s">
        <v>166</v>
      </c>
      <c r="FZ219" s="114">
        <f>SUM(L219:FW219)</f>
        <v>955.33455346267044</v>
      </c>
      <c r="GA219" s="115"/>
      <c r="GB219" s="109" t="s">
        <v>172</v>
      </c>
      <c r="GC219" s="116" t="s">
        <v>173</v>
      </c>
      <c r="GD219" s="117"/>
      <c r="GE219" s="118">
        <f>FZ219/FZ221</f>
        <v>0.89714417162935822</v>
      </c>
      <c r="GI219" s="118">
        <f>FZ219/$GI$576</f>
        <v>5.9267621251308058E-4</v>
      </c>
      <c r="GK219" s="114">
        <v>914.89805312487613</v>
      </c>
      <c r="GL219" s="119">
        <f>FZ219-GK219</f>
        <v>40.436500337794314</v>
      </c>
      <c r="GM219" s="15">
        <f>GL219/GK219</f>
        <v>4.4197820948117222E-2</v>
      </c>
      <c r="GO219" s="120">
        <f>SUM(EV219:FU219)</f>
        <v>870.96615251211244</v>
      </c>
      <c r="GU219" s="120">
        <f>SUM(DU219:FU219)</f>
        <v>914.89805312487613</v>
      </c>
      <c r="GW219" s="121">
        <f>SUM(DU219:FV219)</f>
        <v>955.33455346267044</v>
      </c>
      <c r="GZ219" s="1"/>
      <c r="HA219" s="1"/>
    </row>
    <row r="220" spans="2:216" ht="14.1" customHeight="1">
      <c r="C220" s="125" t="s">
        <v>175</v>
      </c>
      <c r="D220" s="126" t="s">
        <v>176</v>
      </c>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111"/>
      <c r="ER220" s="127">
        <f>[2]Husky!EO36</f>
        <v>3.6193537569388881E-2</v>
      </c>
      <c r="ES220" s="127">
        <f>[2]Husky!EP36</f>
        <v>5.9648621334343996E-2</v>
      </c>
      <c r="ET220" s="127">
        <f>[2]Husky!EQ36</f>
        <v>5.2829411439601341E-2</v>
      </c>
      <c r="EU220" s="127">
        <f>[2]Husky!ER36</f>
        <v>5.464217627246825E-2</v>
      </c>
      <c r="EV220" s="127">
        <f>[2]Husky!ES36</f>
        <v>6.0954875280100809E-2</v>
      </c>
      <c r="EW220" s="127">
        <f>[2]Husky!ET36</f>
        <v>6.0759738807787074E-2</v>
      </c>
      <c r="EX220" s="127">
        <f>[2]Husky!EU36</f>
        <v>6.2396564337732024E-2</v>
      </c>
      <c r="EY220" s="127">
        <f>[2]Husky!EV36</f>
        <v>7.016214206434869E-2</v>
      </c>
      <c r="EZ220" s="127">
        <f>[2]Husky!EW36</f>
        <v>6.8212887193475347E-2</v>
      </c>
      <c r="FA220" s="127">
        <f>[2]Husky!EX36</f>
        <v>6.5546523472543375E-2</v>
      </c>
      <c r="FB220" s="127">
        <f>[2]Husky!EY36</f>
        <v>6.296013058249246E-2</v>
      </c>
      <c r="FC220" s="127">
        <f>[2]Husky!EZ36</f>
        <v>6.5546523472543375E-2</v>
      </c>
      <c r="FD220" s="127">
        <f>[2]Husky!FA36</f>
        <v>9.979613292647288E-2</v>
      </c>
      <c r="FE220" s="127">
        <f>[2]Husky!FB36</f>
        <v>0.15657810523488688</v>
      </c>
      <c r="FF220" s="127">
        <f>[2]Husky!FC36</f>
        <v>0.1631986171155286</v>
      </c>
      <c r="FG220" s="127">
        <f>[2]Husky!FD36</f>
        <v>0.17258290811328059</v>
      </c>
      <c r="FH220" s="127">
        <f>[2]Husky!FE36</f>
        <v>0.18760132510423325</v>
      </c>
      <c r="FI220" s="127">
        <f>[2]Husky!FF36</f>
        <v>0.1835919041754179</v>
      </c>
      <c r="FJ220" s="127">
        <f>[2]Husky!FG36</f>
        <v>0.19411664931661143</v>
      </c>
      <c r="FK220" s="127">
        <f>[2]Husky!FH36</f>
        <v>0.19119758961011574</v>
      </c>
      <c r="FL220" s="127">
        <f>[2]Husky!FI36</f>
        <v>0.18148343482138357</v>
      </c>
      <c r="FM220" s="127">
        <f>[2]Husky!FJ36</f>
        <v>0.16074289176730308</v>
      </c>
      <c r="FN220" s="127">
        <f>[2]Husky!FK36</f>
        <v>0.15047255468134246</v>
      </c>
      <c r="FO220" s="127">
        <f>[2]Husky!FL36</f>
        <v>0.172045796108965</v>
      </c>
      <c r="FP220" s="127">
        <f>[2]Husky!FM36</f>
        <v>0.16128720009154318</v>
      </c>
      <c r="FQ220" s="127">
        <f>[2]Husky!FN36</f>
        <v>0.15784171304281558</v>
      </c>
      <c r="FR220" s="127">
        <f>[2]Husky!FO36</f>
        <v>0.18134058112302118</v>
      </c>
      <c r="FS220" s="127">
        <f>[2]Husky!FP36</f>
        <v>0.19295504905882685</v>
      </c>
      <c r="FT220" s="127">
        <f>[2]Husky!FQ36</f>
        <v>0.16671224225050021</v>
      </c>
      <c r="FU220" s="127">
        <f>[2]Husky!FR36</f>
        <v>0.16462295571954763</v>
      </c>
      <c r="FV220" s="127">
        <f>[2]Husky!FS36</f>
        <v>0.15366643508569258</v>
      </c>
      <c r="FW220" s="127"/>
      <c r="FX220" s="127"/>
      <c r="FY220" s="113" t="s">
        <v>166</v>
      </c>
      <c r="FZ220" s="129">
        <f>SUM(L220:FW220)</f>
        <v>3.9116872171743142</v>
      </c>
      <c r="GA220" s="115"/>
      <c r="GB220" s="125" t="s">
        <v>175</v>
      </c>
      <c r="GC220" s="130" t="s">
        <v>176</v>
      </c>
      <c r="GD220" s="117"/>
      <c r="GE220" s="131">
        <f>(FZ220*$FP$7)/FZ221</f>
        <v>0.10285582837064162</v>
      </c>
      <c r="GI220" s="132"/>
      <c r="GK220" s="129">
        <v>3.7580207820886216</v>
      </c>
      <c r="GL220" s="119">
        <f>FZ220-GK220</f>
        <v>0.15366643508569267</v>
      </c>
      <c r="GM220" s="15">
        <f>GL220/GK220</f>
        <v>4.0890256865553677E-2</v>
      </c>
      <c r="GO220" s="133">
        <f>SUM(EV220:FU220)</f>
        <v>3.554707035472819</v>
      </c>
      <c r="GU220" s="133">
        <f>SUM(DU220:FU220)</f>
        <v>3.7580207820886216</v>
      </c>
      <c r="GW220" s="134">
        <f>SUM(DU220:FV220)</f>
        <v>3.9116872171743142</v>
      </c>
      <c r="GZ220" s="1"/>
      <c r="HA220" s="1"/>
    </row>
    <row r="221" spans="2:216" ht="15" customHeight="1">
      <c r="C221" s="136" t="s">
        <v>177</v>
      </c>
      <c r="D221" s="14" t="s">
        <v>11</v>
      </c>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37"/>
      <c r="ER221" s="138">
        <f t="shared" ref="ER221:FV221" si="51">ER219+(ER220*$FP$7)</f>
        <v>10.490234623563696</v>
      </c>
      <c r="ES221" s="138">
        <f t="shared" si="51"/>
        <v>14.269431249834737</v>
      </c>
      <c r="ET221" s="138">
        <f t="shared" si="51"/>
        <v>12.547439045424714</v>
      </c>
      <c r="EU221" s="138">
        <f t="shared" si="51"/>
        <v>12.317580599183019</v>
      </c>
      <c r="EV221" s="138">
        <f t="shared" si="51"/>
        <v>13.57947385062965</v>
      </c>
      <c r="EW221" s="138">
        <f t="shared" si="51"/>
        <v>14.00270375767917</v>
      </c>
      <c r="EX221" s="138">
        <f t="shared" si="51"/>
        <v>14.738938494516596</v>
      </c>
      <c r="EY221" s="138">
        <f t="shared" si="51"/>
        <v>15.991381664196489</v>
      </c>
      <c r="EZ221" s="138">
        <f t="shared" si="51"/>
        <v>16.32243895646133</v>
      </c>
      <c r="FA221" s="138">
        <f t="shared" si="51"/>
        <v>16.674515664900994</v>
      </c>
      <c r="FB221" s="138">
        <f t="shared" si="51"/>
        <v>16.317352750122097</v>
      </c>
      <c r="FC221" s="138">
        <f t="shared" si="51"/>
        <v>16.674515664900994</v>
      </c>
      <c r="FD221" s="138">
        <f t="shared" si="51"/>
        <v>26.656212955179342</v>
      </c>
      <c r="FE221" s="138">
        <f t="shared" si="51"/>
        <v>41.055286363554998</v>
      </c>
      <c r="FF221" s="138">
        <f t="shared" si="51"/>
        <v>45.025784098636805</v>
      </c>
      <c r="FG221" s="138">
        <f t="shared" si="51"/>
        <v>46.913222027779589</v>
      </c>
      <c r="FH221" s="138">
        <f t="shared" si="51"/>
        <v>48.925486987275697</v>
      </c>
      <c r="FI221" s="138">
        <f t="shared" si="51"/>
        <v>47.441448179192754</v>
      </c>
      <c r="FJ221" s="138">
        <f t="shared" si="51"/>
        <v>53.936823747917963</v>
      </c>
      <c r="FK221" s="138">
        <f t="shared" si="51"/>
        <v>56.275449234263675</v>
      </c>
      <c r="FL221" s="138">
        <f t="shared" si="51"/>
        <v>53.192257424293956</v>
      </c>
      <c r="FM221" s="138">
        <f t="shared" si="51"/>
        <v>45.880684662895035</v>
      </c>
      <c r="FN221" s="138">
        <f t="shared" si="51"/>
        <v>42.972636941332304</v>
      </c>
      <c r="FO221" s="138">
        <f t="shared" si="51"/>
        <v>46.9047764136617</v>
      </c>
      <c r="FP221" s="138">
        <f t="shared" si="51"/>
        <v>45.18904854644866</v>
      </c>
      <c r="FQ221" s="138">
        <f t="shared" si="51"/>
        <v>46.608345378850572</v>
      </c>
      <c r="FR221" s="138">
        <f t="shared" si="51"/>
        <v>50.959760796657761</v>
      </c>
      <c r="FS221" s="138">
        <f t="shared" si="51"/>
        <v>51.939242881722166</v>
      </c>
      <c r="FT221" s="138">
        <f t="shared" si="51"/>
        <v>48.063344318275014</v>
      </c>
      <c r="FU221" s="138">
        <f t="shared" si="51"/>
        <v>48.256817744006035</v>
      </c>
      <c r="FV221" s="138">
        <f t="shared" si="51"/>
        <v>44.739160520193707</v>
      </c>
      <c r="FW221" s="112"/>
      <c r="FX221" s="112"/>
      <c r="FY221" s="113" t="s">
        <v>166</v>
      </c>
      <c r="FZ221" s="139">
        <f>SUM(L221:FW221)</f>
        <v>1064.8617955435514</v>
      </c>
      <c r="GA221" s="115"/>
      <c r="GB221" s="136" t="s">
        <v>177</v>
      </c>
      <c r="GC221" s="14" t="s">
        <v>11</v>
      </c>
      <c r="GD221" s="117"/>
      <c r="GE221" s="140">
        <f>GE219+GE220</f>
        <v>0.99999999999999989</v>
      </c>
      <c r="GI221" s="141"/>
      <c r="GK221" s="139">
        <v>1020.1226350233576</v>
      </c>
      <c r="GL221" s="119">
        <f>FZ221-GK221</f>
        <v>44.739160520193764</v>
      </c>
      <c r="GM221" s="15">
        <f>GL221/GK221</f>
        <v>4.3856649175487983E-2</v>
      </c>
      <c r="GO221" s="142">
        <f>SUM(EV221:FU221)</f>
        <v>970.49794950535147</v>
      </c>
      <c r="GR221" s="143" t="str">
        <f>GB218</f>
        <v>Husky, Canada</v>
      </c>
      <c r="GS221" s="144">
        <f>GO221</f>
        <v>970.49794950535147</v>
      </c>
      <c r="GU221" s="142">
        <f>SUM(DU221:FU221)</f>
        <v>1020.1226350233576</v>
      </c>
      <c r="GW221" s="145">
        <f>SUM(DU221:FV221)</f>
        <v>1064.8617955435514</v>
      </c>
      <c r="GY221" s="306">
        <f>+GW221</f>
        <v>1064.8617955435514</v>
      </c>
      <c r="GZ221" s="143" t="str">
        <f>GR221</f>
        <v>Husky, Canada</v>
      </c>
      <c r="HA221" s="144">
        <f>GW221</f>
        <v>1064.8617955435514</v>
      </c>
      <c r="HC221" s="22" t="s">
        <v>86</v>
      </c>
      <c r="HD221" s="146">
        <f>FU221</f>
        <v>48.256817744006035</v>
      </c>
      <c r="HE221" s="147"/>
      <c r="HF221" s="148">
        <f>FV221</f>
        <v>44.739160520193707</v>
      </c>
    </row>
    <row r="222" spans="2:216" ht="9.9499999999999993" customHeight="1">
      <c r="C222" s="149"/>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c r="EH222" s="23"/>
      <c r="EI222" s="23"/>
      <c r="EJ222" s="23"/>
      <c r="EK222" s="23"/>
      <c r="EL222" s="23"/>
      <c r="EM222" s="23"/>
      <c r="EN222" s="23"/>
      <c r="EO222" s="23"/>
      <c r="EP222" s="23"/>
      <c r="EQ222" s="23"/>
      <c r="ER222" s="23"/>
      <c r="ES222" s="23"/>
      <c r="ET222" s="23"/>
      <c r="EU222" s="23"/>
      <c r="EV222" s="23"/>
      <c r="EW222" s="23"/>
      <c r="EX222" s="23"/>
      <c r="EY222" s="23"/>
      <c r="EZ222" s="23"/>
      <c r="FA222" s="23"/>
      <c r="FB222" s="23"/>
      <c r="FC222" s="23"/>
      <c r="FD222" s="23"/>
      <c r="FE222" s="23"/>
      <c r="FF222" s="23"/>
      <c r="FG222" s="23"/>
      <c r="FH222" s="23"/>
      <c r="FI222" s="23"/>
      <c r="FJ222" s="23"/>
      <c r="FK222" s="23"/>
      <c r="FL222" s="23"/>
      <c r="FM222" s="23"/>
      <c r="FN222" s="23"/>
      <c r="FO222" s="23"/>
      <c r="FP222" s="23"/>
      <c r="FQ222" s="23"/>
      <c r="FR222" s="23"/>
      <c r="FS222" s="23"/>
      <c r="FT222" s="23"/>
      <c r="FU222" s="23"/>
      <c r="FV222" s="23"/>
      <c r="FW222" s="23"/>
      <c r="FX222" s="23"/>
      <c r="FY222" s="23"/>
      <c r="FZ222" s="151">
        <f>FZ219+(FZ220*$FP$7)</f>
        <v>1064.8617955435511</v>
      </c>
      <c r="GA222" s="152" t="s">
        <v>179</v>
      </c>
      <c r="GB222" s="149"/>
      <c r="GK222" s="204">
        <v>0</v>
      </c>
      <c r="GZ222" s="1"/>
      <c r="HA222" s="1"/>
    </row>
    <row r="223" spans="2:216" ht="15" customHeight="1">
      <c r="B223" s="14">
        <v>42</v>
      </c>
      <c r="C223" s="103" t="str">
        <f>GB223</f>
        <v>Inpex, Japan</v>
      </c>
      <c r="D223" s="154" t="s">
        <v>180</v>
      </c>
      <c r="F223" s="105" t="s">
        <v>258</v>
      </c>
      <c r="G223" s="23" t="s">
        <v>171</v>
      </c>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c r="DU223" s="23"/>
      <c r="DV223" s="23"/>
      <c r="DW223" s="23"/>
      <c r="DX223" s="23"/>
      <c r="DY223" s="23"/>
      <c r="DZ223" s="23"/>
      <c r="EA223" s="23"/>
      <c r="EB223" s="23"/>
      <c r="EC223" s="23"/>
      <c r="ED223" s="23"/>
      <c r="EE223" s="23"/>
      <c r="EF223" s="23"/>
      <c r="EG223" s="23"/>
      <c r="EH223" s="23"/>
      <c r="EI223" s="23"/>
      <c r="EJ223" s="23"/>
      <c r="EK223" s="23"/>
      <c r="EL223" s="23"/>
      <c r="EM223" s="23"/>
      <c r="EN223" s="23"/>
      <c r="EO223" s="23"/>
      <c r="EP223" s="23"/>
      <c r="EQ223" s="23"/>
      <c r="ER223" s="23"/>
      <c r="ES223" s="23"/>
      <c r="ET223" s="23"/>
      <c r="EU223" s="23"/>
      <c r="EV223" s="23"/>
      <c r="EW223" s="23"/>
      <c r="EX223" s="23"/>
      <c r="EY223" s="23"/>
      <c r="EZ223" s="23"/>
      <c r="FA223" s="23"/>
      <c r="FB223" s="23"/>
      <c r="FC223" s="23"/>
      <c r="FD223" s="23"/>
      <c r="FE223" s="23"/>
      <c r="FF223" s="23"/>
      <c r="FG223" s="23"/>
      <c r="FH223" s="23"/>
      <c r="FI223" s="23"/>
      <c r="FJ223" s="23"/>
      <c r="FK223" s="23"/>
      <c r="FL223" s="23"/>
      <c r="FM223" s="23"/>
      <c r="FN223" s="23"/>
      <c r="FO223" s="23"/>
      <c r="FP223" s="23"/>
      <c r="FQ223" s="23"/>
      <c r="FR223" s="23"/>
      <c r="FS223" s="23"/>
      <c r="FT223" s="23"/>
      <c r="FU223" s="23"/>
      <c r="FV223" s="23"/>
      <c r="FW223" s="150"/>
      <c r="FX223" s="150"/>
      <c r="FY223" s="23"/>
      <c r="FZ223" s="153"/>
      <c r="GB223" s="103" t="s">
        <v>87</v>
      </c>
      <c r="GF223" s="14">
        <v>42</v>
      </c>
      <c r="GK223" s="153"/>
      <c r="GT223" s="22"/>
      <c r="GU223" s="22"/>
      <c r="GV223" s="22"/>
      <c r="GW223" s="22"/>
      <c r="HH223" s="135"/>
    </row>
    <row r="224" spans="2:216" ht="14.1" customHeight="1">
      <c r="C224" s="109" t="s">
        <v>172</v>
      </c>
      <c r="D224" s="110" t="s">
        <v>173</v>
      </c>
      <c r="F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c r="DK224" s="23"/>
      <c r="DL224" s="23"/>
      <c r="DM224" s="23"/>
      <c r="DN224" s="23"/>
      <c r="DO224" s="23"/>
      <c r="DP224" s="23"/>
      <c r="DQ224" s="23"/>
      <c r="DR224" s="23"/>
      <c r="DS224" s="23"/>
      <c r="DT224" s="23"/>
      <c r="DU224" s="23"/>
      <c r="DV224" s="23"/>
      <c r="DW224" s="23"/>
      <c r="DX224" s="23"/>
      <c r="DY224" s="23"/>
      <c r="DZ224" s="23"/>
      <c r="EA224" s="23"/>
      <c r="EB224" s="23"/>
      <c r="EC224" s="23"/>
      <c r="ED224" s="23"/>
      <c r="EE224" s="23"/>
      <c r="EF224" s="23"/>
      <c r="EG224" s="23"/>
      <c r="EH224" s="23"/>
      <c r="EI224" s="23"/>
      <c r="EJ224" s="23"/>
      <c r="EK224" s="23"/>
      <c r="EL224" s="23"/>
      <c r="EM224" s="23"/>
      <c r="EN224" s="23"/>
      <c r="EO224" s="23"/>
      <c r="EP224" s="23"/>
      <c r="EQ224" s="23"/>
      <c r="ER224" s="23"/>
      <c r="ES224" s="23"/>
      <c r="ET224" s="23"/>
      <c r="EU224" s="23"/>
      <c r="EV224" s="23"/>
      <c r="EW224" s="23"/>
      <c r="EX224" s="23"/>
      <c r="EY224" s="23"/>
      <c r="EZ224" s="23"/>
      <c r="FA224" s="23"/>
      <c r="FB224" s="23"/>
      <c r="FC224" s="23"/>
      <c r="FD224" s="23"/>
      <c r="FE224" s="23"/>
      <c r="FF224" s="23"/>
      <c r="FG224" s="213"/>
      <c r="FH224" s="155">
        <f>[2]Inpex!FE29</f>
        <v>31.05239556824618</v>
      </c>
      <c r="FI224" s="155">
        <f>[2]Inpex!FF29</f>
        <v>49.794090234631639</v>
      </c>
      <c r="FJ224" s="155">
        <f>[2]Inpex!FG29</f>
        <v>50.526549308092335</v>
      </c>
      <c r="FK224" s="155">
        <f>[2]Inpex!FH29</f>
        <v>55.820556037916525</v>
      </c>
      <c r="FL224" s="207">
        <f>[2]Inpex!FI29</f>
        <v>56.481940192800323</v>
      </c>
      <c r="FM224" s="155">
        <f>[2]Inpex!FJ29</f>
        <v>53.977375730609538</v>
      </c>
      <c r="FN224" s="155">
        <f>[2]Inpex!FK29</f>
        <v>53.991402285555409</v>
      </c>
      <c r="FO224" s="155">
        <f>[2]Inpex!FL29</f>
        <v>56.509844893331845</v>
      </c>
      <c r="FP224" s="155">
        <f>[2]Inpex!FM29</f>
        <v>54.405973365463566</v>
      </c>
      <c r="FQ224" s="155">
        <f>[2]Inpex!FN29</f>
        <v>52.309399997072695</v>
      </c>
      <c r="FR224" s="155">
        <f>[2]Inpex!FO29</f>
        <v>52.446884405960155</v>
      </c>
      <c r="FS224" s="155">
        <f>[2]Inpex!FP29</f>
        <v>52.219087204706554</v>
      </c>
      <c r="FT224" s="155">
        <f>[2]Inpex!FQ29</f>
        <v>66.751596557383593</v>
      </c>
      <c r="FU224" s="155">
        <f>[2]Inpex!FR29</f>
        <v>67.724219069827058</v>
      </c>
      <c r="FV224" s="155">
        <f>[2]Inpex!FS29</f>
        <v>59.2793040420175</v>
      </c>
      <c r="FW224" s="150"/>
      <c r="FX224" s="150"/>
      <c r="FY224" s="113" t="s">
        <v>166</v>
      </c>
      <c r="FZ224" s="114">
        <f>SUM(L224:FW224)</f>
        <v>813.29061889361492</v>
      </c>
      <c r="GA224" s="115"/>
      <c r="GB224" s="109" t="s">
        <v>172</v>
      </c>
      <c r="GC224" s="116" t="s">
        <v>173</v>
      </c>
      <c r="GD224" s="117"/>
      <c r="GE224" s="118">
        <f>FZ224/FZ226</f>
        <v>0.88598870140914288</v>
      </c>
      <c r="GI224" s="118">
        <f>FZ224/$GI$576</f>
        <v>5.0455413962698439E-4</v>
      </c>
      <c r="GK224" s="114">
        <v>754.01131485159738</v>
      </c>
      <c r="GO224" s="120">
        <f>SUM(EV224:FU224)</f>
        <v>754.01131485159738</v>
      </c>
      <c r="GT224" s="22"/>
      <c r="GU224" s="120">
        <f>SUM(DU224:FU224)</f>
        <v>754.01131485159738</v>
      </c>
      <c r="GV224" s="22"/>
      <c r="GW224" s="121">
        <f>SUM(DU224:FV224)</f>
        <v>813.29061889361492</v>
      </c>
      <c r="HH224" s="135"/>
    </row>
    <row r="225" spans="2:216" ht="14.1" customHeight="1">
      <c r="C225" s="125" t="s">
        <v>175</v>
      </c>
      <c r="D225" s="126" t="s">
        <v>176</v>
      </c>
      <c r="F225" s="101"/>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c r="DU225" s="23"/>
      <c r="DV225" s="23"/>
      <c r="DW225" s="23"/>
      <c r="DX225" s="23"/>
      <c r="DY225" s="23"/>
      <c r="DZ225" s="23"/>
      <c r="EA225" s="23"/>
      <c r="EB225" s="23"/>
      <c r="EC225" s="23"/>
      <c r="ED225" s="23"/>
      <c r="EE225" s="23"/>
      <c r="EF225" s="23"/>
      <c r="EG225" s="23"/>
      <c r="EH225" s="23"/>
      <c r="EI225" s="23"/>
      <c r="EJ225" s="23"/>
      <c r="EK225" s="23"/>
      <c r="EL225" s="23"/>
      <c r="EM225" s="23"/>
      <c r="EN225" s="23"/>
      <c r="EO225" s="23"/>
      <c r="EP225" s="23"/>
      <c r="EQ225" s="23"/>
      <c r="ER225" s="23"/>
      <c r="ES225" s="23"/>
      <c r="ET225" s="23"/>
      <c r="EU225" s="23"/>
      <c r="EV225" s="23"/>
      <c r="EW225" s="23"/>
      <c r="EX225" s="23"/>
      <c r="EY225" s="23"/>
      <c r="EZ225" s="23"/>
      <c r="FA225" s="23"/>
      <c r="FB225" s="23"/>
      <c r="FC225" s="23"/>
      <c r="FD225" s="23"/>
      <c r="FE225" s="23"/>
      <c r="FF225" s="23"/>
      <c r="FG225" s="214"/>
      <c r="FH225" s="127">
        <f>[2]Inpex!FE36</f>
        <v>0.20733107370708928</v>
      </c>
      <c r="FI225" s="127">
        <f>[2]Inpex!FF36</f>
        <v>0.24542955245672315</v>
      </c>
      <c r="FJ225" s="127">
        <f>[2]Inpex!FG36</f>
        <v>0.24203310149210139</v>
      </c>
      <c r="FK225" s="127">
        <f>[2]Inpex!FH36</f>
        <v>0.26574215320976668</v>
      </c>
      <c r="FL225" s="206">
        <f>[2]Inpex!FI36</f>
        <v>0.27274465803349002</v>
      </c>
      <c r="FM225" s="127">
        <f>[2]Inpex!FJ36</f>
        <v>0.26820371135517046</v>
      </c>
      <c r="FN225" s="127">
        <f>[2]Inpex!FK36</f>
        <v>0.27320663766842368</v>
      </c>
      <c r="FO225" s="127">
        <f>[2]Inpex!FL36</f>
        <v>0.27488863043447531</v>
      </c>
      <c r="FP225" s="127">
        <f>[2]Inpex!FM36</f>
        <v>0.24423664579481474</v>
      </c>
      <c r="FQ225" s="127">
        <f>[2]Inpex!FN36</f>
        <v>0.23046652083813207</v>
      </c>
      <c r="FR225" s="127">
        <f>[2]Inpex!FO36</f>
        <v>0.23271032666180363</v>
      </c>
      <c r="FS225" s="127">
        <f>[2]Inpex!FP36</f>
        <v>0.23283020251026582</v>
      </c>
      <c r="FT225" s="127">
        <f>[2]Inpex!FQ36</f>
        <v>0.26831685203388705</v>
      </c>
      <c r="FU225" s="127">
        <f>[2]Inpex!FR36</f>
        <v>0.26859436561044403</v>
      </c>
      <c r="FV225" s="127">
        <f>[2]Inpex!FS36</f>
        <v>0.21099138489752528</v>
      </c>
      <c r="FW225" s="150"/>
      <c r="FX225" s="150"/>
      <c r="FY225" s="113" t="s">
        <v>166</v>
      </c>
      <c r="FZ225" s="129">
        <f>SUM(L225:FW225)</f>
        <v>3.7377258167041125</v>
      </c>
      <c r="GA225" s="115"/>
      <c r="GB225" s="125" t="s">
        <v>175</v>
      </c>
      <c r="GC225" s="130" t="s">
        <v>176</v>
      </c>
      <c r="GD225" s="117"/>
      <c r="GE225" s="131">
        <f>(FZ225*$FP$7)/FZ226</f>
        <v>0.11401129859085714</v>
      </c>
      <c r="GI225" s="132"/>
      <c r="GK225" s="129">
        <v>3.5267344318065872</v>
      </c>
      <c r="GO225" s="133">
        <f>SUM(EV225:FU225)</f>
        <v>3.5267344318065872</v>
      </c>
      <c r="GT225" s="22"/>
      <c r="GU225" s="133">
        <f>SUM(DU225:FU225)</f>
        <v>3.5267344318065872</v>
      </c>
      <c r="GV225" s="22"/>
      <c r="GW225" s="134">
        <f>SUM(DU225:FV225)</f>
        <v>3.7377258167041125</v>
      </c>
      <c r="HH225" s="135"/>
    </row>
    <row r="226" spans="2:216" ht="15" customHeight="1">
      <c r="C226" s="136" t="s">
        <v>177</v>
      </c>
      <c r="D226" s="14" t="s">
        <v>11</v>
      </c>
      <c r="F226" s="101"/>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c r="DU226" s="23"/>
      <c r="DV226" s="23"/>
      <c r="DW226" s="23"/>
      <c r="DX226" s="23"/>
      <c r="DY226" s="23"/>
      <c r="DZ226" s="23"/>
      <c r="EA226" s="23"/>
      <c r="EB226" s="23"/>
      <c r="EC226" s="23"/>
      <c r="ED226" s="23"/>
      <c r="EE226" s="23"/>
      <c r="EF226" s="23"/>
      <c r="EG226" s="23"/>
      <c r="EH226" s="23"/>
      <c r="EI226" s="23"/>
      <c r="EJ226" s="23"/>
      <c r="EK226" s="23"/>
      <c r="EL226" s="23"/>
      <c r="EM226" s="23"/>
      <c r="EN226" s="23"/>
      <c r="EO226" s="23"/>
      <c r="EP226" s="23"/>
      <c r="EQ226" s="23"/>
      <c r="ER226" s="23"/>
      <c r="ES226" s="23"/>
      <c r="ET226" s="23"/>
      <c r="EU226" s="23"/>
      <c r="EV226" s="23"/>
      <c r="EW226" s="23"/>
      <c r="EX226" s="23"/>
      <c r="EY226" s="23"/>
      <c r="EZ226" s="23"/>
      <c r="FA226" s="23"/>
      <c r="FB226" s="23"/>
      <c r="FC226" s="23"/>
      <c r="FD226" s="23"/>
      <c r="FE226" s="23"/>
      <c r="FF226" s="23"/>
      <c r="FG226" s="215"/>
      <c r="FH226" s="138">
        <f t="shared" ref="FH226:FV226" si="52">FH224+(FH225*$FP$7)</f>
        <v>36.857665632044679</v>
      </c>
      <c r="FI226" s="138">
        <f t="shared" si="52"/>
        <v>56.666117703419886</v>
      </c>
      <c r="FJ226" s="138">
        <f t="shared" si="52"/>
        <v>57.303476149871173</v>
      </c>
      <c r="FK226" s="138">
        <f t="shared" si="52"/>
        <v>63.261336327789991</v>
      </c>
      <c r="FL226" s="138">
        <f t="shared" si="52"/>
        <v>64.118790617738043</v>
      </c>
      <c r="FM226" s="138">
        <f t="shared" si="52"/>
        <v>61.487079648554314</v>
      </c>
      <c r="FN226" s="138">
        <f t="shared" si="52"/>
        <v>61.641188140271275</v>
      </c>
      <c r="FO226" s="138">
        <f t="shared" si="52"/>
        <v>64.206726545497148</v>
      </c>
      <c r="FP226" s="138">
        <f t="shared" si="52"/>
        <v>61.244599447718379</v>
      </c>
      <c r="FQ226" s="138">
        <f t="shared" si="52"/>
        <v>58.762462580540394</v>
      </c>
      <c r="FR226" s="138">
        <f t="shared" si="52"/>
        <v>58.96277355249066</v>
      </c>
      <c r="FS226" s="138">
        <f t="shared" si="52"/>
        <v>58.738332874994001</v>
      </c>
      <c r="FT226" s="138">
        <f t="shared" si="52"/>
        <v>74.264468414332427</v>
      </c>
      <c r="FU226" s="138">
        <f t="shared" si="52"/>
        <v>75.244861306919489</v>
      </c>
      <c r="FV226" s="138">
        <f t="shared" si="52"/>
        <v>65.18706281914821</v>
      </c>
      <c r="FW226" s="112"/>
      <c r="FX226" s="112"/>
      <c r="FY226" s="100" t="s">
        <v>166</v>
      </c>
      <c r="FZ226" s="139">
        <f>SUM(L226:FW226)</f>
        <v>917.94694176133009</v>
      </c>
      <c r="GA226" s="115"/>
      <c r="GB226" s="136" t="s">
        <v>177</v>
      </c>
      <c r="GC226" s="14" t="s">
        <v>11</v>
      </c>
      <c r="GD226" s="117"/>
      <c r="GE226" s="140">
        <f>GE224+GE225</f>
        <v>1</v>
      </c>
      <c r="GI226" s="141"/>
      <c r="GK226" s="139">
        <v>852.7598789421819</v>
      </c>
      <c r="GO226" s="142">
        <f>SUM(EV226:FU226)</f>
        <v>852.7598789421819</v>
      </c>
      <c r="GR226" s="143" t="str">
        <f>GB223</f>
        <v>Inpex, Japan</v>
      </c>
      <c r="GS226" s="144">
        <f>GO226</f>
        <v>852.7598789421819</v>
      </c>
      <c r="GT226" s="22"/>
      <c r="GU226" s="142">
        <f>SUM(DU226:FU226)</f>
        <v>852.7598789421819</v>
      </c>
      <c r="GV226" s="22"/>
      <c r="GW226" s="145">
        <f>SUM(DU226:FV226)</f>
        <v>917.94694176133009</v>
      </c>
      <c r="GY226" s="306">
        <f>+GW226</f>
        <v>917.94694176133009</v>
      </c>
      <c r="GZ226" s="143" t="str">
        <f>GR226</f>
        <v>Inpex, Japan</v>
      </c>
      <c r="HA226" s="144">
        <f>GW226</f>
        <v>917.94694176133009</v>
      </c>
      <c r="HC226" s="22" t="s">
        <v>87</v>
      </c>
      <c r="HD226" s="146">
        <f>FU226</f>
        <v>75.244861306919489</v>
      </c>
      <c r="HE226" s="147"/>
      <c r="HF226" s="148">
        <f>FV226</f>
        <v>65.18706281914821</v>
      </c>
      <c r="HH226" s="135"/>
    </row>
    <row r="227" spans="2:216" ht="9.9499999999999993" customHeight="1">
      <c r="C227" s="149"/>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c r="DU227" s="23"/>
      <c r="DV227" s="23"/>
      <c r="DW227" s="23"/>
      <c r="DX227" s="23"/>
      <c r="DY227" s="23"/>
      <c r="DZ227" s="23"/>
      <c r="EA227" s="23"/>
      <c r="EB227" s="23"/>
      <c r="EC227" s="23"/>
      <c r="ED227" s="23"/>
      <c r="EE227" s="23"/>
      <c r="EF227" s="23"/>
      <c r="EG227" s="23"/>
      <c r="EH227" s="23"/>
      <c r="EI227" s="23"/>
      <c r="EJ227" s="23"/>
      <c r="EK227" s="23"/>
      <c r="EL227" s="23"/>
      <c r="EM227" s="23"/>
      <c r="EN227" s="23"/>
      <c r="EO227" s="23"/>
      <c r="EP227" s="23"/>
      <c r="EQ227" s="23"/>
      <c r="ER227" s="23"/>
      <c r="ES227" s="23"/>
      <c r="ET227" s="23"/>
      <c r="EU227" s="23"/>
      <c r="EV227" s="23"/>
      <c r="EW227" s="23"/>
      <c r="EX227" s="23"/>
      <c r="EY227" s="23"/>
      <c r="EZ227" s="23"/>
      <c r="FA227" s="23"/>
      <c r="FB227" s="23"/>
      <c r="FC227" s="23"/>
      <c r="FD227" s="23"/>
      <c r="FE227" s="23"/>
      <c r="FF227" s="23"/>
      <c r="FG227" s="23"/>
      <c r="FH227" s="23"/>
      <c r="FI227" s="23"/>
      <c r="FJ227" s="23"/>
      <c r="FK227" s="23"/>
      <c r="FL227" s="23"/>
      <c r="FM227" s="23"/>
      <c r="FN227" s="23"/>
      <c r="FO227" s="23"/>
      <c r="FP227" s="23"/>
      <c r="FQ227" s="23"/>
      <c r="FR227" s="23"/>
      <c r="FS227" s="23"/>
      <c r="FT227" s="23"/>
      <c r="FU227" s="23"/>
      <c r="FV227" s="23"/>
      <c r="FW227" s="23"/>
      <c r="FX227" s="23"/>
      <c r="FY227" s="23"/>
      <c r="FZ227" s="151">
        <f>FZ224+(FZ225*$FP$7)</f>
        <v>917.94694176133009</v>
      </c>
      <c r="GA227" s="152" t="s">
        <v>179</v>
      </c>
      <c r="GB227" s="149"/>
      <c r="GK227" s="204"/>
      <c r="GZ227" s="1"/>
      <c r="HA227" s="1"/>
    </row>
    <row r="228" spans="2:216" ht="14.1" customHeight="1">
      <c r="B228" s="14">
        <v>43</v>
      </c>
      <c r="C228" s="103" t="str">
        <f>GB228</f>
        <v>Iraq National Oil Co., Iraq</v>
      </c>
      <c r="D228" s="104" t="s">
        <v>169</v>
      </c>
      <c r="F228" s="14" t="s">
        <v>259</v>
      </c>
      <c r="G228" s="23" t="s">
        <v>171</v>
      </c>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c r="DU228" s="23"/>
      <c r="DV228" s="23"/>
      <c r="DW228" s="23"/>
      <c r="DX228" s="23"/>
      <c r="DY228" s="23"/>
      <c r="DZ228" s="23"/>
      <c r="EA228" s="23"/>
      <c r="EB228" s="23"/>
      <c r="EC228" s="23"/>
      <c r="ED228" s="23"/>
      <c r="EE228" s="23"/>
      <c r="EF228" s="23"/>
      <c r="EG228" s="23"/>
      <c r="EH228" s="23"/>
      <c r="EI228" s="23"/>
      <c r="EJ228" s="23"/>
      <c r="EK228" s="23"/>
      <c r="EL228" s="23"/>
      <c r="EM228" s="23"/>
      <c r="EN228" s="23"/>
      <c r="EO228" s="23"/>
      <c r="EP228" s="23"/>
      <c r="EQ228" s="23"/>
      <c r="ER228" s="23"/>
      <c r="ES228" s="23"/>
      <c r="ET228" s="23"/>
      <c r="EU228" s="23"/>
      <c r="EV228" s="23"/>
      <c r="EW228" s="23"/>
      <c r="EX228" s="23"/>
      <c r="EY228" s="23"/>
      <c r="EZ228" s="23"/>
      <c r="FA228" s="23"/>
      <c r="FB228" s="23"/>
      <c r="FC228" s="23"/>
      <c r="FD228" s="23"/>
      <c r="FE228" s="23"/>
      <c r="FF228" s="23"/>
      <c r="FG228" s="23"/>
      <c r="FH228" s="23"/>
      <c r="FI228" s="23"/>
      <c r="FJ228" s="23"/>
      <c r="FK228" s="23"/>
      <c r="FL228" s="23"/>
      <c r="FM228" s="23"/>
      <c r="FN228" s="23"/>
      <c r="FO228" s="23"/>
      <c r="FP228" s="23"/>
      <c r="FQ228" s="23"/>
      <c r="FR228" s="23"/>
      <c r="FS228" s="23"/>
      <c r="FT228" s="23"/>
      <c r="FU228" s="23"/>
      <c r="FV228" s="23"/>
      <c r="FW228" s="23"/>
      <c r="FX228" s="23"/>
      <c r="FY228" s="23"/>
      <c r="FZ228" s="180"/>
      <c r="GB228" s="108" t="s">
        <v>49</v>
      </c>
      <c r="GF228" s="14">
        <v>43</v>
      </c>
      <c r="GK228" s="180"/>
      <c r="GZ228" s="1"/>
      <c r="HA228" s="1"/>
    </row>
    <row r="229" spans="2:216" ht="14.1" customHeight="1">
      <c r="C229" s="109" t="s">
        <v>172</v>
      </c>
      <c r="D229" s="110" t="s">
        <v>173</v>
      </c>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3"/>
      <c r="DF229" s="23"/>
      <c r="DG229" s="23"/>
      <c r="DH229" s="23"/>
      <c r="DI229" s="23"/>
      <c r="DJ229" s="23"/>
      <c r="DK229" s="23"/>
      <c r="DL229" s="23"/>
      <c r="DM229" s="23"/>
      <c r="DN229" s="23"/>
      <c r="DO229" s="213"/>
      <c r="DP229" s="127">
        <f>[2]IraqNOC!DM29</f>
        <v>13.541246055335774</v>
      </c>
      <c r="DQ229" s="127">
        <f>[2]IraqNOC!DN29</f>
        <v>14.101629539721314</v>
      </c>
      <c r="DR229" s="127">
        <f>[2]IraqNOC!DO29</f>
        <v>14.081730395319561</v>
      </c>
      <c r="DS229" s="127">
        <f>[2]IraqNOC!DP29</f>
        <v>16.135615743892785</v>
      </c>
      <c r="DT229" s="127">
        <f>[2]IraqNOC!DQ29</f>
        <v>17.498239594807679</v>
      </c>
      <c r="DU229" s="127">
        <f>[2]IraqNOC!DR29</f>
        <v>18.324266731827993</v>
      </c>
      <c r="DV229" s="155">
        <f>[2]IraqNOC!DS29</f>
        <v>154.7323007348709</v>
      </c>
      <c r="DW229" s="155">
        <f>[2]IraqNOC!DT29</f>
        <v>136.88594054111462</v>
      </c>
      <c r="DX229" s="155">
        <f>[2]IraqNOC!DU29</f>
        <v>167.17157831814706</v>
      </c>
      <c r="DY229" s="155">
        <f>[2]IraqNOC!DV29</f>
        <v>169.5846326916365</v>
      </c>
      <c r="DZ229" s="155">
        <f>[2]IraqNOC!DW29</f>
        <v>172.72152101797971</v>
      </c>
      <c r="EA229" s="155">
        <f>[2]IraqNOC!DX29</f>
        <v>188.34533794991808</v>
      </c>
      <c r="EB229" s="155">
        <f>[2]IraqNOC!DY29</f>
        <v>163.97936831711152</v>
      </c>
      <c r="EC229" s="155">
        <f>[2]IraqNOC!DZ29</f>
        <v>225.04282412235642</v>
      </c>
      <c r="ED229" s="155">
        <f>[2]IraqNOC!EA29</f>
        <v>219.74517615240202</v>
      </c>
      <c r="EE229" s="155">
        <f>[2]IraqNOC!EB29</f>
        <v>252.67556849339996</v>
      </c>
      <c r="EF229" s="155">
        <f>[2]IraqNOC!EC29</f>
        <v>270.37153741183721</v>
      </c>
      <c r="EG229" s="155">
        <f>[2]IraqNOC!ED29</f>
        <v>262.67121369349849</v>
      </c>
      <c r="EH229" s="155">
        <f>[2]IraqNOC!EE29</f>
        <v>285.93940507025275</v>
      </c>
      <c r="EI229" s="155">
        <f>[2]IraqNOC!EF29</f>
        <v>387.73490258099281</v>
      </c>
      <c r="EJ229" s="155">
        <f>[2]IraqNOC!EG29</f>
        <v>281.8201452753591</v>
      </c>
      <c r="EK229" s="155">
        <f>[2]IraqNOC!EH29</f>
        <v>112.22409127549496</v>
      </c>
      <c r="EL229" s="155">
        <f>[2]IraqNOC!EI29</f>
        <v>113.59780215326143</v>
      </c>
      <c r="EM229" s="155">
        <f>[2]IraqNOC!EJ29</f>
        <v>112.54465646230943</v>
      </c>
      <c r="EN229" s="155">
        <f>[2]IraqNOC!EK29</f>
        <v>135.20040935040208</v>
      </c>
      <c r="EO229" s="155">
        <f>[2]IraqNOC!EL29</f>
        <v>160.66769703139045</v>
      </c>
      <c r="EP229" s="155">
        <f>[2]IraqNOC!EM29</f>
        <v>190.11512346487456</v>
      </c>
      <c r="EQ229" s="155">
        <f>[2]IraqNOC!EN29</f>
        <v>237.18376487596143</v>
      </c>
      <c r="ER229" s="155">
        <f>[2]IraqNOC!EO29</f>
        <v>308.56871424353716</v>
      </c>
      <c r="ES229" s="155">
        <f>[2]IraqNOC!EP29</f>
        <v>336.38112122078059</v>
      </c>
      <c r="ET229" s="155">
        <f>[2]IraqNOC!EQ29</f>
        <v>235.82615075927919</v>
      </c>
      <c r="EU229" s="155">
        <f>[2]IraqNOC!ER29</f>
        <v>35.63960197848651</v>
      </c>
      <c r="EV229" s="155">
        <f>[2]IraqNOC!ES29</f>
        <v>51.947455516979794</v>
      </c>
      <c r="EW229" s="155">
        <f>[2]IraqNOC!ET29</f>
        <v>62.719876778274092</v>
      </c>
      <c r="EX229" s="155">
        <f>[2]IraqNOC!EU29</f>
        <v>68.839237308175129</v>
      </c>
      <c r="EY229" s="155">
        <f>[2]IraqNOC!EV29</f>
        <v>70.217972569258308</v>
      </c>
      <c r="EZ229" s="155">
        <f>[2]IraqNOC!EW29</f>
        <v>71.831245606870041</v>
      </c>
      <c r="FA229" s="155">
        <f>[2]IraqNOC!EX29</f>
        <v>135.38130672454477</v>
      </c>
      <c r="FB229" s="155">
        <f>[2]IraqNOC!EY29</f>
        <v>246.35288668789585</v>
      </c>
      <c r="FC229" s="155">
        <f>[2]IraqNOC!EZ29</f>
        <v>284.66601506948592</v>
      </c>
      <c r="FD229" s="155">
        <f>[2]IraqNOC!FA29</f>
        <v>291.5632601126008</v>
      </c>
      <c r="FE229" s="155">
        <f>[2]IraqNOC!FB29</f>
        <v>271.47568965274502</v>
      </c>
      <c r="FF229" s="155">
        <f>[2]IraqNOC!FC29</f>
        <v>230.22811368948882</v>
      </c>
      <c r="FG229" s="155">
        <f>[2]IraqNOC!FD29</f>
        <v>148.2157511357816</v>
      </c>
      <c r="FH229" s="155">
        <f>[2]IraqNOC!FE29</f>
        <v>227.33272040293289</v>
      </c>
      <c r="FI229" s="155">
        <f>[2]IraqNOC!FF29</f>
        <v>213.68204800594927</v>
      </c>
      <c r="FJ229" s="155">
        <f>[2]IraqNOC!FG29</f>
        <v>227.63342344399905</v>
      </c>
      <c r="FK229" s="155">
        <f>[2]IraqNOC!FH29</f>
        <v>242.43350351796613</v>
      </c>
      <c r="FL229" s="155">
        <f>[2]IraqNOC!FI29</f>
        <v>277.12288555684779</v>
      </c>
      <c r="FM229" s="155">
        <f>[2]IraqNOC!FJ29</f>
        <v>279.98522891850831</v>
      </c>
      <c r="FN229" s="155">
        <f>[2]IraqNOC!FK29</f>
        <v>280.6787726521444</v>
      </c>
      <c r="FO229" s="155">
        <f>[2]IraqNOC!FL29</f>
        <v>303.54096155133112</v>
      </c>
      <c r="FP229" s="155">
        <f>[2]IraqNOC!FM29</f>
        <v>345.97983847267352</v>
      </c>
      <c r="FQ229" s="155">
        <f>[2]IraqNOC!FN29</f>
        <v>354.76790047486355</v>
      </c>
      <c r="FR229" s="155">
        <f>[2]IraqNOC!FO29</f>
        <v>395.45605626673836</v>
      </c>
      <c r="FS229" s="155">
        <f>[2]IraqNOC!FP29</f>
        <v>464.95204096270623</v>
      </c>
      <c r="FT229" s="155">
        <f>[2]IraqNOC!FQ29</f>
        <v>510.21869658657965</v>
      </c>
      <c r="FU229" s="155">
        <f>[2]IraqNOC!FR29</f>
        <v>511.95041634080928</v>
      </c>
      <c r="FV229" s="155">
        <f>[2]IraqNOC!FS29</f>
        <v>533.49029872074459</v>
      </c>
      <c r="FW229" s="155"/>
      <c r="FX229" s="155"/>
      <c r="FY229" s="100" t="s">
        <v>166</v>
      </c>
      <c r="FZ229" s="114">
        <f>SUM(L229:FW229)</f>
        <v>12513.716915974454</v>
      </c>
      <c r="GA229" s="115"/>
      <c r="GB229" s="109" t="s">
        <v>172</v>
      </c>
      <c r="GC229" s="116" t="s">
        <v>173</v>
      </c>
      <c r="GD229" s="117"/>
      <c r="GE229" s="118">
        <f>FZ229/FZ231</f>
        <v>0.9450412932650738</v>
      </c>
      <c r="GI229" s="118">
        <f>FZ229/$GI$576</f>
        <v>7.7633351785913489E-3</v>
      </c>
      <c r="GK229" s="114">
        <v>11980.226617253709</v>
      </c>
      <c r="GL229" s="119">
        <f>FZ229-GK229</f>
        <v>533.49029872074425</v>
      </c>
      <c r="GM229" s="15">
        <f>GL229/GK229</f>
        <v>4.4530902107679751E-2</v>
      </c>
      <c r="GO229" s="120">
        <f>SUM(EV229:FU229)</f>
        <v>6569.1733040061499</v>
      </c>
      <c r="GP229" s="14">
        <v>2016</v>
      </c>
      <c r="GU229" s="120">
        <f>SUM(DU229:FU229)</f>
        <v>11904.868155924632</v>
      </c>
      <c r="GW229" s="121">
        <f>SUM(DU229:FV229)</f>
        <v>12438.358454645377</v>
      </c>
      <c r="GZ229" s="1"/>
      <c r="HA229" s="1"/>
    </row>
    <row r="230" spans="2:216" ht="14.1" customHeight="1">
      <c r="C230" s="125" t="s">
        <v>175</v>
      </c>
      <c r="D230" s="126" t="s">
        <v>176</v>
      </c>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14"/>
      <c r="DP230" s="127">
        <f>[2]IraqNOC!DM36</f>
        <v>2.64827824710136E-2</v>
      </c>
      <c r="DQ230" s="127">
        <f>[2]IraqNOC!DN36</f>
        <v>2.7592855158146547E-2</v>
      </c>
      <c r="DR230" s="127">
        <f>[2]IraqNOC!DO36</f>
        <v>2.7412106762503739E-2</v>
      </c>
      <c r="DS230" s="127">
        <f>[2]IraqNOC!DP36</f>
        <v>3.1142947327986413E-2</v>
      </c>
      <c r="DT230" s="127">
        <f>[2]IraqNOC!DQ36</f>
        <v>3.3569924906427247E-2</v>
      </c>
      <c r="DU230" s="127">
        <f>[2]IraqNOC!DR36</f>
        <v>3.5102890373856416E-2</v>
      </c>
      <c r="DV230" s="127">
        <f>[2]IraqNOC!DS36</f>
        <v>0.29902369147108199</v>
      </c>
      <c r="DW230" s="127">
        <f>[2]IraqNOC!DT36</f>
        <v>0.264281717166226</v>
      </c>
      <c r="DX230" s="127">
        <f>[2]IraqNOC!DU36</f>
        <v>0.32445208360810529</v>
      </c>
      <c r="DY230" s="127">
        <f>[2]IraqNOC!DV36</f>
        <v>0.33045033297995846</v>
      </c>
      <c r="DZ230" s="127">
        <f>[2]IraqNOC!DW36</f>
        <v>0.33506329603734636</v>
      </c>
      <c r="EA230" s="127">
        <f>[2]IraqNOC!DX36</f>
        <v>0.36553747616437843</v>
      </c>
      <c r="EB230" s="127">
        <f>[2]IraqNOC!DY36</f>
        <v>0.31933662136065033</v>
      </c>
      <c r="EC230" s="127">
        <f>[2]IraqNOC!DZ36</f>
        <v>0.43618790535506657</v>
      </c>
      <c r="ED230" s="127">
        <f>[2]IraqNOC!EA36</f>
        <v>0.4278683425934674</v>
      </c>
      <c r="EE230" s="127">
        <f>[2]IraqNOC!EB36</f>
        <v>0.49614154325030407</v>
      </c>
      <c r="EF230" s="127">
        <f>[2]IraqNOC!EC36</f>
        <v>0.52951747984098618</v>
      </c>
      <c r="EG230" s="127">
        <f>[2]IraqNOC!ED36</f>
        <v>0.51529393908919996</v>
      </c>
      <c r="EH230" s="127">
        <f>[2]IraqNOC!EE36</f>
        <v>0.55948346015688744</v>
      </c>
      <c r="EI230" s="127">
        <f>[2]IraqNOC!EF36</f>
        <v>0.75179181655252658</v>
      </c>
      <c r="EJ230" s="127">
        <f>[2]IraqNOC!EG36</f>
        <v>0.55231542260183741</v>
      </c>
      <c r="EK230" s="127">
        <f>[2]IraqNOC!EH36</f>
        <v>0.21937333753610877</v>
      </c>
      <c r="EL230" s="127">
        <f>[2]IraqNOC!EI36</f>
        <v>0.2222990226981762</v>
      </c>
      <c r="EM230" s="127">
        <f>[2]IraqNOC!EJ36</f>
        <v>0.21830508679100685</v>
      </c>
      <c r="EN230" s="127">
        <f>[2]IraqNOC!EK36</f>
        <v>0.2617077111419463</v>
      </c>
      <c r="EO230" s="127">
        <f>[2]IraqNOC!EL36</f>
        <v>0.31074805566800001</v>
      </c>
      <c r="EP230" s="127">
        <f>[2]IraqNOC!EM36</f>
        <v>0.37365280268799589</v>
      </c>
      <c r="EQ230" s="127">
        <f>[2]IraqNOC!EN36</f>
        <v>0.49154257074587587</v>
      </c>
      <c r="ER230" s="127">
        <f>[2]IraqNOC!EO36</f>
        <v>0.64961008263501441</v>
      </c>
      <c r="ES230" s="127">
        <f>[2]IraqNOC!EP36</f>
        <v>0.70641961675529286</v>
      </c>
      <c r="ET230" s="127">
        <f>[2]IraqNOC!EQ36</f>
        <v>0.49433511889642201</v>
      </c>
      <c r="EU230" s="127">
        <f>[2]IraqNOC!ER36</f>
        <v>8.0941511072471745E-2</v>
      </c>
      <c r="EV230" s="127">
        <f>[2]IraqNOC!ES36</f>
        <v>0.13354901444709977</v>
      </c>
      <c r="EW230" s="127">
        <f>[2]IraqNOC!ET36</f>
        <v>0.15020500250677163</v>
      </c>
      <c r="EX230" s="127">
        <f>[2]IraqNOC!EU36</f>
        <v>0.16954311919502629</v>
      </c>
      <c r="EY230" s="127">
        <f>[2]IraqNOC!EV36</f>
        <v>0.17214370071438695</v>
      </c>
      <c r="EZ230" s="127">
        <f>[2]IraqNOC!EW36</f>
        <v>0.17601657990590217</v>
      </c>
      <c r="FA230" s="127">
        <f>[2]IraqNOC!EX36</f>
        <v>0.29434917228210428</v>
      </c>
      <c r="FB230" s="127">
        <f>[2]IraqNOC!EY36</f>
        <v>0.51429880228242775</v>
      </c>
      <c r="FC230" s="127">
        <f>[2]IraqNOC!EZ36</f>
        <v>0.57746723092284968</v>
      </c>
      <c r="FD230" s="127">
        <f>[2]IraqNOC!FA36</f>
        <v>0.59012239840537406</v>
      </c>
      <c r="FE230" s="127">
        <f>[2]IraqNOC!FB36</f>
        <v>0.54750677510723766</v>
      </c>
      <c r="FF230" s="127">
        <f>[2]IraqNOC!FC36</f>
        <v>0.46497897953428696</v>
      </c>
      <c r="FG230" s="127">
        <f>[2]IraqNOC!FD36</f>
        <v>0.29492617131336518</v>
      </c>
      <c r="FH230" s="127">
        <f>[2]IraqNOC!FE36</f>
        <v>0.45183744972375206</v>
      </c>
      <c r="FI230" s="127">
        <f>[2]IraqNOC!FF36</f>
        <v>0.43436044341978497</v>
      </c>
      <c r="FJ230" s="127">
        <f>[2]IraqNOC!FG36</f>
        <v>0.46481114057346906</v>
      </c>
      <c r="FK230" s="127">
        <f>[2]IraqNOC!FH36</f>
        <v>0.53067925194219856</v>
      </c>
      <c r="FL230" s="127">
        <f>[2]IraqNOC!FI36</f>
        <v>0.61577199517636017</v>
      </c>
      <c r="FM230" s="127">
        <f>[2]IraqNOC!FJ36</f>
        <v>0.63002094356283633</v>
      </c>
      <c r="FN230" s="127">
        <f>[2]IraqNOC!FK36</f>
        <v>0.62985214508221621</v>
      </c>
      <c r="FO230" s="127">
        <f>[2]IraqNOC!FL36</f>
        <v>0.65752489023170801</v>
      </c>
      <c r="FP230" s="127">
        <f>[2]IraqNOC!FM36</f>
        <v>0.75831744246502508</v>
      </c>
      <c r="FQ230" s="127">
        <f>[2]IraqNOC!FN36</f>
        <v>0.78158516907035602</v>
      </c>
      <c r="FR230" s="127">
        <f>[2]IraqNOC!FO36</f>
        <v>0.90149240226828142</v>
      </c>
      <c r="FS230" s="127">
        <f>[2]IraqNOC!FP36</f>
        <v>0.99543783167767219</v>
      </c>
      <c r="FT230" s="127">
        <f>[2]IraqNOC!FQ36</f>
        <v>1.0854373742757826</v>
      </c>
      <c r="FU230" s="127">
        <f>[2]IraqNOC!FR36</f>
        <v>1.0914807775815745</v>
      </c>
      <c r="FV230" s="127">
        <f>[2]IraqNOC!FS36</f>
        <v>1.1597631197170613</v>
      </c>
      <c r="FW230" s="127"/>
      <c r="FX230" s="127"/>
      <c r="FY230" s="100" t="s">
        <v>166</v>
      </c>
      <c r="FZ230" s="129">
        <f>SUM(L230:FW230)</f>
        <v>25.990462875241185</v>
      </c>
      <c r="GA230" s="115"/>
      <c r="GB230" s="125" t="s">
        <v>175</v>
      </c>
      <c r="GC230" s="130" t="s">
        <v>176</v>
      </c>
      <c r="GD230" s="117"/>
      <c r="GE230" s="131">
        <f>(FZ230*$FP$7)/FZ231</f>
        <v>5.4958706734926026E-2</v>
      </c>
      <c r="GI230" s="132"/>
      <c r="GK230" s="129">
        <v>24.830699755524122</v>
      </c>
      <c r="GL230" s="119">
        <f>FZ230-GK230</f>
        <v>1.1597631197170628</v>
      </c>
      <c r="GM230" s="15">
        <f>GL230/GK230</f>
        <v>4.670682385658699E-2</v>
      </c>
      <c r="GO230" s="133">
        <f>SUM(EV230:FU230)</f>
        <v>14.113716203667849</v>
      </c>
      <c r="GU230" s="133">
        <f>SUM(DU230:FU230)</f>
        <v>24.68449913889804</v>
      </c>
      <c r="GW230" s="134">
        <f>SUM(DU230:FV230)</f>
        <v>25.844262258615103</v>
      </c>
      <c r="GZ230" s="1"/>
      <c r="HA230" s="1"/>
    </row>
    <row r="231" spans="2:216" ht="15" customHeight="1">
      <c r="C231" s="136" t="s">
        <v>177</v>
      </c>
      <c r="D231" s="14" t="s">
        <v>11</v>
      </c>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215"/>
      <c r="DP231" s="138">
        <f t="shared" ref="DP231:FV231" si="53">DP229+(DP230*$FP$7)</f>
        <v>14.282763964524156</v>
      </c>
      <c r="DQ231" s="138">
        <f t="shared" si="53"/>
        <v>14.874229484149417</v>
      </c>
      <c r="DR231" s="138">
        <f t="shared" si="53"/>
        <v>14.849269384669665</v>
      </c>
      <c r="DS231" s="138">
        <f t="shared" si="53"/>
        <v>17.007618269076406</v>
      </c>
      <c r="DT231" s="138">
        <f t="shared" si="53"/>
        <v>18.438197492187641</v>
      </c>
      <c r="DU231" s="138">
        <f t="shared" si="53"/>
        <v>19.307147662295971</v>
      </c>
      <c r="DV231" s="138">
        <f t="shared" si="53"/>
        <v>163.1049640960612</v>
      </c>
      <c r="DW231" s="138">
        <f t="shared" si="53"/>
        <v>144.28582862176896</v>
      </c>
      <c r="DX231" s="138">
        <f t="shared" si="53"/>
        <v>176.25623665917399</v>
      </c>
      <c r="DY231" s="138">
        <f t="shared" si="53"/>
        <v>178.83724201507533</v>
      </c>
      <c r="DZ231" s="138">
        <f t="shared" si="53"/>
        <v>182.10329330702541</v>
      </c>
      <c r="EA231" s="138">
        <f t="shared" si="53"/>
        <v>198.58038728252066</v>
      </c>
      <c r="EB231" s="138">
        <f t="shared" si="53"/>
        <v>172.92079371520973</v>
      </c>
      <c r="EC231" s="138">
        <f t="shared" si="53"/>
        <v>237.25608547229828</v>
      </c>
      <c r="ED231" s="138">
        <f t="shared" si="53"/>
        <v>231.7254897450191</v>
      </c>
      <c r="EE231" s="138">
        <f t="shared" si="53"/>
        <v>266.56753170440845</v>
      </c>
      <c r="EF231" s="138">
        <f t="shared" si="53"/>
        <v>285.19802684738482</v>
      </c>
      <c r="EG231" s="138">
        <f t="shared" si="53"/>
        <v>277.0994439879961</v>
      </c>
      <c r="EH231" s="138">
        <f t="shared" si="53"/>
        <v>301.6049419546456</v>
      </c>
      <c r="EI231" s="138">
        <f t="shared" si="53"/>
        <v>408.78507344446353</v>
      </c>
      <c r="EJ231" s="138">
        <f t="shared" si="53"/>
        <v>297.28497710821057</v>
      </c>
      <c r="EK231" s="138">
        <f t="shared" si="53"/>
        <v>118.36654472650601</v>
      </c>
      <c r="EL231" s="138">
        <f t="shared" si="53"/>
        <v>119.82217478881036</v>
      </c>
      <c r="EM231" s="138">
        <f t="shared" si="53"/>
        <v>118.65719889245763</v>
      </c>
      <c r="EN231" s="138">
        <f t="shared" si="53"/>
        <v>142.52822526237657</v>
      </c>
      <c r="EO231" s="138">
        <f t="shared" si="53"/>
        <v>169.36864259009445</v>
      </c>
      <c r="EP231" s="138">
        <f t="shared" si="53"/>
        <v>200.57740194013843</v>
      </c>
      <c r="EQ231" s="138">
        <f t="shared" si="53"/>
        <v>250.94695685684596</v>
      </c>
      <c r="ER231" s="138">
        <f t="shared" si="53"/>
        <v>326.75779655731753</v>
      </c>
      <c r="ES231" s="138">
        <f t="shared" si="53"/>
        <v>356.16087048992881</v>
      </c>
      <c r="ET231" s="138">
        <f t="shared" si="53"/>
        <v>249.667534088379</v>
      </c>
      <c r="EU231" s="138">
        <f t="shared" si="53"/>
        <v>37.905964288515719</v>
      </c>
      <c r="EV231" s="138">
        <f t="shared" si="53"/>
        <v>55.68682792149859</v>
      </c>
      <c r="EW231" s="138">
        <f t="shared" si="53"/>
        <v>66.925616848463704</v>
      </c>
      <c r="EX231" s="138">
        <f t="shared" si="53"/>
        <v>73.586444645635865</v>
      </c>
      <c r="EY231" s="138">
        <f t="shared" si="53"/>
        <v>75.037996189261136</v>
      </c>
      <c r="EZ231" s="138">
        <f t="shared" si="53"/>
        <v>76.759709844235303</v>
      </c>
      <c r="FA231" s="138">
        <f t="shared" si="53"/>
        <v>143.6230835484437</v>
      </c>
      <c r="FB231" s="138">
        <f t="shared" si="53"/>
        <v>260.75325315180385</v>
      </c>
      <c r="FC231" s="138">
        <f t="shared" si="53"/>
        <v>300.8350975353257</v>
      </c>
      <c r="FD231" s="138">
        <f t="shared" si="53"/>
        <v>308.08668726795128</v>
      </c>
      <c r="FE231" s="138">
        <f t="shared" si="53"/>
        <v>286.80587935574766</v>
      </c>
      <c r="FF231" s="138">
        <f t="shared" si="53"/>
        <v>243.24752511644886</v>
      </c>
      <c r="FG231" s="138">
        <f t="shared" si="53"/>
        <v>156.47368393255582</v>
      </c>
      <c r="FH231" s="138">
        <f t="shared" si="53"/>
        <v>239.98416899519796</v>
      </c>
      <c r="FI231" s="138">
        <f t="shared" si="53"/>
        <v>225.84414042170326</v>
      </c>
      <c r="FJ231" s="138">
        <f t="shared" si="53"/>
        <v>240.64813538005617</v>
      </c>
      <c r="FK231" s="138">
        <f t="shared" si="53"/>
        <v>257.29252257234771</v>
      </c>
      <c r="FL231" s="138">
        <f t="shared" si="53"/>
        <v>294.36450142178586</v>
      </c>
      <c r="FM231" s="138">
        <f t="shared" si="53"/>
        <v>297.62581533826773</v>
      </c>
      <c r="FN231" s="138">
        <f t="shared" si="53"/>
        <v>298.31463271444647</v>
      </c>
      <c r="FO231" s="138">
        <f t="shared" si="53"/>
        <v>321.95165847781897</v>
      </c>
      <c r="FP231" s="138">
        <f t="shared" si="53"/>
        <v>367.21272686169425</v>
      </c>
      <c r="FQ231" s="138">
        <f t="shared" si="53"/>
        <v>376.65228520883352</v>
      </c>
      <c r="FR231" s="138">
        <f t="shared" si="53"/>
        <v>420.69784353025022</v>
      </c>
      <c r="FS231" s="138">
        <f t="shared" si="53"/>
        <v>492.82430024968107</v>
      </c>
      <c r="FT231" s="138">
        <f t="shared" si="53"/>
        <v>540.61094306630162</v>
      </c>
      <c r="FU231" s="138">
        <f t="shared" si="53"/>
        <v>542.51187811309342</v>
      </c>
      <c r="FV231" s="138">
        <f t="shared" si="53"/>
        <v>565.96366607282232</v>
      </c>
      <c r="FW231" s="112"/>
      <c r="FX231" s="112"/>
      <c r="FY231" s="100" t="s">
        <v>166</v>
      </c>
      <c r="FZ231" s="139">
        <f>SUM(L231:FW231)</f>
        <v>13241.449876481209</v>
      </c>
      <c r="GA231" s="115"/>
      <c r="GB231" s="136" t="s">
        <v>177</v>
      </c>
      <c r="GC231" s="14" t="s">
        <v>11</v>
      </c>
      <c r="GD231" s="117"/>
      <c r="GE231" s="140">
        <f>GE229+GE230</f>
        <v>0.99999999999999978</v>
      </c>
      <c r="GI231" s="141"/>
      <c r="GK231" s="139">
        <v>12675.486210408386</v>
      </c>
      <c r="GL231" s="119">
        <f>FZ231-GK231</f>
        <v>565.96366607282289</v>
      </c>
      <c r="GM231" s="15">
        <f>GL231/GK231</f>
        <v>4.4650252990538999E-2</v>
      </c>
      <c r="GO231" s="142">
        <f>SUM(EV231:FU231)</f>
        <v>6964.35735770885</v>
      </c>
      <c r="GR231" s="143" t="str">
        <f>GB228</f>
        <v>Iraq National Oil Co., Iraq</v>
      </c>
      <c r="GS231" s="144">
        <f>GO231</f>
        <v>6964.35735770885</v>
      </c>
      <c r="GU231" s="142">
        <f>SUM(DU231:FU231)</f>
        <v>12596.034131813778</v>
      </c>
      <c r="GW231" s="145">
        <f>SUM(DU231:FV231)</f>
        <v>13161.997797886601</v>
      </c>
      <c r="GY231" s="306">
        <f>+GW231</f>
        <v>13161.997797886601</v>
      </c>
      <c r="GZ231" s="143" t="str">
        <f>GR231</f>
        <v>Iraq National Oil Co., Iraq</v>
      </c>
      <c r="HA231" s="144">
        <f>GW231</f>
        <v>13161.997797886601</v>
      </c>
      <c r="HC231" s="22" t="s">
        <v>49</v>
      </c>
      <c r="HD231" s="146">
        <f>FU231</f>
        <v>542.51187811309342</v>
      </c>
      <c r="HE231" s="147"/>
      <c r="HF231" s="148">
        <f>FV231</f>
        <v>565.96366607282232</v>
      </c>
    </row>
    <row r="232" spans="2:216" ht="9.9499999999999993" customHeight="1">
      <c r="C232" s="149"/>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c r="DU232" s="23"/>
      <c r="DV232" s="23"/>
      <c r="DW232" s="23"/>
      <c r="DX232" s="23"/>
      <c r="DY232" s="23"/>
      <c r="DZ232" s="23"/>
      <c r="EA232" s="23"/>
      <c r="EB232" s="23"/>
      <c r="EC232" s="23"/>
      <c r="ED232" s="23"/>
      <c r="EE232" s="23"/>
      <c r="EF232" s="23"/>
      <c r="EG232" s="23"/>
      <c r="EH232" s="23"/>
      <c r="EI232" s="23"/>
      <c r="EJ232" s="23"/>
      <c r="EK232" s="23"/>
      <c r="EL232" s="23"/>
      <c r="EM232" s="23"/>
      <c r="EN232" s="23"/>
      <c r="EO232" s="23"/>
      <c r="EP232" s="23"/>
      <c r="EQ232" s="23"/>
      <c r="ER232" s="23"/>
      <c r="ES232" s="23"/>
      <c r="ET232" s="23"/>
      <c r="EU232" s="23"/>
      <c r="EV232" s="23"/>
      <c r="EW232" s="23"/>
      <c r="EX232" s="23"/>
      <c r="EY232" s="23"/>
      <c r="EZ232" s="23"/>
      <c r="FA232" s="23"/>
      <c r="FB232" s="23"/>
      <c r="FC232" s="23"/>
      <c r="FD232" s="23"/>
      <c r="FE232" s="23"/>
      <c r="FF232" s="23"/>
      <c r="FG232" s="23"/>
      <c r="FH232" s="23"/>
      <c r="FI232" s="23"/>
      <c r="FJ232" s="23"/>
      <c r="FK232" s="23"/>
      <c r="FL232" s="23"/>
      <c r="FM232" s="23"/>
      <c r="FN232" s="23"/>
      <c r="FO232" s="23"/>
      <c r="FP232" s="23"/>
      <c r="FQ232" s="23"/>
      <c r="FR232" s="23"/>
      <c r="FS232" s="23"/>
      <c r="FT232" s="23"/>
      <c r="FU232" s="23"/>
      <c r="FV232" s="23"/>
      <c r="FW232" s="23"/>
      <c r="FX232" s="23"/>
      <c r="FY232" s="23"/>
      <c r="FZ232" s="151">
        <f>FZ229+(FZ230*$FP$7)</f>
        <v>13241.449876481207</v>
      </c>
      <c r="GA232" s="152" t="s">
        <v>179</v>
      </c>
      <c r="GB232" s="149"/>
      <c r="GK232" s="204">
        <v>0</v>
      </c>
      <c r="GZ232" s="1"/>
      <c r="HA232" s="1"/>
    </row>
    <row r="233" spans="2:216" ht="9.9499999999999993" customHeight="1">
      <c r="C233" s="149"/>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c r="DU233" s="23"/>
      <c r="DV233" s="23"/>
      <c r="DW233" s="23"/>
      <c r="DX233" s="23"/>
      <c r="DY233" s="23"/>
      <c r="DZ233" s="23"/>
      <c r="EA233" s="23"/>
      <c r="EB233" s="23"/>
      <c r="EC233" s="23"/>
      <c r="ED233" s="23"/>
      <c r="EE233" s="23"/>
      <c r="EF233" s="23"/>
      <c r="EG233" s="23"/>
      <c r="EH233" s="23"/>
      <c r="EI233" s="23"/>
      <c r="EJ233" s="23"/>
      <c r="EK233" s="23"/>
      <c r="EL233" s="23"/>
      <c r="EM233" s="23"/>
      <c r="EN233" s="23"/>
      <c r="EO233" s="23"/>
      <c r="EP233" s="23"/>
      <c r="EQ233" s="23"/>
      <c r="ER233" s="23"/>
      <c r="ES233" s="23"/>
      <c r="ET233" s="23"/>
      <c r="EU233" s="23"/>
      <c r="EV233" s="23"/>
      <c r="EW233" s="23"/>
      <c r="EX233" s="23"/>
      <c r="EY233" s="23"/>
      <c r="EZ233" s="23"/>
      <c r="FA233" s="23"/>
      <c r="FB233" s="23"/>
      <c r="FC233" s="23"/>
      <c r="FD233" s="23"/>
      <c r="FE233" s="23"/>
      <c r="FF233" s="23"/>
      <c r="FG233" s="23"/>
      <c r="FH233" s="23"/>
      <c r="FI233" s="23"/>
      <c r="FJ233" s="23"/>
      <c r="FK233" s="23"/>
      <c r="FL233" s="23"/>
      <c r="FM233" s="23"/>
      <c r="FN233" s="23"/>
      <c r="FO233" s="23"/>
      <c r="FP233" s="23"/>
      <c r="FQ233" s="23"/>
      <c r="FR233" s="23"/>
      <c r="FS233" s="23"/>
      <c r="FT233" s="23"/>
      <c r="FU233" s="23"/>
      <c r="FV233" s="23"/>
      <c r="FW233" s="23"/>
      <c r="FX233" s="23"/>
      <c r="FY233" s="23"/>
      <c r="FZ233" s="204"/>
      <c r="GB233" s="149"/>
      <c r="GK233" s="204"/>
      <c r="GZ233" s="1"/>
      <c r="HA233" s="1"/>
    </row>
    <row r="234" spans="2:216" ht="14.1" customHeight="1">
      <c r="B234" s="14">
        <v>44</v>
      </c>
      <c r="C234" s="103" t="str">
        <f>GB234</f>
        <v>Kazakhstan (coal)</v>
      </c>
      <c r="D234" s="178" t="s">
        <v>216</v>
      </c>
      <c r="F234" s="14" t="s">
        <v>260</v>
      </c>
      <c r="G234" s="23" t="s">
        <v>182</v>
      </c>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23"/>
      <c r="DR234" s="23"/>
      <c r="DS234" s="23"/>
      <c r="DT234" s="23"/>
      <c r="DU234" s="23"/>
      <c r="DV234" s="23"/>
      <c r="DW234" s="23"/>
      <c r="DX234" s="23"/>
      <c r="DY234" s="23"/>
      <c r="DZ234" s="23"/>
      <c r="EA234" s="23"/>
      <c r="EB234" s="23"/>
      <c r="EC234" s="23"/>
      <c r="ED234" s="23"/>
      <c r="EE234" s="23"/>
      <c r="EF234" s="23"/>
      <c r="EG234" s="23"/>
      <c r="EH234" s="23"/>
      <c r="EI234" s="23"/>
      <c r="EJ234" s="23"/>
      <c r="EK234" s="23"/>
      <c r="EL234" s="23"/>
      <c r="EM234" s="23"/>
      <c r="EN234" s="23"/>
      <c r="EO234" s="23"/>
      <c r="EP234" s="23"/>
      <c r="EQ234" s="23"/>
      <c r="ER234" s="23"/>
      <c r="ES234" s="23"/>
      <c r="ET234" s="23"/>
      <c r="EU234" s="23"/>
      <c r="EV234" s="23"/>
      <c r="EW234" s="23"/>
      <c r="EX234" s="23"/>
      <c r="EY234" s="23"/>
      <c r="EZ234" s="23"/>
      <c r="FA234" s="23"/>
      <c r="FB234" s="23"/>
      <c r="FC234" s="23"/>
      <c r="FD234" s="23"/>
      <c r="FE234" s="23"/>
      <c r="FF234" s="23"/>
      <c r="FG234" s="23"/>
      <c r="FH234" s="23"/>
      <c r="FI234" s="23"/>
      <c r="FJ234" s="23"/>
      <c r="FK234" s="23"/>
      <c r="FL234" s="23"/>
      <c r="FM234" s="23"/>
      <c r="FN234" s="23"/>
      <c r="FO234" s="23"/>
      <c r="FP234" s="23"/>
      <c r="FQ234" s="179" t="s">
        <v>218</v>
      </c>
      <c r="FR234" s="23"/>
      <c r="FS234" s="23"/>
      <c r="FT234" s="23"/>
      <c r="FU234" s="23"/>
      <c r="FV234" s="23"/>
      <c r="FW234" s="23"/>
      <c r="FX234" s="23"/>
      <c r="FY234" s="23"/>
      <c r="FZ234" s="180"/>
      <c r="GB234" s="156" t="s">
        <v>30</v>
      </c>
      <c r="GF234" s="14">
        <v>44</v>
      </c>
      <c r="GK234" s="180"/>
      <c r="GZ234" s="1"/>
      <c r="HA234" s="1"/>
    </row>
    <row r="235" spans="2:216" ht="14.1" customHeight="1">
      <c r="C235" s="109" t="s">
        <v>172</v>
      </c>
      <c r="D235" s="110" t="s">
        <v>173</v>
      </c>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c r="DU235" s="23"/>
      <c r="DV235" s="23"/>
      <c r="DW235" s="23"/>
      <c r="DX235" s="23"/>
      <c r="DY235" s="23"/>
      <c r="DZ235" s="23"/>
      <c r="EA235" s="23"/>
      <c r="EB235" s="23"/>
      <c r="EC235" s="23"/>
      <c r="ED235" s="23"/>
      <c r="EE235" s="23"/>
      <c r="EF235" s="23"/>
      <c r="EG235" s="23"/>
      <c r="EH235" s="23"/>
      <c r="EI235" s="23"/>
      <c r="EJ235" s="23"/>
      <c r="EK235" s="23"/>
      <c r="EL235" s="23"/>
      <c r="EM235" s="23"/>
      <c r="EN235" s="23"/>
      <c r="EO235" s="23"/>
      <c r="EP235" s="23"/>
      <c r="EQ235" s="23"/>
      <c r="ER235" s="23"/>
      <c r="ES235" s="23"/>
      <c r="ET235" s="23"/>
      <c r="EU235" s="213"/>
      <c r="EV235" s="155">
        <f>[2]Kazakhstan!ES29</f>
        <v>298.2390658792213</v>
      </c>
      <c r="EW235" s="155">
        <f>[2]Kazakhstan!ET29</f>
        <v>252.69133512285723</v>
      </c>
      <c r="EX235" s="155">
        <f>[2]Kazakhstan!EU29</f>
        <v>235.25011646828668</v>
      </c>
      <c r="EY235" s="155">
        <f>[2]Kazakhstan!EV29</f>
        <v>190.33315186407395</v>
      </c>
      <c r="EZ235" s="155">
        <f>[2]Kazakhstan!EW29</f>
        <v>175.32733201391142</v>
      </c>
      <c r="FA235" s="155">
        <f>[2]Kazakhstan!EX29</f>
        <v>165.39757604580723</v>
      </c>
      <c r="FB235" s="155">
        <f>[2]Kazakhstan!EY29</f>
        <v>162.8894787696259</v>
      </c>
      <c r="FC235" s="155">
        <f>[2]Kazakhstan!EZ29</f>
        <v>136.78431283194641</v>
      </c>
      <c r="FD235" s="155">
        <f>[2]Kazakhstan!FA29</f>
        <v>176.49906032367042</v>
      </c>
      <c r="FE235" s="155">
        <f>[2]Kazakhstan!FB29</f>
        <v>180.46112703531924</v>
      </c>
      <c r="FF235" s="155">
        <f>[2]Kazakhstan!FC29</f>
        <v>167.34332926091807</v>
      </c>
      <c r="FG235" s="155">
        <f>[2]Kazakhstan!FD29</f>
        <v>190.45930509450423</v>
      </c>
      <c r="FH235" s="155">
        <f>[2]Kazakhstan!FE29</f>
        <v>195.78126086638432</v>
      </c>
      <c r="FI235" s="155">
        <f>[2]Kazakhstan!FF29</f>
        <v>195.12697462042397</v>
      </c>
      <c r="FJ235" s="155">
        <f>[2]Kazakhstan!FG29</f>
        <v>227.83487234740272</v>
      </c>
      <c r="FK235" s="155">
        <f>[2]Kazakhstan!FH29</f>
        <v>230.57603237132813</v>
      </c>
      <c r="FL235" s="155">
        <f>[2]Kazakhstan!FI29</f>
        <v>233.31719239525353</v>
      </c>
      <c r="FM235" s="155">
        <f>[2]Kazakhstan!FJ29</f>
        <v>237.70689717615744</v>
      </c>
      <c r="FN235" s="155">
        <f>[2]Kazakhstan!FK29</f>
        <v>261.45363916189484</v>
      </c>
      <c r="FO235" s="155">
        <f>[2]Kazakhstan!FL29</f>
        <v>274.46666560932857</v>
      </c>
      <c r="FP235" s="155">
        <f>[2]Kazakhstan!FM29</f>
        <v>284.07569302549138</v>
      </c>
      <c r="FQ235" s="155">
        <f>[2]Kazakhstan!FN29</f>
        <v>281.82845497155563</v>
      </c>
      <c r="FR235" s="155">
        <f>[2]Kazakhstan!FO29</f>
        <v>268.65720243849756</v>
      </c>
      <c r="FS235" s="155">
        <f>[2]Kazakhstan!FP29</f>
        <v>252.94364158371775</v>
      </c>
      <c r="FT235" s="155">
        <f>[2]Kazakhstan!FQ29</f>
        <v>242.94118714384024</v>
      </c>
      <c r="FU235" s="155">
        <f>[2]Kazakhstan!FR29</f>
        <v>264.66784232577186</v>
      </c>
      <c r="FV235" s="155">
        <f>[2]Kazakhstan!FS29</f>
        <v>277.6208072415796</v>
      </c>
      <c r="FW235" s="155"/>
      <c r="FX235" s="155"/>
      <c r="FY235" s="100" t="s">
        <v>166</v>
      </c>
      <c r="FZ235" s="114">
        <f>SUM(L235:FW235)</f>
        <v>6060.6735539887686</v>
      </c>
      <c r="GA235" s="115"/>
      <c r="GB235" s="109" t="s">
        <v>172</v>
      </c>
      <c r="GC235" s="116" t="s">
        <v>173</v>
      </c>
      <c r="GD235" s="117"/>
      <c r="GE235" s="118">
        <f>FZ235/FZ237</f>
        <v>0.89849736753571086</v>
      </c>
      <c r="GI235" s="118">
        <f>FZ235/$GI$576</f>
        <v>3.759957215236026E-3</v>
      </c>
      <c r="GK235" s="114">
        <v>6060.6735539887686</v>
      </c>
      <c r="GL235" s="119">
        <f>FZ235-GK235</f>
        <v>0</v>
      </c>
      <c r="GM235" s="15">
        <f>GL235/GK235</f>
        <v>0</v>
      </c>
      <c r="GO235" s="120">
        <f>SUM(EV235:FU235)</f>
        <v>5783.0527467471893</v>
      </c>
      <c r="GU235" s="120">
        <f>SUM(DU235:FU235)</f>
        <v>5783.0527467471893</v>
      </c>
      <c r="GW235" s="121">
        <f>SUM(DU235:FV235)</f>
        <v>6060.6735539887686</v>
      </c>
      <c r="GZ235" s="1"/>
      <c r="HA235" s="1"/>
    </row>
    <row r="236" spans="2:216" ht="14.1" customHeight="1">
      <c r="C236" s="125" t="s">
        <v>175</v>
      </c>
      <c r="D236" s="126" t="s">
        <v>176</v>
      </c>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c r="DU236" s="23"/>
      <c r="DV236" s="23"/>
      <c r="DW236" s="23"/>
      <c r="DX236" s="23"/>
      <c r="DY236" s="23"/>
      <c r="DZ236" s="23"/>
      <c r="EA236" s="23"/>
      <c r="EB236" s="23"/>
      <c r="EC236" s="23"/>
      <c r="ED236" s="23"/>
      <c r="EE236" s="23"/>
      <c r="EF236" s="23"/>
      <c r="EG236" s="23"/>
      <c r="EH236" s="23"/>
      <c r="EI236" s="23"/>
      <c r="EJ236" s="23"/>
      <c r="EK236" s="23"/>
      <c r="EL236" s="23"/>
      <c r="EM236" s="23"/>
      <c r="EN236" s="23"/>
      <c r="EO236" s="23"/>
      <c r="EP236" s="23"/>
      <c r="EQ236" s="23"/>
      <c r="ER236" s="23"/>
      <c r="ES236" s="23"/>
      <c r="ET236" s="23"/>
      <c r="EU236" s="214"/>
      <c r="EV236" s="127">
        <f>[2]Kazakhstan!ES36</f>
        <v>1.2032808245114035</v>
      </c>
      <c r="EW236" s="127">
        <f>[2]Kazakhstan!ET36</f>
        <v>1.0195131116614162</v>
      </c>
      <c r="EX236" s="127">
        <f>[2]Kazakhstan!EU36</f>
        <v>0.94914444985889312</v>
      </c>
      <c r="EY236" s="127">
        <f>[2]Kazakhstan!EV36</f>
        <v>0.76792163773610289</v>
      </c>
      <c r="EZ236" s="127">
        <f>[2]Kazakhstan!EW36</f>
        <v>0.70737888077519739</v>
      </c>
      <c r="FA236" s="127">
        <f>[2]Kazakhstan!EX36</f>
        <v>0.66731610458163138</v>
      </c>
      <c r="FB236" s="127">
        <f>[2]Kazakhstan!EY36</f>
        <v>0.65719688914772689</v>
      </c>
      <c r="FC236" s="127">
        <f>[2]Kazakhstan!EZ36</f>
        <v>0.55187250617028383</v>
      </c>
      <c r="FD236" s="127">
        <f>[2]Kazakhstan!FA36</f>
        <v>0.71210635738029493</v>
      </c>
      <c r="FE236" s="127">
        <f>[2]Kazakhstan!FB36</f>
        <v>0.7280917846599414</v>
      </c>
      <c r="FF236" s="127">
        <f>[2]Kazakhstan!FC36</f>
        <v>0.67516647631637394</v>
      </c>
      <c r="FG236" s="127">
        <f>[2]Kazakhstan!FD36</f>
        <v>0.76843061788154232</v>
      </c>
      <c r="FH236" s="127">
        <f>[2]Kazakhstan!FE36</f>
        <v>0.78990267859338226</v>
      </c>
      <c r="FI236" s="127">
        <f>[2]Kazakhstan!FF36</f>
        <v>0.78726288326279847</v>
      </c>
      <c r="FJ236" s="127">
        <f>[2]Kazakhstan!FG36</f>
        <v>0.91922676944561021</v>
      </c>
      <c r="FK236" s="127">
        <f>[2]Kazakhstan!FH36</f>
        <v>0.93028630413125879</v>
      </c>
      <c r="FL236" s="127">
        <f>[2]Kazakhstan!FI36</f>
        <v>0.94134583881690725</v>
      </c>
      <c r="FM236" s="127">
        <f>[2]Kazakhstan!FJ36</f>
        <v>0.95905662252177171</v>
      </c>
      <c r="FN236" s="127">
        <f>[2]Kazakhstan!FK36</f>
        <v>1.0548656648141364</v>
      </c>
      <c r="FO236" s="127">
        <f>[2]Kazakhstan!FL36</f>
        <v>1.1073682608335258</v>
      </c>
      <c r="FP236" s="127">
        <f>[2]Kazakhstan!FM36</f>
        <v>1.1461370197081779</v>
      </c>
      <c r="FQ236" s="127">
        <f>[2]Kazakhstan!FN36</f>
        <v>1.1370702716936565</v>
      </c>
      <c r="FR236" s="127">
        <f>[2]Kazakhstan!FO36</f>
        <v>1.0839292937969367</v>
      </c>
      <c r="FS236" s="127">
        <f>[2]Kazakhstan!FP36</f>
        <v>1.0205310719522949</v>
      </c>
      <c r="FT236" s="127">
        <f>[2]Kazakhstan!FQ36</f>
        <v>0.98017498516644208</v>
      </c>
      <c r="FU236" s="127">
        <f>[2]Kazakhstan!FR36</f>
        <v>1.0678337480589499</v>
      </c>
      <c r="FV236" s="127">
        <f>[2]Kazakhstan!FS36</f>
        <v>1.1200940187173629</v>
      </c>
      <c r="FW236" s="127"/>
      <c r="FX236" s="127"/>
      <c r="FY236" s="100" t="s">
        <v>166</v>
      </c>
      <c r="FZ236" s="129">
        <f>SUM(L236:FW236)</f>
        <v>24.452505072194018</v>
      </c>
      <c r="GA236" s="115"/>
      <c r="GB236" s="125" t="s">
        <v>175</v>
      </c>
      <c r="GC236" s="130" t="s">
        <v>176</v>
      </c>
      <c r="GD236" s="117"/>
      <c r="GE236" s="131">
        <f>(FZ236*$FP$7)/FZ237</f>
        <v>0.10150263246428905</v>
      </c>
      <c r="GI236" s="132"/>
      <c r="GK236" s="129">
        <v>24.452505072194018</v>
      </c>
      <c r="GL236" s="119">
        <f>FZ236-GK236</f>
        <v>0</v>
      </c>
      <c r="GM236" s="15">
        <f>GL236/GK236</f>
        <v>0</v>
      </c>
      <c r="GO236" s="133">
        <f>SUM(EV236:FU236)</f>
        <v>23.332411053476655</v>
      </c>
      <c r="GU236" s="133">
        <f>SUM(DU236:FU236)</f>
        <v>23.332411053476655</v>
      </c>
      <c r="GW236" s="134">
        <f>SUM(DU236:FV236)</f>
        <v>24.452505072194018</v>
      </c>
      <c r="GZ236" s="1"/>
      <c r="HA236" s="1"/>
    </row>
    <row r="237" spans="2:216" ht="15" customHeight="1">
      <c r="C237" s="136" t="s">
        <v>177</v>
      </c>
      <c r="D237" s="14" t="s">
        <v>11</v>
      </c>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215"/>
      <c r="EV237" s="138">
        <f t="shared" ref="EV237:FV237" si="54">EV235+(EV236*$FP$7)</f>
        <v>331.9309289655406</v>
      </c>
      <c r="EW237" s="138">
        <f t="shared" si="54"/>
        <v>281.23770224937687</v>
      </c>
      <c r="EX237" s="138">
        <f t="shared" si="54"/>
        <v>261.82616106433568</v>
      </c>
      <c r="EY237" s="138">
        <f t="shared" si="54"/>
        <v>211.83495772068483</v>
      </c>
      <c r="EZ237" s="138">
        <f t="shared" si="54"/>
        <v>195.13394067561694</v>
      </c>
      <c r="FA237" s="138">
        <f t="shared" si="54"/>
        <v>184.0824269740929</v>
      </c>
      <c r="FB237" s="138">
        <f t="shared" si="54"/>
        <v>181.29099166576225</v>
      </c>
      <c r="FC237" s="138">
        <f t="shared" si="54"/>
        <v>152.23674300471436</v>
      </c>
      <c r="FD237" s="138">
        <f t="shared" si="54"/>
        <v>196.43803833031868</v>
      </c>
      <c r="FE237" s="138">
        <f t="shared" si="54"/>
        <v>200.84769700579758</v>
      </c>
      <c r="FF237" s="138">
        <f t="shared" si="54"/>
        <v>186.24799059777655</v>
      </c>
      <c r="FG237" s="138">
        <f t="shared" si="54"/>
        <v>211.9753623951874</v>
      </c>
      <c r="FH237" s="138">
        <f t="shared" si="54"/>
        <v>217.89853586699903</v>
      </c>
      <c r="FI237" s="138">
        <f t="shared" si="54"/>
        <v>217.17033535178231</v>
      </c>
      <c r="FJ237" s="138">
        <f t="shared" si="54"/>
        <v>253.5732218918798</v>
      </c>
      <c r="FK237" s="138">
        <f t="shared" si="54"/>
        <v>256.62404888700337</v>
      </c>
      <c r="FL237" s="138">
        <f t="shared" si="54"/>
        <v>259.67487588212691</v>
      </c>
      <c r="FM237" s="138">
        <f t="shared" si="54"/>
        <v>264.56048260676704</v>
      </c>
      <c r="FN237" s="138">
        <f t="shared" si="54"/>
        <v>290.98987777669066</v>
      </c>
      <c r="FO237" s="138">
        <f t="shared" si="54"/>
        <v>305.47297691266732</v>
      </c>
      <c r="FP237" s="138">
        <f t="shared" si="54"/>
        <v>316.16752957732035</v>
      </c>
      <c r="FQ237" s="138">
        <f t="shared" si="54"/>
        <v>313.66642257897803</v>
      </c>
      <c r="FR237" s="138">
        <f t="shared" si="54"/>
        <v>299.00722266481182</v>
      </c>
      <c r="FS237" s="138">
        <f t="shared" si="54"/>
        <v>281.51851159838202</v>
      </c>
      <c r="FT237" s="138">
        <f t="shared" si="54"/>
        <v>270.38608672850063</v>
      </c>
      <c r="FU237" s="138">
        <f t="shared" si="54"/>
        <v>294.56718727142243</v>
      </c>
      <c r="FV237" s="138">
        <f t="shared" si="54"/>
        <v>308.98343976566576</v>
      </c>
      <c r="FW237" s="112"/>
      <c r="FX237" s="112"/>
      <c r="FY237" s="100" t="s">
        <v>166</v>
      </c>
      <c r="FZ237" s="139">
        <f>SUM(L237:FW237)</f>
        <v>6745.3436960102017</v>
      </c>
      <c r="GA237" s="115"/>
      <c r="GB237" s="136" t="s">
        <v>177</v>
      </c>
      <c r="GC237" s="14" t="s">
        <v>11</v>
      </c>
      <c r="GD237" s="117"/>
      <c r="GE237" s="140">
        <f>GE235+GE236</f>
        <v>0.99999999999999989</v>
      </c>
      <c r="GI237" s="141"/>
      <c r="GK237" s="139">
        <v>6745.3436960102017</v>
      </c>
      <c r="GL237" s="119">
        <f>FZ237-GK237</f>
        <v>0</v>
      </c>
      <c r="GM237" s="15">
        <f>GL237/GK237</f>
        <v>0</v>
      </c>
      <c r="GO237" s="142">
        <f>SUM(EV237:FU237)</f>
        <v>6436.3602562445358</v>
      </c>
      <c r="GR237" s="143" t="str">
        <f>GB234</f>
        <v>Kazakhstan (coal)</v>
      </c>
      <c r="GS237" s="144">
        <f>GO237</f>
        <v>6436.3602562445358</v>
      </c>
      <c r="GU237" s="142">
        <f>SUM(DU237:FU237)</f>
        <v>6436.3602562445358</v>
      </c>
      <c r="GW237" s="145">
        <f>SUM(DU237:FV237)</f>
        <v>6745.3436960102017</v>
      </c>
      <c r="GY237" s="306">
        <f>+GW237</f>
        <v>6745.3436960102017</v>
      </c>
      <c r="GZ237" s="143" t="str">
        <f>GR237</f>
        <v>Kazakhstan (coal)</v>
      </c>
      <c r="HA237" s="144">
        <f>GW237</f>
        <v>6745.3436960102017</v>
      </c>
      <c r="HC237" s="22" t="s">
        <v>30</v>
      </c>
      <c r="HD237" s="146">
        <f>FU237</f>
        <v>294.56718727142243</v>
      </c>
      <c r="HE237" s="147"/>
      <c r="HF237" s="148">
        <f>FV237</f>
        <v>308.98343976566576</v>
      </c>
    </row>
    <row r="238" spans="2:216" ht="9.9499999999999993" customHeight="1">
      <c r="C238" s="157"/>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c r="DU238" s="23"/>
      <c r="DV238" s="23"/>
      <c r="DW238" s="23"/>
      <c r="DX238" s="23"/>
      <c r="DY238" s="23"/>
      <c r="DZ238" s="23"/>
      <c r="EA238" s="23"/>
      <c r="EB238" s="23"/>
      <c r="EC238" s="23"/>
      <c r="ED238" s="23"/>
      <c r="EE238" s="23"/>
      <c r="EF238" s="23"/>
      <c r="EG238" s="23"/>
      <c r="EH238" s="23"/>
      <c r="EI238" s="23"/>
      <c r="EJ238" s="23"/>
      <c r="EK238" s="23"/>
      <c r="EL238" s="23"/>
      <c r="EM238" s="23"/>
      <c r="EN238" s="23"/>
      <c r="EO238" s="23"/>
      <c r="EP238" s="23"/>
      <c r="EQ238" s="23"/>
      <c r="ER238" s="23"/>
      <c r="ES238" s="23"/>
      <c r="ET238" s="23"/>
      <c r="EU238" s="23"/>
      <c r="EV238" s="23"/>
      <c r="EW238" s="23"/>
      <c r="EX238" s="23"/>
      <c r="EY238" s="23"/>
      <c r="EZ238" s="23"/>
      <c r="FA238" s="23"/>
      <c r="FB238" s="23"/>
      <c r="FC238" s="23"/>
      <c r="FD238" s="23"/>
      <c r="FE238" s="23"/>
      <c r="FF238" s="23"/>
      <c r="FG238" s="23"/>
      <c r="FH238" s="23"/>
      <c r="FI238" s="23"/>
      <c r="FJ238" s="23"/>
      <c r="FK238" s="23"/>
      <c r="FL238" s="23"/>
      <c r="FM238" s="23"/>
      <c r="FN238" s="23"/>
      <c r="FO238" s="23"/>
      <c r="FP238" s="23"/>
      <c r="FQ238" s="23"/>
      <c r="FR238" s="23"/>
      <c r="FS238" s="23"/>
      <c r="FT238" s="23"/>
      <c r="FU238" s="23"/>
      <c r="FV238" s="23"/>
      <c r="FW238" s="23"/>
      <c r="FX238" s="23"/>
      <c r="FY238" s="23"/>
      <c r="FZ238" s="151">
        <f>FZ235+(FZ236*$FP$7)</f>
        <v>6745.3436960102008</v>
      </c>
      <c r="GA238" s="152" t="s">
        <v>179</v>
      </c>
      <c r="GB238" s="157"/>
      <c r="GK238" s="204">
        <v>0</v>
      </c>
      <c r="GZ238" s="1"/>
      <c r="HA238" s="1"/>
    </row>
    <row r="239" spans="2:216" ht="14.1" customHeight="1">
      <c r="B239" s="14">
        <v>45</v>
      </c>
      <c r="C239" s="103" t="str">
        <f>GB239</f>
        <v>Kiewit Mining Group, USA</v>
      </c>
      <c r="D239" s="154" t="s">
        <v>180</v>
      </c>
      <c r="F239" s="14" t="s">
        <v>261</v>
      </c>
      <c r="G239" s="23" t="s">
        <v>182</v>
      </c>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3"/>
      <c r="DF239" s="23"/>
      <c r="DG239" s="23"/>
      <c r="DH239" s="23"/>
      <c r="DI239" s="23"/>
      <c r="DJ239" s="23"/>
      <c r="DK239" s="23"/>
      <c r="DL239" s="23"/>
      <c r="DM239" s="23"/>
      <c r="DN239" s="23"/>
      <c r="DO239" s="23"/>
      <c r="DP239" s="23"/>
      <c r="DQ239" s="23"/>
      <c r="DR239" s="23"/>
      <c r="DS239" s="23"/>
      <c r="DT239" s="23"/>
      <c r="DU239" s="23"/>
      <c r="DV239" s="23"/>
      <c r="DW239" s="23"/>
      <c r="DX239" s="23"/>
      <c r="DY239" s="23"/>
      <c r="DZ239" s="23"/>
      <c r="EA239" s="23"/>
      <c r="EB239" s="23"/>
      <c r="EC239" s="23"/>
      <c r="ED239" s="23"/>
      <c r="EE239" s="23"/>
      <c r="EF239" s="23"/>
      <c r="EG239" s="23"/>
      <c r="EH239" s="23"/>
      <c r="EI239" s="23"/>
      <c r="EJ239" s="23"/>
      <c r="EK239" s="23"/>
      <c r="EL239" s="23"/>
      <c r="EM239" s="23"/>
      <c r="EN239" s="23"/>
      <c r="EO239" s="23"/>
      <c r="EP239" s="23"/>
      <c r="EQ239" s="23"/>
      <c r="ER239" s="23"/>
      <c r="ES239" s="23"/>
      <c r="ET239" s="23"/>
      <c r="EU239" s="23"/>
      <c r="EV239" s="23"/>
      <c r="EW239" s="23"/>
      <c r="EX239" s="23"/>
      <c r="EY239" s="23"/>
      <c r="EZ239" s="23"/>
      <c r="FA239" s="23"/>
      <c r="FB239" s="23"/>
      <c r="FC239" s="23"/>
      <c r="FD239" s="23"/>
      <c r="FE239" s="23"/>
      <c r="FF239" s="23"/>
      <c r="FG239" s="23"/>
      <c r="FH239" s="23"/>
      <c r="FI239" s="23"/>
      <c r="FJ239" s="23"/>
      <c r="FK239" s="23"/>
      <c r="FL239" s="23"/>
      <c r="FM239" s="23"/>
      <c r="FN239" s="23"/>
      <c r="FO239" s="23"/>
      <c r="FP239" s="23"/>
      <c r="FQ239" s="23"/>
      <c r="FR239" s="23"/>
      <c r="FS239" s="23"/>
      <c r="FT239" s="23"/>
      <c r="FU239" s="23"/>
      <c r="FV239" s="23"/>
      <c r="FW239" s="23"/>
      <c r="FX239" s="23"/>
      <c r="FY239" s="23"/>
      <c r="FZ239" s="180"/>
      <c r="GB239" s="167" t="s">
        <v>90</v>
      </c>
      <c r="GF239" s="14">
        <v>45</v>
      </c>
      <c r="GK239" s="180"/>
      <c r="GZ239" s="1"/>
      <c r="HA239" s="1"/>
    </row>
    <row r="240" spans="2:216" ht="14.1" customHeight="1">
      <c r="C240" s="109" t="s">
        <v>172</v>
      </c>
      <c r="D240" s="110" t="s">
        <v>173</v>
      </c>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13"/>
      <c r="CZ240" s="155">
        <f>[2]Kiewit!CW29</f>
        <v>5.7378443876006999</v>
      </c>
      <c r="DA240" s="155">
        <f>[2]Kiewit!CX29</f>
        <v>5.8669165517389565</v>
      </c>
      <c r="DB240" s="155">
        <f>[2]Kiewit!CY29</f>
        <v>5.9988921796921852</v>
      </c>
      <c r="DC240" s="155">
        <f>[2]Kiewit!CZ29</f>
        <v>6.1338365845523368</v>
      </c>
      <c r="DD240" s="155">
        <f>[2]Kiewit!DA29</f>
        <v>6.271816548622021</v>
      </c>
      <c r="DE240" s="155">
        <f>[2]Kiewit!DB29</f>
        <v>6.4129003564642337</v>
      </c>
      <c r="DF240" s="155">
        <f>[2]Kiewit!DC29</f>
        <v>6.5571578286955354</v>
      </c>
      <c r="DG240" s="155">
        <f>[2]Kiewit!DD29</f>
        <v>6.7046603565394012</v>
      </c>
      <c r="DH240" s="155">
        <f>[2]Kiewit!DE29</f>
        <v>6.8554809371568526</v>
      </c>
      <c r="DI240" s="155">
        <f>[2]Kiewit!DF29</f>
        <v>7.0096942097718324</v>
      </c>
      <c r="DJ240" s="155">
        <f>[2]Kiewit!DG29</f>
        <v>7.1673764926092369</v>
      </c>
      <c r="DK240" s="155">
        <f>[2]Kiewit!DH29</f>
        <v>7.3286058206638414</v>
      </c>
      <c r="DL240" s="155">
        <f>[2]Kiewit!DI29</f>
        <v>7.4934619843188566</v>
      </c>
      <c r="DM240" s="155">
        <f>[2]Kiewit!DJ29</f>
        <v>7.6620265688331859</v>
      </c>
      <c r="DN240" s="155">
        <f>[2]Kiewit!DK29</f>
        <v>7.8343829947169601</v>
      </c>
      <c r="DO240" s="155">
        <f>[2]Kiewit!DL29</f>
        <v>8.0106165590152969</v>
      </c>
      <c r="DP240" s="155">
        <f>[2]Kiewit!DM29</f>
        <v>8.1908144775207532</v>
      </c>
      <c r="DQ240" s="155">
        <f>[2]Kiewit!DN29</f>
        <v>8.3750659279353314</v>
      </c>
      <c r="DR240" s="155">
        <f>[2]Kiewit!DO29</f>
        <v>8.5634620940034054</v>
      </c>
      <c r="DS240" s="155">
        <f>[2]Kiewit!DP29</f>
        <v>8.7560962106374287</v>
      </c>
      <c r="DT240" s="155">
        <f>[2]Kiewit!DQ29</f>
        <v>8.9530636100587202</v>
      </c>
      <c r="DU240" s="155">
        <f>[2]Kiewit!DR29</f>
        <v>9.1544617689761978</v>
      </c>
      <c r="DV240" s="155">
        <f>[2]Kiewit!DS29</f>
        <v>9.3603903568263789</v>
      </c>
      <c r="DW240" s="155">
        <f>[2]Kiewit!DT29</f>
        <v>9.5709512850985483</v>
      </c>
      <c r="DX240" s="155">
        <f>[2]Kiewit!DU29</f>
        <v>9.7862487577694761</v>
      </c>
      <c r="DY240" s="155">
        <f>[2]Kiewit!DV29</f>
        <v>10.006389322872675</v>
      </c>
      <c r="DZ240" s="155">
        <f>[2]Kiewit!DW29</f>
        <v>10.231481925227683</v>
      </c>
      <c r="EA240" s="155">
        <f>[2]Kiewit!DX29</f>
        <v>10.461637960355507</v>
      </c>
      <c r="EB240" s="155">
        <f>[2]Kiewit!DY29</f>
        <v>10.696971329606857</v>
      </c>
      <c r="EC240" s="155">
        <f>[2]Kiewit!DZ29</f>
        <v>10.93759849653053</v>
      </c>
      <c r="ED240" s="155">
        <f>[2]Kiewit!EA29</f>
        <v>11.183638544509742</v>
      </c>
      <c r="EE240" s="155">
        <f>[2]Kiewit!EB29</f>
        <v>11.435213235695034</v>
      </c>
      <c r="EF240" s="155">
        <f>[2]Kiewit!EC29</f>
        <v>11.692447071262819</v>
      </c>
      <c r="EG240" s="155">
        <f>[2]Kiewit!ED29</f>
        <v>11.955467353029466</v>
      </c>
      <c r="EH240" s="155">
        <f>[2]Kiewit!EE29</f>
        <v>12.224404246451396</v>
      </c>
      <c r="EI240" s="155">
        <f>[2]Kiewit!EF29</f>
        <v>12.499390845042329</v>
      </c>
      <c r="EJ240" s="155">
        <f>[2]Kiewit!EG29</f>
        <v>12.780563236239601</v>
      </c>
      <c r="EK240" s="155">
        <f>[2]Kiewit!EH29</f>
        <v>13.06806056875215</v>
      </c>
      <c r="EL240" s="155">
        <f>[2]Kiewit!EI29</f>
        <v>13.362025121423464</v>
      </c>
      <c r="EM240" s="155">
        <f>[2]Kiewit!EJ29</f>
        <v>13.662602373643624</v>
      </c>
      <c r="EN240" s="155">
        <f>[2]Kiewit!EK29</f>
        <v>13.96994107734522</v>
      </c>
      <c r="EO240" s="155">
        <f>[2]Kiewit!EL29</f>
        <v>14.284193330618834</v>
      </c>
      <c r="EP240" s="155">
        <f>[2]Kiewit!EM29</f>
        <v>14.605514652984494</v>
      </c>
      <c r="EQ240" s="155">
        <f>[2]Kiewit!EN29</f>
        <v>14.934064062356331</v>
      </c>
      <c r="ER240" s="155">
        <f>[2]Kiewit!EO29</f>
        <v>28.549482042610986</v>
      </c>
      <c r="ES240" s="155">
        <f>[2]Kiewit!EP29</f>
        <v>25.260810488453796</v>
      </c>
      <c r="ET240" s="155">
        <f>[2]Kiewit!EQ29</f>
        <v>25.419683510393757</v>
      </c>
      <c r="EU240" s="155">
        <f>[2]Kiewit!ER29</f>
        <v>26.690667685913446</v>
      </c>
      <c r="EV240" s="155">
        <f>[2]Kiewit!ES29</f>
        <v>32.251223453812081</v>
      </c>
      <c r="EW240" s="155">
        <f>[2]Kiewit!ET29</f>
        <v>24.148699334874067</v>
      </c>
      <c r="EX240" s="155">
        <f>[2]Kiewit!EU29</f>
        <v>24.148699334874067</v>
      </c>
      <c r="EY240" s="155">
        <f>[2]Kiewit!EV29</f>
        <v>23.036588181294341</v>
      </c>
      <c r="EZ240" s="155">
        <f>[2]Kiewit!EW29</f>
        <v>24.148699334874067</v>
      </c>
      <c r="FA240" s="155">
        <f>[2]Kiewit!EX29</f>
        <v>24.625318400693953</v>
      </c>
      <c r="FB240" s="155">
        <f>[2]Kiewit!EY29</f>
        <v>23.830953290994145</v>
      </c>
      <c r="FC240" s="155">
        <f>[2]Kiewit!EZ29</f>
        <v>24.943064444573871</v>
      </c>
      <c r="FD240" s="155">
        <f>[2]Kiewit!FA29</f>
        <v>24.307572356814031</v>
      </c>
      <c r="FE240" s="155">
        <f>[2]Kiewit!FB29</f>
        <v>23.98982631293411</v>
      </c>
      <c r="FF240" s="155">
        <f>[2]Kiewit!FC29</f>
        <v>23.830953290994145</v>
      </c>
      <c r="FG240" s="155">
        <f>[2]Kiewit!FD29</f>
        <v>20.812365874134887</v>
      </c>
      <c r="FH240" s="155">
        <f>[2]Kiewit!FE29</f>
        <v>48.456271691688102</v>
      </c>
      <c r="FI240" s="155">
        <f>[2]Kiewit!FF29</f>
        <v>45.914303340648722</v>
      </c>
      <c r="FJ240" s="155">
        <f>[2]Kiewit!FG29</f>
        <v>36.115015347391932</v>
      </c>
      <c r="FK240" s="155">
        <f>[2]Kiewit!FH29</f>
        <v>59.57738322748537</v>
      </c>
      <c r="FL240" s="155">
        <f>[2]Kiewit!FI29</f>
        <v>55.764430700926304</v>
      </c>
      <c r="FM240" s="155">
        <f>[2]Kiewit!FJ29</f>
        <v>53.063589327946964</v>
      </c>
      <c r="FN240" s="155">
        <f>[2]Kiewit!FK29</f>
        <v>53.222462349886932</v>
      </c>
      <c r="FO240" s="155">
        <f>[2]Kiewit!FL29</f>
        <v>47.661906581988291</v>
      </c>
      <c r="FP240" s="155">
        <f>[2]Kiewit!FM29</f>
        <v>36.103894235856131</v>
      </c>
      <c r="FQ240" s="155">
        <f>[2]Kiewit!FN29</f>
        <v>31.63002993802683</v>
      </c>
      <c r="FR240" s="155">
        <f>[2]Kiewit!FO29</f>
        <v>27.947353289458537</v>
      </c>
      <c r="FS240" s="155">
        <f>[2]Kiewit!FP29</f>
        <v>25.802567493269063</v>
      </c>
      <c r="FT240" s="155">
        <f>[2]Kiewit!FQ29</f>
        <v>19.114013269596708</v>
      </c>
      <c r="FU240" s="155">
        <f>[2]Kiewit!FR29</f>
        <v>31.108926426063761</v>
      </c>
      <c r="FV240" s="155">
        <f>[2]Kiewit!FS29</f>
        <v>29.416928742403172</v>
      </c>
      <c r="FW240" s="155"/>
      <c r="FX240" s="155"/>
      <c r="FY240" s="113" t="s">
        <v>166</v>
      </c>
      <c r="FZ240" s="114">
        <f>SUM(L240:FW240)</f>
        <v>1424.641512904642</v>
      </c>
      <c r="GA240" s="115"/>
      <c r="GB240" s="109" t="s">
        <v>172</v>
      </c>
      <c r="GC240" s="116" t="s">
        <v>173</v>
      </c>
      <c r="GD240" s="117"/>
      <c r="GE240" s="118">
        <f>FZ240/FZ242</f>
        <v>0.89849736753571086</v>
      </c>
      <c r="GI240" s="118">
        <f>FZ240/$GI$576</f>
        <v>8.8382769470320556E-4</v>
      </c>
      <c r="GK240" s="114">
        <v>1395.2245841622389</v>
      </c>
      <c r="GL240" s="119">
        <f>FZ240-GK240</f>
        <v>29.416928742403115</v>
      </c>
      <c r="GM240" s="15">
        <f>GL240/GK240</f>
        <v>2.1084009754649271E-2</v>
      </c>
      <c r="GO240" s="120">
        <f>SUM(EV240:FU240)</f>
        <v>865.55611083110148</v>
      </c>
      <c r="GP240" s="14">
        <v>2016</v>
      </c>
      <c r="GU240" s="120">
        <f>SUM(DU240:FU240)</f>
        <v>1243.3404114810917</v>
      </c>
      <c r="GW240" s="121">
        <f>SUM(DU240:FV240)</f>
        <v>1272.7573402234948</v>
      </c>
      <c r="GZ240" s="1"/>
      <c r="HA240" s="1"/>
    </row>
    <row r="241" spans="2:214" ht="14.1" customHeight="1">
      <c r="C241" s="125" t="s">
        <v>175</v>
      </c>
      <c r="D241" s="126" t="s">
        <v>176</v>
      </c>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14"/>
      <c r="CZ241" s="175">
        <f>[2]Kiewit!CW36</f>
        <v>2.3150012575570259E-2</v>
      </c>
      <c r="DA241" s="175">
        <f>[2]Kiewit!CX36</f>
        <v>2.3670769504673065E-2</v>
      </c>
      <c r="DB241" s="175">
        <f>[2]Kiewit!CY36</f>
        <v>2.4203240802324198E-2</v>
      </c>
      <c r="DC241" s="175">
        <f>[2]Kiewit!CZ36</f>
        <v>2.4747689981926585E-2</v>
      </c>
      <c r="DD241" s="175">
        <f>[2]Kiewit!DA36</f>
        <v>2.5304386484587507E-2</v>
      </c>
      <c r="DE241" s="175">
        <f>[2]Kiewit!DB36</f>
        <v>2.5873605812461661E-2</v>
      </c>
      <c r="DF241" s="175">
        <f>[2]Kiewit!DC36</f>
        <v>2.6455629665093724E-2</v>
      </c>
      <c r="DG241" s="175">
        <f>[2]Kiewit!DD36</f>
        <v>2.7050746078827934E-2</v>
      </c>
      <c r="DH241" s="175">
        <f>[2]Kiewit!DE36</f>
        <v>2.7659249569353717E-2</v>
      </c>
      <c r="DI241" s="175">
        <f>[2]Kiewit!DF36</f>
        <v>2.8281441277457787E-2</v>
      </c>
      <c r="DJ241" s="175">
        <f>[2]Kiewit!DG36</f>
        <v>2.8917629118055004E-2</v>
      </c>
      <c r="DK241" s="175">
        <f>[2]Kiewit!DH36</f>
        <v>2.9568127932571579E-2</v>
      </c>
      <c r="DL241" s="175">
        <f>[2]Kiewit!DI36</f>
        <v>3.0233259644756216E-2</v>
      </c>
      <c r="DM241" s="175">
        <f>[2]Kiewit!DJ36</f>
        <v>3.0913353419996129E-2</v>
      </c>
      <c r="DN241" s="175">
        <f>[2]Kiewit!DK36</f>
        <v>3.1608745828216905E-2</v>
      </c>
      <c r="DO241" s="175">
        <f>[2]Kiewit!DL36</f>
        <v>3.2319781010446733E-2</v>
      </c>
      <c r="DP241" s="175">
        <f>[2]Kiewit!DM36</f>
        <v>3.3046810849127542E-2</v>
      </c>
      <c r="DQ241" s="175">
        <f>[2]Kiewit!DN36</f>
        <v>3.3790195142257201E-2</v>
      </c>
      <c r="DR241" s="175">
        <f>[2]Kiewit!DO36</f>
        <v>3.4550301781449078E-2</v>
      </c>
      <c r="DS241" s="175">
        <f>[2]Kiewit!DP36</f>
        <v>3.5327506933997006E-2</v>
      </c>
      <c r="DT241" s="175">
        <f>[2]Kiewit!DQ36</f>
        <v>3.6122195229035793E-2</v>
      </c>
      <c r="DU241" s="175">
        <f>[2]Kiewit!DR36</f>
        <v>3.6934759947889369E-2</v>
      </c>
      <c r="DV241" s="175">
        <f>[2]Kiewit!DS36</f>
        <v>3.7765603218700788E-2</v>
      </c>
      <c r="DW241" s="175">
        <f>[2]Kiewit!DT36</f>
        <v>3.8615136215440486E-2</v>
      </c>
      <c r="DX241" s="175">
        <f>[2]Kiewit!DU36</f>
        <v>3.9483779361391087E-2</v>
      </c>
      <c r="DY241" s="175">
        <f>[2]Kiewit!DV36</f>
        <v>4.0371962537209698E-2</v>
      </c>
      <c r="DZ241" s="175">
        <f>[2]Kiewit!DW36</f>
        <v>4.1280125293670443E-2</v>
      </c>
      <c r="EA241" s="175">
        <f>[2]Kiewit!DX36</f>
        <v>4.2208717069192693E-2</v>
      </c>
      <c r="EB241" s="175">
        <f>[2]Kiewit!DY36</f>
        <v>4.315819741226247E-2</v>
      </c>
      <c r="EC241" s="175">
        <f>[2]Kiewit!DZ36</f>
        <v>4.4129036208857331E-2</v>
      </c>
      <c r="ED241" s="175">
        <f>[2]Kiewit!EA36</f>
        <v>4.5121713914987038E-2</v>
      </c>
      <c r="EE241" s="175">
        <f>[2]Kiewit!EB36</f>
        <v>4.6136721794465284E-2</v>
      </c>
      <c r="EF241" s="175">
        <f>[2]Kiewit!EC36</f>
        <v>4.7174562162029948E-2</v>
      </c>
      <c r="EG241" s="175">
        <f>[2]Kiewit!ED36</f>
        <v>4.823574863193246E-2</v>
      </c>
      <c r="EH241" s="175">
        <f>[2]Kiewit!EE36</f>
        <v>4.9320806372119073E-2</v>
      </c>
      <c r="EI241" s="175">
        <f>[2]Kiewit!EF36</f>
        <v>5.043027236412994E-2</v>
      </c>
      <c r="EJ241" s="175">
        <f>[2]Kiewit!EG36</f>
        <v>5.1564695668844522E-2</v>
      </c>
      <c r="EK241" s="175">
        <f>[2]Kiewit!EH36</f>
        <v>5.272463769820504E-2</v>
      </c>
      <c r="EL241" s="175">
        <f>[2]Kiewit!EI36</f>
        <v>5.3910672493052182E-2</v>
      </c>
      <c r="EM241" s="175">
        <f>[2]Kiewit!EJ36</f>
        <v>5.5123387007210825E-2</v>
      </c>
      <c r="EN241" s="175">
        <f>[2]Kiewit!EK36</f>
        <v>5.6363381397966081E-2</v>
      </c>
      <c r="EO241" s="175">
        <f>[2]Kiewit!EL36</f>
        <v>5.7631269323073699E-2</v>
      </c>
      <c r="EP241" s="175">
        <f>[2]Kiewit!EM36</f>
        <v>5.8927678244451644E-2</v>
      </c>
      <c r="EQ241" s="175">
        <f>[2]Kiewit!EN36</f>
        <v>6.02532497387031E-2</v>
      </c>
      <c r="ER241" s="175">
        <f>[2]Kiewit!EO36</f>
        <v>0.11518626572388241</v>
      </c>
      <c r="ES241" s="175">
        <f>[2]Kiewit!EP36</f>
        <v>0.10191773094099781</v>
      </c>
      <c r="ET241" s="175">
        <f>[2]Kiewit!EQ36</f>
        <v>0.10255872295949464</v>
      </c>
      <c r="EU241" s="175">
        <f>[2]Kiewit!ER36</f>
        <v>0.10768665910746938</v>
      </c>
      <c r="EV241" s="175">
        <f>[2]Kiewit!ES36</f>
        <v>0.13012137975485882</v>
      </c>
      <c r="EW241" s="175">
        <f>[2]Kiewit!ET36</f>
        <v>9.7430786811519912E-2</v>
      </c>
      <c r="EX241" s="175">
        <f>[2]Kiewit!EU36</f>
        <v>9.7430786811519912E-2</v>
      </c>
      <c r="EY241" s="175">
        <f>[2]Kiewit!EV36</f>
        <v>9.2943842682042019E-2</v>
      </c>
      <c r="EZ241" s="175">
        <f>[2]Kiewit!EW36</f>
        <v>9.7430786811519912E-2</v>
      </c>
      <c r="FA241" s="175">
        <f>[2]Kiewit!EX36</f>
        <v>9.9353762867010448E-2</v>
      </c>
      <c r="FB241" s="175">
        <f>[2]Kiewit!EY36</f>
        <v>9.6148802774526212E-2</v>
      </c>
      <c r="FC241" s="175">
        <f>[2]Kiewit!EZ36</f>
        <v>0.10063574690400411</v>
      </c>
      <c r="FD241" s="175">
        <f>[2]Kiewit!FA36</f>
        <v>9.8071778830016748E-2</v>
      </c>
      <c r="FE241" s="175">
        <f>[2]Kiewit!FB36</f>
        <v>9.6789794793023076E-2</v>
      </c>
      <c r="FF241" s="175">
        <f>[2]Kiewit!FC36</f>
        <v>9.6148802774526212E-2</v>
      </c>
      <c r="FG241" s="175">
        <f>[2]Kiewit!FD36</f>
        <v>8.3969954423086232E-2</v>
      </c>
      <c r="FH241" s="175">
        <f>[2]Kiewit!FE36</f>
        <v>0.19550256564153667</v>
      </c>
      <c r="FI241" s="175">
        <f>[2]Kiewit!FF36</f>
        <v>0.18524669334558722</v>
      </c>
      <c r="FJ241" s="175">
        <f>[2]Kiewit!FG36</f>
        <v>0.14571030564470203</v>
      </c>
      <c r="FK241" s="175">
        <f>[2]Kiewit!FH36</f>
        <v>0.24037200693631558</v>
      </c>
      <c r="FL241" s="175">
        <f>[2]Kiewit!FI36</f>
        <v>0.22498819849239138</v>
      </c>
      <c r="FM241" s="175">
        <f>[2]Kiewit!FJ36</f>
        <v>0.21409133417794504</v>
      </c>
      <c r="FN241" s="175">
        <f>[2]Kiewit!FK36</f>
        <v>0.21473232619644192</v>
      </c>
      <c r="FO241" s="175">
        <f>[2]Kiewit!FL36</f>
        <v>0.19229760554905242</v>
      </c>
      <c r="FP241" s="175">
        <f>[2]Kiewit!FM36</f>
        <v>0.14566543620340724</v>
      </c>
      <c r="FQ241" s="175">
        <f>[2]Kiewit!FN36</f>
        <v>0.12761510096253617</v>
      </c>
      <c r="FR241" s="175">
        <f>[2]Kiewit!FO36</f>
        <v>0.11275690597377939</v>
      </c>
      <c r="FS241" s="175">
        <f>[2]Kiewit!FP36</f>
        <v>0.10410351372407203</v>
      </c>
      <c r="FT241" s="175">
        <f>[2]Kiewit!FQ36</f>
        <v>7.7117749745355013E-2</v>
      </c>
      <c r="FU241" s="175">
        <f>[2]Kiewit!FR36</f>
        <v>0.12551264714186655</v>
      </c>
      <c r="FV241" s="175">
        <f>[2]Kiewit!FS36</f>
        <v>0.11868608214487515</v>
      </c>
      <c r="FW241" s="175"/>
      <c r="FX241" s="175"/>
      <c r="FY241" s="113" t="s">
        <v>166</v>
      </c>
      <c r="FZ241" s="129">
        <f>SUM(L241:FW241)</f>
        <v>5.7478848695673337</v>
      </c>
      <c r="GA241" s="115"/>
      <c r="GB241" s="125" t="s">
        <v>175</v>
      </c>
      <c r="GC241" s="130" t="s">
        <v>176</v>
      </c>
      <c r="GD241" s="117"/>
      <c r="GE241" s="131">
        <f>(FZ241*$FP$7)/FZ242</f>
        <v>0.10150263246428903</v>
      </c>
      <c r="GI241" s="132"/>
      <c r="GK241" s="129">
        <v>5.6291987874224585</v>
      </c>
      <c r="GL241" s="119">
        <f>FZ241-GK241</f>
        <v>0.11868608214487519</v>
      </c>
      <c r="GM241" s="15">
        <f>GL241/GK241</f>
        <v>2.1084009754649313E-2</v>
      </c>
      <c r="GO241" s="133">
        <f>SUM(EV241:FU241)</f>
        <v>3.4921886159726423</v>
      </c>
      <c r="GU241" s="133">
        <f>SUM(DU241:FU241)</f>
        <v>5.0164041087802733</v>
      </c>
      <c r="GW241" s="134">
        <f>SUM(DU241:FV241)</f>
        <v>5.1350901909251485</v>
      </c>
      <c r="GZ241" s="1"/>
      <c r="HA241" s="1"/>
    </row>
    <row r="242" spans="2:214" ht="15" customHeight="1">
      <c r="C242" s="136" t="s">
        <v>177</v>
      </c>
      <c r="D242" s="14" t="s">
        <v>11</v>
      </c>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215"/>
      <c r="CZ242" s="138">
        <f t="shared" ref="CZ242:FK242" si="55">CZ240+(CZ241*$FP$7)</f>
        <v>6.3860447397166675</v>
      </c>
      <c r="DA242" s="138">
        <f t="shared" si="55"/>
        <v>6.5296980978698027</v>
      </c>
      <c r="DB242" s="138">
        <f t="shared" si="55"/>
        <v>6.6765829221572623</v>
      </c>
      <c r="DC242" s="138">
        <f t="shared" si="55"/>
        <v>6.8267719040462813</v>
      </c>
      <c r="DD242" s="138">
        <f t="shared" si="55"/>
        <v>6.980339370190471</v>
      </c>
      <c r="DE242" s="138">
        <f t="shared" si="55"/>
        <v>7.1373613192131602</v>
      </c>
      <c r="DF242" s="138">
        <f t="shared" si="55"/>
        <v>7.2979154593181601</v>
      </c>
      <c r="DG242" s="138">
        <f t="shared" si="55"/>
        <v>7.4620812467465836</v>
      </c>
      <c r="DH242" s="138">
        <f t="shared" si="55"/>
        <v>7.629939925098757</v>
      </c>
      <c r="DI242" s="138">
        <f t="shared" si="55"/>
        <v>7.8015745655406503</v>
      </c>
      <c r="DJ242" s="138">
        <f t="shared" si="55"/>
        <v>7.977070107914777</v>
      </c>
      <c r="DK242" s="138">
        <f t="shared" si="55"/>
        <v>8.156513402775845</v>
      </c>
      <c r="DL242" s="138">
        <f t="shared" si="55"/>
        <v>8.3399932543720308</v>
      </c>
      <c r="DM242" s="138">
        <f t="shared" si="55"/>
        <v>8.5276004645930783</v>
      </c>
      <c r="DN242" s="138">
        <f t="shared" si="55"/>
        <v>8.7194278779070338</v>
      </c>
      <c r="DO242" s="138">
        <f t="shared" si="55"/>
        <v>8.9155704273078058</v>
      </c>
      <c r="DP242" s="138">
        <f t="shared" si="55"/>
        <v>9.116125181296324</v>
      </c>
      <c r="DQ242" s="138">
        <f t="shared" si="55"/>
        <v>9.3211913919185339</v>
      </c>
      <c r="DR242" s="138">
        <f t="shared" si="55"/>
        <v>9.5308705438839798</v>
      </c>
      <c r="DS242" s="138">
        <f t="shared" si="55"/>
        <v>9.7452664047893443</v>
      </c>
      <c r="DT242" s="138">
        <f t="shared" si="55"/>
        <v>9.964485076471723</v>
      </c>
      <c r="DU242" s="138">
        <f t="shared" si="55"/>
        <v>10.188635047517099</v>
      </c>
      <c r="DV242" s="138">
        <f t="shared" si="55"/>
        <v>10.417827246950001</v>
      </c>
      <c r="DW242" s="138">
        <f t="shared" si="55"/>
        <v>10.652175099130883</v>
      </c>
      <c r="DX242" s="138">
        <f t="shared" si="55"/>
        <v>10.891794579888426</v>
      </c>
      <c r="DY242" s="138">
        <f t="shared" si="55"/>
        <v>11.136804273914546</v>
      </c>
      <c r="DZ242" s="138">
        <f t="shared" si="55"/>
        <v>11.387325433450457</v>
      </c>
      <c r="EA242" s="138">
        <f t="shared" si="55"/>
        <v>11.643482038292902</v>
      </c>
      <c r="EB242" s="138">
        <f t="shared" si="55"/>
        <v>11.905400857150205</v>
      </c>
      <c r="EC242" s="138">
        <f t="shared" si="55"/>
        <v>12.173211510378536</v>
      </c>
      <c r="ED242" s="138">
        <f t="shared" si="55"/>
        <v>12.447046534129379</v>
      </c>
      <c r="EE242" s="138">
        <f t="shared" si="55"/>
        <v>12.727041445940062</v>
      </c>
      <c r="EF242" s="138">
        <f t="shared" si="55"/>
        <v>13.013334811799657</v>
      </c>
      <c r="EG242" s="138">
        <f t="shared" si="55"/>
        <v>13.306068314723575</v>
      </c>
      <c r="EH242" s="138">
        <f t="shared" si="55"/>
        <v>13.605386824870731</v>
      </c>
      <c r="EI242" s="138">
        <f t="shared" si="55"/>
        <v>13.911438471237968</v>
      </c>
      <c r="EJ242" s="138">
        <f t="shared" si="55"/>
        <v>14.224374714967247</v>
      </c>
      <c r="EK242" s="138">
        <f t="shared" si="55"/>
        <v>14.544350424301891</v>
      </c>
      <c r="EL242" s="138">
        <f t="shared" si="55"/>
        <v>14.871523951228925</v>
      </c>
      <c r="EM242" s="138">
        <f t="shared" si="55"/>
        <v>15.206057209845527</v>
      </c>
      <c r="EN242" s="138">
        <f t="shared" si="55"/>
        <v>15.54811575648827</v>
      </c>
      <c r="EO242" s="138">
        <f t="shared" si="55"/>
        <v>15.897868871664897</v>
      </c>
      <c r="EP242" s="138">
        <f t="shared" si="55"/>
        <v>16.25548964382914</v>
      </c>
      <c r="EQ242" s="138">
        <f t="shared" si="55"/>
        <v>16.621155055040017</v>
      </c>
      <c r="ER242" s="138">
        <f t="shared" si="55"/>
        <v>31.774697482879695</v>
      </c>
      <c r="ES242" s="138">
        <f t="shared" si="55"/>
        <v>28.114506954801733</v>
      </c>
      <c r="ET242" s="138">
        <f t="shared" si="55"/>
        <v>28.291327753259608</v>
      </c>
      <c r="EU242" s="138">
        <f t="shared" si="55"/>
        <v>29.705894140922588</v>
      </c>
      <c r="EV242" s="138">
        <f t="shared" si="55"/>
        <v>35.894622086948125</v>
      </c>
      <c r="EW242" s="138">
        <f t="shared" si="55"/>
        <v>26.876761365596625</v>
      </c>
      <c r="EX242" s="138">
        <f t="shared" si="55"/>
        <v>26.876761365596625</v>
      </c>
      <c r="EY242" s="138">
        <f t="shared" si="55"/>
        <v>25.639015776391517</v>
      </c>
      <c r="EZ242" s="138">
        <f t="shared" si="55"/>
        <v>26.876761365596625</v>
      </c>
      <c r="FA242" s="138">
        <f t="shared" si="55"/>
        <v>27.407223760970247</v>
      </c>
      <c r="FB242" s="138">
        <f t="shared" si="55"/>
        <v>26.523119768680878</v>
      </c>
      <c r="FC242" s="138">
        <f t="shared" si="55"/>
        <v>27.760865357885987</v>
      </c>
      <c r="FD242" s="138">
        <f t="shared" si="55"/>
        <v>27.0535821640545</v>
      </c>
      <c r="FE242" s="138">
        <f t="shared" si="55"/>
        <v>26.699940567138757</v>
      </c>
      <c r="FF242" s="138">
        <f t="shared" si="55"/>
        <v>26.523119768680878</v>
      </c>
      <c r="FG242" s="138">
        <f t="shared" si="55"/>
        <v>23.163524597981301</v>
      </c>
      <c r="FH242" s="138">
        <f t="shared" si="55"/>
        <v>53.930343529651125</v>
      </c>
      <c r="FI242" s="138">
        <f t="shared" si="55"/>
        <v>51.101210754325166</v>
      </c>
      <c r="FJ242" s="138">
        <f t="shared" si="55"/>
        <v>40.194903905443589</v>
      </c>
      <c r="FK242" s="138">
        <f t="shared" si="55"/>
        <v>66.307799421702214</v>
      </c>
      <c r="FL242" s="138">
        <f t="shared" ref="FL242:FV242" si="56">FL240+(FL241*$FP$7)</f>
        <v>62.06410025871326</v>
      </c>
      <c r="FM242" s="138">
        <f t="shared" si="56"/>
        <v>59.058146684929426</v>
      </c>
      <c r="FN242" s="138">
        <f t="shared" si="56"/>
        <v>59.234967483387308</v>
      </c>
      <c r="FO242" s="138">
        <f t="shared" si="56"/>
        <v>53.046239537361757</v>
      </c>
      <c r="FP242" s="138">
        <f t="shared" si="56"/>
        <v>40.182526449551531</v>
      </c>
      <c r="FQ242" s="138">
        <f t="shared" si="56"/>
        <v>35.20325276497784</v>
      </c>
      <c r="FR242" s="138">
        <f t="shared" si="56"/>
        <v>31.104546656724359</v>
      </c>
      <c r="FS242" s="138">
        <f t="shared" si="56"/>
        <v>28.717465877543081</v>
      </c>
      <c r="FT242" s="138">
        <f t="shared" si="56"/>
        <v>21.273310262466648</v>
      </c>
      <c r="FU242" s="138">
        <f t="shared" si="56"/>
        <v>34.623280546036021</v>
      </c>
      <c r="FV242" s="138">
        <f t="shared" si="56"/>
        <v>32.740139042459674</v>
      </c>
      <c r="FW242" s="112"/>
      <c r="FX242" s="112"/>
      <c r="FY242" s="113" t="s">
        <v>166</v>
      </c>
      <c r="FZ242" s="139">
        <f>SUM(L242:FW242)</f>
        <v>1585.5822892525275</v>
      </c>
      <c r="GA242" s="115"/>
      <c r="GB242" s="136" t="s">
        <v>177</v>
      </c>
      <c r="GC242" s="14" t="s">
        <v>11</v>
      </c>
      <c r="GD242" s="117"/>
      <c r="GE242" s="140">
        <f>GE240+GE241</f>
        <v>0.99999999999999989</v>
      </c>
      <c r="GI242" s="141"/>
      <c r="GK242" s="139">
        <v>1552.8421502100678</v>
      </c>
      <c r="GL242" s="119">
        <f>FZ242-GK242</f>
        <v>32.740139042459759</v>
      </c>
      <c r="GM242" s="15">
        <f>GL242/GK242</f>
        <v>2.1084009754649361E-2</v>
      </c>
      <c r="GO242" s="142">
        <f>SUM(EV242:FU242)</f>
        <v>963.33739207833537</v>
      </c>
      <c r="GR242" s="143" t="str">
        <f>GB239</f>
        <v>Kiewit Mining Group, USA</v>
      </c>
      <c r="GS242" s="144">
        <f>GO242</f>
        <v>963.33739207833537</v>
      </c>
      <c r="GU242" s="142">
        <f>SUM(DU242:FU242)</f>
        <v>1383.7997265269394</v>
      </c>
      <c r="GW242" s="145">
        <f>SUM(DU242:FV242)</f>
        <v>1416.5398655693991</v>
      </c>
      <c r="GY242" s="306">
        <f>+GW242</f>
        <v>1416.5398655693991</v>
      </c>
      <c r="GZ242" s="143" t="str">
        <f>GR242</f>
        <v>Kiewit Mining Group, USA</v>
      </c>
      <c r="HA242" s="144">
        <f>GW242</f>
        <v>1416.5398655693991</v>
      </c>
      <c r="HC242" s="22" t="s">
        <v>90</v>
      </c>
      <c r="HD242" s="146">
        <f>FU242</f>
        <v>34.623280546036021</v>
      </c>
      <c r="HE242" s="147"/>
      <c r="HF242" s="148">
        <f>FV242</f>
        <v>32.740139042459674</v>
      </c>
    </row>
    <row r="243" spans="2:214" ht="9.9499999999999993" customHeight="1">
      <c r="C243" s="170"/>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c r="DU243" s="23"/>
      <c r="DV243" s="23"/>
      <c r="DW243" s="23"/>
      <c r="DX243" s="23"/>
      <c r="DY243" s="23"/>
      <c r="DZ243" s="23"/>
      <c r="EA243" s="23"/>
      <c r="EB243" s="23"/>
      <c r="EC243" s="23"/>
      <c r="ED243" s="23"/>
      <c r="EE243" s="23"/>
      <c r="EF243" s="23"/>
      <c r="EG243" s="23"/>
      <c r="EH243" s="23"/>
      <c r="EI243" s="23"/>
      <c r="EJ243" s="23"/>
      <c r="EK243" s="23"/>
      <c r="EL243" s="23"/>
      <c r="EM243" s="23"/>
      <c r="EN243" s="23"/>
      <c r="EO243" s="23"/>
      <c r="EP243" s="23"/>
      <c r="EQ243" s="23"/>
      <c r="ER243" s="23"/>
      <c r="ES243" s="23"/>
      <c r="ET243" s="23"/>
      <c r="EU243" s="23"/>
      <c r="EV243" s="23"/>
      <c r="EW243" s="23"/>
      <c r="EX243" s="23"/>
      <c r="EY243" s="23"/>
      <c r="EZ243" s="23"/>
      <c r="FA243" s="23"/>
      <c r="FB243" s="23"/>
      <c r="FC243" s="23"/>
      <c r="FD243" s="23"/>
      <c r="FE243" s="23"/>
      <c r="FF243" s="23"/>
      <c r="FG243" s="23"/>
      <c r="FH243" s="23"/>
      <c r="FI243" s="23"/>
      <c r="FJ243" s="23"/>
      <c r="FK243" s="23"/>
      <c r="FL243" s="23"/>
      <c r="FM243" s="23"/>
      <c r="FN243" s="23"/>
      <c r="FO243" s="23"/>
      <c r="FP243" s="23"/>
      <c r="FQ243" s="23"/>
      <c r="FR243" s="23"/>
      <c r="FS243" s="23"/>
      <c r="FT243" s="23"/>
      <c r="FU243" s="23"/>
      <c r="FV243" s="23"/>
      <c r="FW243" s="23"/>
      <c r="FX243" s="23"/>
      <c r="FY243" s="23"/>
      <c r="FZ243" s="151">
        <f>FZ240+(FZ241*$FP$7)</f>
        <v>1585.5822892525273</v>
      </c>
      <c r="GA243" s="152" t="s">
        <v>179</v>
      </c>
      <c r="GB243" s="170"/>
      <c r="GK243" s="204">
        <v>0</v>
      </c>
      <c r="GZ243" s="1"/>
      <c r="HA243" s="1"/>
    </row>
    <row r="244" spans="2:214" ht="14.1" customHeight="1">
      <c r="B244" s="14">
        <v>46</v>
      </c>
      <c r="C244" s="103" t="str">
        <f>GB244</f>
        <v>Kuwait Petroleum Corp., Kuwait</v>
      </c>
      <c r="D244" s="104" t="s">
        <v>169</v>
      </c>
      <c r="F244" s="14" t="s">
        <v>262</v>
      </c>
      <c r="G244" s="23" t="s">
        <v>200</v>
      </c>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3"/>
      <c r="DF244" s="23"/>
      <c r="DG244" s="23"/>
      <c r="DH244" s="23"/>
      <c r="DI244" s="23"/>
      <c r="DJ244" s="23"/>
      <c r="DK244" s="23"/>
      <c r="DL244" s="23"/>
      <c r="DM244" s="23"/>
      <c r="DN244" s="23"/>
      <c r="DO244" s="23"/>
      <c r="DP244" s="23"/>
      <c r="DQ244" s="23"/>
      <c r="DR244" s="23"/>
      <c r="DS244" s="23"/>
      <c r="DT244" s="23"/>
      <c r="DU244" s="23"/>
      <c r="DV244" s="23"/>
      <c r="DW244" s="23"/>
      <c r="DX244" s="23"/>
      <c r="DY244" s="23"/>
      <c r="DZ244" s="23"/>
      <c r="EA244" s="23"/>
      <c r="EB244" s="23"/>
      <c r="EC244" s="23"/>
      <c r="ED244" s="23"/>
      <c r="EE244" s="23"/>
      <c r="EF244" s="23"/>
      <c r="EG244" s="23"/>
      <c r="EH244" s="23"/>
      <c r="EI244" s="23"/>
      <c r="EJ244" s="23"/>
      <c r="EK244" s="23"/>
      <c r="EL244" s="23"/>
      <c r="EM244" s="23"/>
      <c r="EN244" s="23"/>
      <c r="EO244" s="23"/>
      <c r="EP244" s="23"/>
      <c r="EQ244" s="23"/>
      <c r="ER244" s="23"/>
      <c r="ES244" s="23"/>
      <c r="ET244" s="23"/>
      <c r="EU244" s="23"/>
      <c r="EV244" s="23"/>
      <c r="EW244" s="23"/>
      <c r="EX244" s="23"/>
      <c r="EY244" s="23"/>
      <c r="EZ244" s="23"/>
      <c r="FA244" s="23"/>
      <c r="FB244" s="23"/>
      <c r="FC244" s="23"/>
      <c r="FD244" s="23"/>
      <c r="FE244" s="23"/>
      <c r="FF244" s="23"/>
      <c r="FG244" s="23"/>
      <c r="FH244" s="23"/>
      <c r="FI244" s="23"/>
      <c r="FJ244" s="23"/>
      <c r="FK244" s="23"/>
      <c r="FL244" s="23"/>
      <c r="FM244" s="23"/>
      <c r="FN244" s="23"/>
      <c r="FO244" s="23"/>
      <c r="FP244" s="23"/>
      <c r="FQ244" s="23"/>
      <c r="FR244" s="23"/>
      <c r="FS244" s="23"/>
      <c r="FT244" s="23"/>
      <c r="FU244" s="23"/>
      <c r="FV244" s="23"/>
      <c r="FW244" s="23"/>
      <c r="FX244" s="23"/>
      <c r="FY244" s="23"/>
      <c r="FZ244" s="180"/>
      <c r="GB244" s="108" t="s">
        <v>48</v>
      </c>
      <c r="GF244" s="14">
        <v>46</v>
      </c>
      <c r="GK244" s="180"/>
      <c r="GZ244" s="1"/>
      <c r="HA244" s="1"/>
    </row>
    <row r="245" spans="2:214" ht="14.1" customHeight="1">
      <c r="C245" s="109" t="s">
        <v>172</v>
      </c>
      <c r="D245" s="110" t="s">
        <v>173</v>
      </c>
      <c r="F245" s="14" t="s">
        <v>263</v>
      </c>
      <c r="G245" s="23" t="s">
        <v>204</v>
      </c>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13"/>
      <c r="DB245" s="155">
        <f>[2]Kuwait!CY29</f>
        <v>0.22347631979091079</v>
      </c>
      <c r="DC245" s="155">
        <f>[2]Kuwait!CZ29</f>
        <v>1.3579027227973137</v>
      </c>
      <c r="DD245" s="155">
        <f>[2]Kuwait!DA29</f>
        <v>2.4923291258037166</v>
      </c>
      <c r="DE245" s="155">
        <f>[2]Kuwait!DB29</f>
        <v>3.6267555288101199</v>
      </c>
      <c r="DF245" s="155">
        <f>[2]Kuwait!DC29</f>
        <v>4.7611819318165223</v>
      </c>
      <c r="DG245" s="155">
        <f>[2]Kuwait!DD29</f>
        <v>6.8595866973108368</v>
      </c>
      <c r="DH245" s="155">
        <f>[2]Kuwait!DE29</f>
        <v>8.9579914628051522</v>
      </c>
      <c r="DI245" s="155">
        <f>[2]Kuwait!DF29</f>
        <v>11.056396228299464</v>
      </c>
      <c r="DJ245" s="155">
        <f>[2]Kuwait!DG29</f>
        <v>13.154800993793781</v>
      </c>
      <c r="DK245" s="155">
        <f>[2]Kuwait!DH29</f>
        <v>15.253205759288097</v>
      </c>
      <c r="DL245" s="155">
        <f>[2]Kuwait!DI29</f>
        <v>16.89253713565261</v>
      </c>
      <c r="DM245" s="155">
        <f>[2]Kuwait!DJ29</f>
        <v>18.53186851201712</v>
      </c>
      <c r="DN245" s="155">
        <f>[2]Kuwait!DK29</f>
        <v>20.171199888381626</v>
      </c>
      <c r="DO245" s="155">
        <f>[2]Kuwait!DL29</f>
        <v>21.810531264746146</v>
      </c>
      <c r="DP245" s="155">
        <f>[2]Kuwait!DM29</f>
        <v>23.364638620851405</v>
      </c>
      <c r="DQ245" s="155">
        <f>[2]Kuwait!DN29</f>
        <v>24.055900118509733</v>
      </c>
      <c r="DR245" s="155">
        <f>[2]Kuwait!DO29</f>
        <v>27.097450708206367</v>
      </c>
      <c r="DS245" s="155">
        <f>[2]Kuwait!DP29</f>
        <v>29.032982901649678</v>
      </c>
      <c r="DT245" s="155">
        <f>[2]Kuwait!DQ29</f>
        <v>31.841612144404021</v>
      </c>
      <c r="DU245" s="155">
        <f>[2]Kuwait!DR29</f>
        <v>32.674031491735413</v>
      </c>
      <c r="DV245" s="155">
        <f>[2]Kuwait!DS29</f>
        <v>34.334802416200233</v>
      </c>
      <c r="DW245" s="155">
        <f>[2]Kuwait!DT29</f>
        <v>34.61246923532012</v>
      </c>
      <c r="DX245" s="155">
        <f>[2]Kuwait!DU29</f>
        <v>37.105290518874469</v>
      </c>
      <c r="DY245" s="155">
        <f>[2]Kuwait!DV29</f>
        <v>39.409450684164419</v>
      </c>
      <c r="DZ245" s="155">
        <f>[2]Kuwait!DW29</f>
        <v>42.521635197798545</v>
      </c>
      <c r="EA245" s="155">
        <f>[2]Kuwait!DX29</f>
        <v>45.157524086249659</v>
      </c>
      <c r="EB245" s="155">
        <f>[2]Kuwait!DY29</f>
        <v>75.403737394465693</v>
      </c>
      <c r="EC245" s="155">
        <f>[2]Kuwait!DZ29</f>
        <v>139.20829198470165</v>
      </c>
      <c r="ED245" s="155">
        <f>[2]Kuwait!EA29</f>
        <v>290.72316925463412</v>
      </c>
      <c r="EE245" s="155">
        <f>[2]Kuwait!EB29</f>
        <v>298.24512045763737</v>
      </c>
      <c r="EF245" s="155">
        <f>[2]Kuwait!EC29</f>
        <v>308.6972848705463</v>
      </c>
      <c r="EG245" s="155">
        <f>[2]Kuwait!ED29</f>
        <v>284.49293190799136</v>
      </c>
      <c r="EH245" s="155">
        <f>[2]Kuwait!EE29</f>
        <v>307.29436078620262</v>
      </c>
      <c r="EI245" s="155">
        <f>[2]Kuwait!EF29</f>
        <v>359.1287725660635</v>
      </c>
      <c r="EJ245" s="155">
        <f>[2]Kuwait!EG29</f>
        <v>256.25886116999118</v>
      </c>
      <c r="EK245" s="155">
        <f>[2]Kuwait!EH29</f>
        <v>187.80224890827827</v>
      </c>
      <c r="EL245" s="155">
        <f>[2]Kuwait!EI29</f>
        <v>123.07436842222846</v>
      </c>
      <c r="EM245" s="155">
        <f>[2]Kuwait!EJ29</f>
        <v>122.9803389127115</v>
      </c>
      <c r="EN245" s="155">
        <f>[2]Kuwait!EK29</f>
        <v>161.6082201172924</v>
      </c>
      <c r="EO245" s="155">
        <f>[2]Kuwait!EL29</f>
        <v>148.30291304227495</v>
      </c>
      <c r="EP245" s="155">
        <f>[2]Kuwait!EM29</f>
        <v>180.17580823089781</v>
      </c>
      <c r="EQ245" s="155">
        <f>[2]Kuwait!EN29</f>
        <v>151.3159429160832</v>
      </c>
      <c r="ER245" s="155">
        <f>[2]Kuwait!EO29</f>
        <v>179.72281819650024</v>
      </c>
      <c r="ES245" s="155">
        <f>[2]Kuwait!EP29</f>
        <v>236.95483716437067</v>
      </c>
      <c r="ET245" s="155">
        <f>[2]Kuwait!EQ29</f>
        <v>155.4112639883945</v>
      </c>
      <c r="EU245" s="155">
        <f>[2]Kuwait!ER29</f>
        <v>19.833159850276481</v>
      </c>
      <c r="EV245" s="155">
        <f>[2]Kuwait!ES29</f>
        <v>150.56059114938378</v>
      </c>
      <c r="EW245" s="155">
        <f>[2]Kuwait!ET29</f>
        <v>269.52208214434239</v>
      </c>
      <c r="EX245" s="155">
        <f>[2]Kuwait!EU29</f>
        <v>288.75614178956914</v>
      </c>
      <c r="EY245" s="155">
        <f>[2]Kuwait!EV29</f>
        <v>288.75614178956914</v>
      </c>
      <c r="EZ245" s="155">
        <f>[2]Kuwait!EW29</f>
        <v>288.75617375062075</v>
      </c>
      <c r="FA245" s="155">
        <f>[2]Kuwait!EX29</f>
        <v>309.80815902591678</v>
      </c>
      <c r="FB245" s="155">
        <f>[2]Kuwait!EY29</f>
        <v>267.32384974085227</v>
      </c>
      <c r="FC245" s="155">
        <f>[2]Kuwait!EZ29</f>
        <v>243.47988249165812</v>
      </c>
      <c r="FD245" s="155">
        <f>[2]Kuwait!FA29</f>
        <v>310.674768459012</v>
      </c>
      <c r="FE245" s="155">
        <f>[2]Kuwait!FB29</f>
        <v>299.74344799237758</v>
      </c>
      <c r="FF245" s="155">
        <f>[2]Kuwait!FC29</f>
        <v>287.39202760104587</v>
      </c>
      <c r="FG245" s="155">
        <f>[2]Kuwait!FD29</f>
        <v>293.8159443295246</v>
      </c>
      <c r="FH245" s="155">
        <f>[2]Kuwait!FE29</f>
        <v>344.0984166954363</v>
      </c>
      <c r="FI245" s="155">
        <f>[2]Kuwait!FF29</f>
        <v>319.7382744715506</v>
      </c>
      <c r="FJ245" s="155">
        <f>[2]Kuwait!FG29</f>
        <v>290.23030164379429</v>
      </c>
      <c r="FK245" s="155">
        <f>[2]Kuwait!FH29</f>
        <v>323.37437917076238</v>
      </c>
      <c r="FL245" s="155">
        <f>[2]Kuwait!FI29</f>
        <v>346.80814873734738</v>
      </c>
      <c r="FM245" s="155">
        <f>[2]Kuwait!FJ29</f>
        <v>301.48367238513902</v>
      </c>
      <c r="FN245" s="155">
        <f>[2]Kuwait!FK29</f>
        <v>304.74945275160121</v>
      </c>
      <c r="FO245" s="155">
        <f>[2]Kuwait!FL29</f>
        <v>373.81968774279807</v>
      </c>
      <c r="FP245" s="155">
        <f>[2]Kuwait!FM29</f>
        <v>412.43126466312339</v>
      </c>
      <c r="FQ245" s="155">
        <f>[2]Kuwait!FN29</f>
        <v>387.6643003455647</v>
      </c>
      <c r="FR245" s="155">
        <f>[2]Kuwait!FO29</f>
        <v>427.22875204630878</v>
      </c>
      <c r="FS245" s="155">
        <f>[2]Kuwait!FP29</f>
        <v>429.9126717558089</v>
      </c>
      <c r="FT245" s="155">
        <f>[2]Kuwait!FQ29</f>
        <v>430.8859884127566</v>
      </c>
      <c r="FU245" s="155">
        <f>[2]Kuwait!FR29</f>
        <v>408.94591999538471</v>
      </c>
      <c r="FV245" s="155">
        <f>[2]Kuwait!FS29</f>
        <v>414.75750478020706</v>
      </c>
      <c r="FW245" s="155"/>
      <c r="FX245" s="155"/>
      <c r="FY245" s="113" t="s">
        <v>166</v>
      </c>
      <c r="FZ245" s="114">
        <f>SUM(L245:FW245)</f>
        <v>13347.709947698277</v>
      </c>
      <c r="GA245" s="115"/>
      <c r="GB245" s="109" t="s">
        <v>172</v>
      </c>
      <c r="GC245" s="116" t="s">
        <v>173</v>
      </c>
      <c r="GD245" s="117"/>
      <c r="GE245" s="118">
        <f>FZ245/FZ247</f>
        <v>0.93876612236221402</v>
      </c>
      <c r="GI245" s="118">
        <f>FZ245/$GI$576</f>
        <v>8.2807328059594787E-3</v>
      </c>
      <c r="GK245" s="114">
        <v>12932.952442918069</v>
      </c>
      <c r="GL245" s="119">
        <f>FZ245-GK245</f>
        <v>414.75750478020746</v>
      </c>
      <c r="GM245" s="15">
        <f>GL245/GK245</f>
        <v>3.2069823701186169E-2</v>
      </c>
      <c r="GO245" s="120">
        <f>SUM(EV245:FU245)</f>
        <v>8399.9604410812481</v>
      </c>
      <c r="GU245" s="120">
        <f>SUM(DU245:FU245)</f>
        <v>12652.410094853134</v>
      </c>
      <c r="GW245" s="121">
        <f>SUM(DU245:FV245)</f>
        <v>13067.167599633342</v>
      </c>
      <c r="GZ245" s="1"/>
      <c r="HA245" s="1"/>
    </row>
    <row r="246" spans="2:214" ht="14.1" customHeight="1">
      <c r="C246" s="125" t="s">
        <v>175</v>
      </c>
      <c r="D246" s="126" t="s">
        <v>176</v>
      </c>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14"/>
      <c r="DB246" s="127">
        <f>[2]Kuwait!CY36</f>
        <v>4.2152282868749484E-4</v>
      </c>
      <c r="DC246" s="127">
        <f>[2]Kuwait!CZ36</f>
        <v>2.5612870183807949E-3</v>
      </c>
      <c r="DD246" s="127">
        <f>[2]Kuwait!DA36</f>
        <v>4.7010512080740948E-3</v>
      </c>
      <c r="DE246" s="127">
        <f>[2]Kuwait!DB36</f>
        <v>6.8408153977673955E-3</v>
      </c>
      <c r="DF246" s="127">
        <f>[2]Kuwait!DC36</f>
        <v>8.9805795874606936E-3</v>
      </c>
      <c r="DG246" s="127">
        <f>[2]Kuwait!DD36</f>
        <v>1.2938607504289035E-2</v>
      </c>
      <c r="DH246" s="127">
        <f>[2]Kuwait!DE36</f>
        <v>1.6896635421117377E-2</v>
      </c>
      <c r="DI246" s="127">
        <f>[2]Kuwait!DF36</f>
        <v>2.0854663337945712E-2</v>
      </c>
      <c r="DJ246" s="127">
        <f>[2]Kuwait!DG36</f>
        <v>2.4812691254774057E-2</v>
      </c>
      <c r="DK246" s="127">
        <f>[2]Kuwait!DH36</f>
        <v>2.8770719171602403E-2</v>
      </c>
      <c r="DL246" s="127">
        <f>[2]Kuwait!DI36</f>
        <v>3.1862839175940502E-2</v>
      </c>
      <c r="DM246" s="127">
        <f>[2]Kuwait!DJ36</f>
        <v>3.4954959180278598E-2</v>
      </c>
      <c r="DN246" s="127">
        <f>[2]Kuwait!DK36</f>
        <v>3.8047079184616688E-2</v>
      </c>
      <c r="DO246" s="127">
        <f>[2]Kuwait!DL36</f>
        <v>4.1139199188954798E-2</v>
      </c>
      <c r="DP246" s="127">
        <f>[2]Kuwait!DM36</f>
        <v>4.4070568962013751E-2</v>
      </c>
      <c r="DQ246" s="127">
        <f>[2]Kuwait!DN36</f>
        <v>4.5374431949055584E-2</v>
      </c>
      <c r="DR246" s="127">
        <f>[2]Kuwait!DO36</f>
        <v>5.1111429092039619E-2</v>
      </c>
      <c r="DS246" s="127">
        <f>[2]Kuwait!DP36</f>
        <v>5.4762245455756739E-2</v>
      </c>
      <c r="DT246" s="127">
        <f>[2]Kuwait!DQ36</f>
        <v>6.0373573866686944E-2</v>
      </c>
      <c r="DU246" s="127">
        <f>[2]Kuwait!DR36</f>
        <v>6.1964601215321324E-2</v>
      </c>
      <c r="DV246" s="127">
        <f>[2]Kuwait!DS36</f>
        <v>6.5109707442732215E-2</v>
      </c>
      <c r="DW246" s="127">
        <f>[2]Kuwait!DT36</f>
        <v>6.5641809343222626E-2</v>
      </c>
      <c r="DX246" s="127">
        <f>[2]Kuwait!DU36</f>
        <v>7.7339619839008042E-2</v>
      </c>
      <c r="DY246" s="127">
        <f>[2]Kuwait!DV36</f>
        <v>8.2348758672765893E-2</v>
      </c>
      <c r="DZ246" s="127">
        <f>[2]Kuwait!DW36</f>
        <v>8.8727339603067681E-2</v>
      </c>
      <c r="EA246" s="127">
        <f>[2]Kuwait!DX36</f>
        <v>9.1774624523715348E-2</v>
      </c>
      <c r="EB246" s="127">
        <f>[2]Kuwait!DY36</f>
        <v>0.15457190188921421</v>
      </c>
      <c r="EC246" s="127">
        <f>[2]Kuwait!DZ36</f>
        <v>0.28786366684602382</v>
      </c>
      <c r="ED246" s="127">
        <f>[2]Kuwait!EA36</f>
        <v>0.61089549672011423</v>
      </c>
      <c r="EE246" s="127">
        <f>[2]Kuwait!EB36</f>
        <v>0.63941890506822385</v>
      </c>
      <c r="EF246" s="127">
        <f>[2]Kuwait!EC36</f>
        <v>0.66470797554774796</v>
      </c>
      <c r="EG246" s="127">
        <f>[2]Kuwait!ED36</f>
        <v>0.62395513753901699</v>
      </c>
      <c r="EH246" s="127">
        <f>[2]Kuwait!EE36</f>
        <v>0.67186498264913019</v>
      </c>
      <c r="EI246" s="127">
        <f>[2]Kuwait!EF36</f>
        <v>0.77453707321500032</v>
      </c>
      <c r="EJ246" s="127">
        <f>[2]Kuwait!EG36</f>
        <v>0.58540462728090947</v>
      </c>
      <c r="EK246" s="127">
        <f>[2]Kuwait!EH36</f>
        <v>0.44314892410448947</v>
      </c>
      <c r="EL246" s="127">
        <f>[2]Kuwait!EI36</f>
        <v>0.29437586740960264</v>
      </c>
      <c r="EM246" s="127">
        <f>[2]Kuwait!EJ36</f>
        <v>0.29624781482730184</v>
      </c>
      <c r="EN246" s="127">
        <f>[2]Kuwait!EK36</f>
        <v>0.37968914834220391</v>
      </c>
      <c r="EO246" s="127">
        <f>[2]Kuwait!EL36</f>
        <v>0.3512467645600108</v>
      </c>
      <c r="EP246" s="127">
        <f>[2]Kuwait!EM36</f>
        <v>0.43248608047371451</v>
      </c>
      <c r="EQ246" s="127">
        <f>[2]Kuwait!EN36</f>
        <v>0.36362157919688692</v>
      </c>
      <c r="ER246" s="127">
        <f>[2]Kuwait!EO36</f>
        <v>0.43518656670414813</v>
      </c>
      <c r="ES246" s="127">
        <f>[2]Kuwait!EP36</f>
        <v>0.56739515932622164</v>
      </c>
      <c r="ET246" s="127">
        <f>[2]Kuwait!EQ36</f>
        <v>0.35502285201021416</v>
      </c>
      <c r="EU246" s="127">
        <f>[2]Kuwait!ER36</f>
        <v>4.4937530534953099E-2</v>
      </c>
      <c r="EV246" s="127">
        <f>[2]Kuwait!ES36</f>
        <v>0.32268506752583548</v>
      </c>
      <c r="EW246" s="127">
        <f>[2]Kuwait!ET36</f>
        <v>0.58842606938239672</v>
      </c>
      <c r="EX246" s="127">
        <f>[2]Kuwait!EU36</f>
        <v>0.6328287076757988</v>
      </c>
      <c r="EY246" s="127">
        <f>[2]Kuwait!EV36</f>
        <v>0.6328287076757988</v>
      </c>
      <c r="EZ246" s="127">
        <f>[2]Kuwait!EW36</f>
        <v>0.63282899798520487</v>
      </c>
      <c r="FA246" s="127">
        <f>[2]Kuwait!EX36</f>
        <v>0.72127725233573858</v>
      </c>
      <c r="FB246" s="127">
        <f>[2]Kuwait!EY36</f>
        <v>0.63715520272471715</v>
      </c>
      <c r="FC246" s="127">
        <f>[2]Kuwait!EZ36</f>
        <v>0.5868634478156779</v>
      </c>
      <c r="FD246" s="127">
        <f>[2]Kuwait!FA36</f>
        <v>0.72778584107620192</v>
      </c>
      <c r="FE246" s="127">
        <f>[2]Kuwait!FB36</f>
        <v>0.6909204864117231</v>
      </c>
      <c r="FF246" s="127">
        <f>[2]Kuwait!FC36</f>
        <v>0.66023831526676002</v>
      </c>
      <c r="FG246" s="127">
        <f>[2]Kuwait!FD36</f>
        <v>0.68860176881025359</v>
      </c>
      <c r="FH246" s="127">
        <f>[2]Kuwait!FE36</f>
        <v>0.79230675930577421</v>
      </c>
      <c r="FI246" s="127">
        <f>[2]Kuwait!FF36</f>
        <v>0.78475954218597033</v>
      </c>
      <c r="FJ246" s="127">
        <f>[2]Kuwait!FG36</f>
        <v>0.73072602794112551</v>
      </c>
      <c r="FK246" s="127">
        <f>[2]Kuwait!FH36</f>
        <v>0.78807327710421293</v>
      </c>
      <c r="FL246" s="127">
        <f>[2]Kuwait!FI36</f>
        <v>0.8417268146372604</v>
      </c>
      <c r="FM246" s="127">
        <f>[2]Kuwait!FJ36</f>
        <v>0.73834938252885396</v>
      </c>
      <c r="FN246" s="127">
        <f>[2]Kuwait!FK36</f>
        <v>0.74811311721958518</v>
      </c>
      <c r="FO246" s="127">
        <f>[2]Kuwait!FL36</f>
        <v>0.9049793112254183</v>
      </c>
      <c r="FP246" s="127">
        <f>[2]Kuwait!FM36</f>
        <v>1.0070822153357035</v>
      </c>
      <c r="FQ246" s="127">
        <f>[2]Kuwait!FN36</f>
        <v>0.97212320633525429</v>
      </c>
      <c r="FR246" s="127">
        <f>[2]Kuwait!FO36</f>
        <v>1.0278153070537273</v>
      </c>
      <c r="FS246" s="127">
        <f>[2]Kuwait!FP36</f>
        <v>1.0606446718108327</v>
      </c>
      <c r="FT246" s="127">
        <f>[2]Kuwait!FQ36</f>
        <v>1.0681225062196238</v>
      </c>
      <c r="FU246" s="127">
        <f>[2]Kuwait!FR36</f>
        <v>1.0239475336958905</v>
      </c>
      <c r="FV246" s="127">
        <f>[2]Kuwait!FS36</f>
        <v>1.0442956040316684</v>
      </c>
      <c r="FW246" s="127"/>
      <c r="FX246" s="127"/>
      <c r="FY246" s="113" t="s">
        <v>166</v>
      </c>
      <c r="FZ246" s="129">
        <f>SUM(L246:FW246)</f>
        <v>31.094464554987411</v>
      </c>
      <c r="GA246" s="115"/>
      <c r="GB246" s="125" t="s">
        <v>175</v>
      </c>
      <c r="GC246" s="130" t="s">
        <v>176</v>
      </c>
      <c r="GD246" s="117"/>
      <c r="GE246" s="131">
        <f>(FZ246*$FP$7)/FZ247</f>
        <v>6.1233877637786018E-2</v>
      </c>
      <c r="GI246" s="132"/>
      <c r="GK246" s="129">
        <v>30.050168950955744</v>
      </c>
      <c r="GL246" s="119">
        <f>FZ246-GK246</f>
        <v>1.0442956040316673</v>
      </c>
      <c r="GM246" s="15">
        <f>GL246/GK246</f>
        <v>3.4751738192754941E-2</v>
      </c>
      <c r="GO246" s="133">
        <f>SUM(EV246:FU246)</f>
        <v>20.011209537285339</v>
      </c>
      <c r="GU246" s="133">
        <f>SUM(DU246:FU246)</f>
        <v>29.520694052170299</v>
      </c>
      <c r="GW246" s="134">
        <f>SUM(DU246:FV246)</f>
        <v>30.564989656201966</v>
      </c>
      <c r="GZ246" s="1"/>
      <c r="HA246" s="1"/>
    </row>
    <row r="247" spans="2:214" ht="15" customHeight="1">
      <c r="C247" s="136" t="s">
        <v>177</v>
      </c>
      <c r="D247" s="14" t="s">
        <v>11</v>
      </c>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215"/>
      <c r="DB247" s="138">
        <f t="shared" ref="DB247:FM247" si="57">DB245+(DB246*$FP$7)</f>
        <v>0.23527895899416065</v>
      </c>
      <c r="DC247" s="138">
        <f t="shared" si="57"/>
        <v>1.429618759311976</v>
      </c>
      <c r="DD247" s="138">
        <f t="shared" si="57"/>
        <v>2.6239585596297914</v>
      </c>
      <c r="DE247" s="138">
        <f t="shared" si="57"/>
        <v>3.8182983599476068</v>
      </c>
      <c r="DF247" s="138">
        <f t="shared" si="57"/>
        <v>5.0126381602654213</v>
      </c>
      <c r="DG247" s="138">
        <f t="shared" si="57"/>
        <v>7.2218677074309294</v>
      </c>
      <c r="DH247" s="138">
        <f t="shared" si="57"/>
        <v>9.4310972545964393</v>
      </c>
      <c r="DI247" s="138">
        <f t="shared" si="57"/>
        <v>11.640326801761944</v>
      </c>
      <c r="DJ247" s="138">
        <f t="shared" si="57"/>
        <v>13.849556348927456</v>
      </c>
      <c r="DK247" s="138">
        <f t="shared" si="57"/>
        <v>16.058785896092964</v>
      </c>
      <c r="DL247" s="138">
        <f t="shared" si="57"/>
        <v>17.784696632578942</v>
      </c>
      <c r="DM247" s="138">
        <f t="shared" si="57"/>
        <v>19.510607369064921</v>
      </c>
      <c r="DN247" s="138">
        <f t="shared" si="57"/>
        <v>21.236518105550893</v>
      </c>
      <c r="DO247" s="138">
        <f t="shared" si="57"/>
        <v>22.962428842036879</v>
      </c>
      <c r="DP247" s="138">
        <f t="shared" si="57"/>
        <v>24.59861455178779</v>
      </c>
      <c r="DQ247" s="138">
        <f t="shared" si="57"/>
        <v>25.326384213083291</v>
      </c>
      <c r="DR247" s="138">
        <f t="shared" si="57"/>
        <v>28.528570722783478</v>
      </c>
      <c r="DS247" s="138">
        <f t="shared" si="57"/>
        <v>30.566325774410867</v>
      </c>
      <c r="DT247" s="138">
        <f t="shared" si="57"/>
        <v>33.532072212671252</v>
      </c>
      <c r="DU247" s="138">
        <f t="shared" si="57"/>
        <v>34.409040325764408</v>
      </c>
      <c r="DV247" s="138">
        <f t="shared" si="57"/>
        <v>36.157874224596732</v>
      </c>
      <c r="DW247" s="138">
        <f t="shared" si="57"/>
        <v>36.450439896930355</v>
      </c>
      <c r="DX247" s="138">
        <f t="shared" si="57"/>
        <v>39.270799874366695</v>
      </c>
      <c r="DY247" s="138">
        <f t="shared" si="57"/>
        <v>41.715215927001864</v>
      </c>
      <c r="DZ247" s="138">
        <f t="shared" si="57"/>
        <v>45.006000706684439</v>
      </c>
      <c r="EA247" s="138">
        <f t="shared" si="57"/>
        <v>47.727213572913691</v>
      </c>
      <c r="EB247" s="138">
        <f t="shared" si="57"/>
        <v>79.731750647363697</v>
      </c>
      <c r="EC247" s="138">
        <f t="shared" si="57"/>
        <v>147.26847465639031</v>
      </c>
      <c r="ED247" s="138">
        <f t="shared" si="57"/>
        <v>307.82824316279732</v>
      </c>
      <c r="EE247" s="138">
        <f t="shared" si="57"/>
        <v>316.14884979954763</v>
      </c>
      <c r="EF247" s="138">
        <f t="shared" si="57"/>
        <v>327.30910818588325</v>
      </c>
      <c r="EG247" s="138">
        <f t="shared" si="57"/>
        <v>301.96367575908386</v>
      </c>
      <c r="EH247" s="138">
        <f t="shared" si="57"/>
        <v>326.10658030037825</v>
      </c>
      <c r="EI247" s="138">
        <f t="shared" si="57"/>
        <v>380.81581061608352</v>
      </c>
      <c r="EJ247" s="138">
        <f t="shared" si="57"/>
        <v>272.65019073385662</v>
      </c>
      <c r="EK247" s="138">
        <f t="shared" si="57"/>
        <v>200.21041878320398</v>
      </c>
      <c r="EL247" s="138">
        <f t="shared" si="57"/>
        <v>131.31689270969733</v>
      </c>
      <c r="EM247" s="138">
        <f t="shared" si="57"/>
        <v>131.27527772787596</v>
      </c>
      <c r="EN247" s="138">
        <f t="shared" si="57"/>
        <v>172.23951627087411</v>
      </c>
      <c r="EO247" s="138">
        <f t="shared" si="57"/>
        <v>158.13782244995525</v>
      </c>
      <c r="EP247" s="138">
        <f t="shared" si="57"/>
        <v>192.28541848416182</v>
      </c>
      <c r="EQ247" s="138">
        <f t="shared" si="57"/>
        <v>161.49734713359604</v>
      </c>
      <c r="ER247" s="138">
        <f t="shared" si="57"/>
        <v>191.90804206421637</v>
      </c>
      <c r="ES247" s="138">
        <f t="shared" si="57"/>
        <v>252.84190162550487</v>
      </c>
      <c r="ET247" s="138">
        <f t="shared" si="57"/>
        <v>165.35190384468049</v>
      </c>
      <c r="EU247" s="138">
        <f t="shared" si="57"/>
        <v>21.091410705255168</v>
      </c>
      <c r="EV247" s="138">
        <f t="shared" si="57"/>
        <v>159.59577304010719</v>
      </c>
      <c r="EW247" s="138">
        <f t="shared" si="57"/>
        <v>285.99801208704952</v>
      </c>
      <c r="EX247" s="138">
        <f t="shared" si="57"/>
        <v>306.47534560449151</v>
      </c>
      <c r="EY247" s="138">
        <f t="shared" si="57"/>
        <v>306.47534560449151</v>
      </c>
      <c r="EZ247" s="138">
        <f t="shared" si="57"/>
        <v>306.47538569420647</v>
      </c>
      <c r="FA247" s="138">
        <f t="shared" si="57"/>
        <v>330.00392209131746</v>
      </c>
      <c r="FB247" s="138">
        <f t="shared" si="57"/>
        <v>285.16419541714436</v>
      </c>
      <c r="FC247" s="138">
        <f t="shared" si="57"/>
        <v>259.91205903049712</v>
      </c>
      <c r="FD247" s="138">
        <f t="shared" si="57"/>
        <v>331.05277200914566</v>
      </c>
      <c r="FE247" s="138">
        <f t="shared" si="57"/>
        <v>319.08922161190583</v>
      </c>
      <c r="FF247" s="138">
        <f t="shared" si="57"/>
        <v>305.87870042851517</v>
      </c>
      <c r="FG247" s="138">
        <f t="shared" si="57"/>
        <v>313.09679385621172</v>
      </c>
      <c r="FH247" s="138">
        <f t="shared" si="57"/>
        <v>366.28300595599796</v>
      </c>
      <c r="FI247" s="138">
        <f t="shared" si="57"/>
        <v>341.71154165275777</v>
      </c>
      <c r="FJ247" s="138">
        <f t="shared" si="57"/>
        <v>310.69063042614579</v>
      </c>
      <c r="FK247" s="138">
        <f t="shared" si="57"/>
        <v>345.44043092968036</v>
      </c>
      <c r="FL247" s="138">
        <f t="shared" si="57"/>
        <v>370.37649954719069</v>
      </c>
      <c r="FM247" s="138">
        <f t="shared" si="57"/>
        <v>322.15745509594694</v>
      </c>
      <c r="FN247" s="138">
        <f t="shared" ref="FN247:FV247" si="58">FN245+(FN246*$FP$7)</f>
        <v>325.69662003374958</v>
      </c>
      <c r="FO247" s="138">
        <f t="shared" si="58"/>
        <v>399.15910845710977</v>
      </c>
      <c r="FP247" s="138">
        <f t="shared" si="58"/>
        <v>440.6295666925231</v>
      </c>
      <c r="FQ247" s="138">
        <f t="shared" si="58"/>
        <v>414.88375012295182</v>
      </c>
      <c r="FR247" s="138">
        <f t="shared" si="58"/>
        <v>456.00758064381313</v>
      </c>
      <c r="FS247" s="138">
        <f t="shared" si="58"/>
        <v>459.61072256651221</v>
      </c>
      <c r="FT247" s="138">
        <f t="shared" si="58"/>
        <v>460.79341858690606</v>
      </c>
      <c r="FU247" s="138">
        <f t="shared" si="58"/>
        <v>437.61645093886966</v>
      </c>
      <c r="FV247" s="138">
        <f t="shared" si="58"/>
        <v>443.99778169309377</v>
      </c>
      <c r="FW247" s="112"/>
      <c r="FX247" s="112"/>
      <c r="FY247" s="113" t="s">
        <v>166</v>
      </c>
      <c r="FZ247" s="139">
        <f>SUM(L247:FW247)</f>
        <v>14218.354955237925</v>
      </c>
      <c r="GA247" s="115"/>
      <c r="GB247" s="136" t="s">
        <v>177</v>
      </c>
      <c r="GC247" s="14" t="s">
        <v>11</v>
      </c>
      <c r="GD247" s="117"/>
      <c r="GE247" s="140">
        <f>GE245+GE246</f>
        <v>1</v>
      </c>
      <c r="GI247" s="141"/>
      <c r="GK247" s="139">
        <v>13774.357173544831</v>
      </c>
      <c r="GL247" s="119">
        <f>FZ247-GK247</f>
        <v>443.9977816930932</v>
      </c>
      <c r="GM247" s="15">
        <f>GL247/GK247</f>
        <v>3.2233648082383097E-2</v>
      </c>
      <c r="GO247" s="142">
        <f>SUM(EV247:FU247)</f>
        <v>8960.2743081252374</v>
      </c>
      <c r="GR247" s="143" t="str">
        <f>GB244</f>
        <v>Kuwait Petroleum Corp., Kuwait</v>
      </c>
      <c r="GS247" s="144">
        <f>GO247</f>
        <v>8960.2743081252374</v>
      </c>
      <c r="GU247" s="142">
        <f>SUM(DU247:FU247)</f>
        <v>13478.989528313903</v>
      </c>
      <c r="GW247" s="145">
        <f>SUM(DU247:FV247)</f>
        <v>13922.987310006996</v>
      </c>
      <c r="GY247" s="306">
        <f>+GW247</f>
        <v>13922.987310006996</v>
      </c>
      <c r="GZ247" s="143" t="str">
        <f>GR247</f>
        <v>Kuwait Petroleum Corp., Kuwait</v>
      </c>
      <c r="HA247" s="144">
        <f>GW247</f>
        <v>13922.987310006996</v>
      </c>
      <c r="HC247" s="22" t="s">
        <v>48</v>
      </c>
      <c r="HD247" s="146">
        <f>FU247</f>
        <v>437.61645093886966</v>
      </c>
      <c r="HE247" s="147"/>
      <c r="HF247" s="148">
        <f>FV247</f>
        <v>443.99778169309377</v>
      </c>
    </row>
    <row r="248" spans="2:214" ht="9.9499999999999993" customHeight="1">
      <c r="C248" s="149"/>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c r="EH248" s="23"/>
      <c r="EI248" s="23"/>
      <c r="EJ248" s="23"/>
      <c r="EK248" s="23"/>
      <c r="EL248" s="23"/>
      <c r="EM248" s="23"/>
      <c r="EN248" s="23"/>
      <c r="EO248" s="23"/>
      <c r="EP248" s="23"/>
      <c r="EQ248" s="23"/>
      <c r="ER248" s="23"/>
      <c r="ES248" s="23"/>
      <c r="ET248" s="23"/>
      <c r="EU248" s="23"/>
      <c r="EV248" s="23"/>
      <c r="EW248" s="23"/>
      <c r="EX248" s="23"/>
      <c r="EY248" s="23"/>
      <c r="EZ248" s="23"/>
      <c r="FA248" s="23"/>
      <c r="FB248" s="23"/>
      <c r="FC248" s="23"/>
      <c r="FD248" s="23"/>
      <c r="FE248" s="23"/>
      <c r="FF248" s="23"/>
      <c r="FG248" s="23"/>
      <c r="FH248" s="23"/>
      <c r="FI248" s="23"/>
      <c r="FJ248" s="23"/>
      <c r="FK248" s="23"/>
      <c r="FL248" s="23"/>
      <c r="FM248" s="23"/>
      <c r="FN248" s="23"/>
      <c r="FO248" s="23"/>
      <c r="FP248" s="23"/>
      <c r="FQ248" s="23"/>
      <c r="FR248" s="23"/>
      <c r="FS248" s="23"/>
      <c r="FT248" s="23"/>
      <c r="FU248" s="23"/>
      <c r="FV248" s="23"/>
      <c r="FW248" s="23"/>
      <c r="FX248" s="23"/>
      <c r="FY248" s="23"/>
      <c r="FZ248" s="151">
        <f>FZ245+(FZ246*$FP$7)</f>
        <v>14218.354955237925</v>
      </c>
      <c r="GA248" s="152" t="s">
        <v>179</v>
      </c>
      <c r="GB248" s="149"/>
      <c r="GK248" s="204">
        <v>0</v>
      </c>
      <c r="GZ248" s="1"/>
      <c r="HA248" s="1"/>
    </row>
    <row r="249" spans="2:214" ht="14.1" customHeight="1">
      <c r="B249" s="14">
        <v>47</v>
      </c>
      <c r="C249" s="103" t="str">
        <f>GB249</f>
        <v>LafargeHolcim, France</v>
      </c>
      <c r="D249" s="154" t="s">
        <v>180</v>
      </c>
      <c r="F249" s="14" t="s">
        <v>208</v>
      </c>
      <c r="G249" s="23" t="s">
        <v>209</v>
      </c>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c r="DU249" s="23"/>
      <c r="DV249" s="23"/>
      <c r="DW249" s="23"/>
      <c r="DX249" s="23"/>
      <c r="DY249" s="23"/>
      <c r="DZ249" s="23"/>
      <c r="EA249" s="23"/>
      <c r="EB249" s="23"/>
      <c r="EC249" s="23"/>
      <c r="ED249" s="23"/>
      <c r="EE249" s="23"/>
      <c r="EF249" s="23"/>
      <c r="EG249" s="23"/>
      <c r="EH249" s="23"/>
      <c r="EI249" s="23"/>
      <c r="EJ249" s="23"/>
      <c r="EK249" s="23"/>
      <c r="EL249" s="23"/>
      <c r="EM249" s="23"/>
      <c r="EN249" s="23"/>
      <c r="EO249" s="23"/>
      <c r="EP249" s="23"/>
      <c r="EQ249" s="23"/>
      <c r="ER249" s="23"/>
      <c r="ES249" s="23"/>
      <c r="ET249" s="23"/>
      <c r="EU249" s="23"/>
      <c r="EV249" s="23"/>
      <c r="EW249" s="23"/>
      <c r="EX249" s="23"/>
      <c r="EY249" s="23"/>
      <c r="EZ249" s="23"/>
      <c r="FA249" s="23"/>
      <c r="FB249" s="23"/>
      <c r="FC249" s="23"/>
      <c r="FD249" s="23"/>
      <c r="FE249" s="23"/>
      <c r="FF249" s="23"/>
      <c r="FG249" s="23"/>
      <c r="FH249" s="23"/>
      <c r="FI249" s="23"/>
      <c r="FJ249" s="23"/>
      <c r="FK249" s="23"/>
      <c r="FL249" s="23"/>
      <c r="FM249" s="23"/>
      <c r="FN249" s="23"/>
      <c r="FO249" s="23"/>
      <c r="FP249" s="23"/>
      <c r="FQ249" s="23"/>
      <c r="FR249" s="23"/>
      <c r="FS249" s="52" t="s">
        <v>264</v>
      </c>
      <c r="FT249" s="23"/>
      <c r="FU249" s="23"/>
      <c r="FV249" s="23"/>
      <c r="FW249" s="23"/>
      <c r="FX249" s="23"/>
      <c r="FY249" s="23"/>
      <c r="FZ249" s="180"/>
      <c r="GB249" s="167" t="s">
        <v>93</v>
      </c>
      <c r="GF249" s="14">
        <v>47</v>
      </c>
      <c r="GK249" s="180"/>
      <c r="GZ249" s="1"/>
      <c r="HA249" s="1"/>
    </row>
    <row r="250" spans="2:214" ht="14.1" customHeight="1">
      <c r="C250" s="109" t="s">
        <v>172</v>
      </c>
      <c r="D250" s="110" t="s">
        <v>173</v>
      </c>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c r="EH250" s="23"/>
      <c r="EI250" s="23"/>
      <c r="EJ250" s="23"/>
      <c r="EK250" s="23"/>
      <c r="EL250" s="23"/>
      <c r="EM250" s="23"/>
      <c r="EN250" s="23"/>
      <c r="EO250" s="23"/>
      <c r="EP250" s="23"/>
      <c r="EQ250" s="23"/>
      <c r="ER250" s="23"/>
      <c r="ES250" s="111"/>
      <c r="ET250" s="155">
        <f>[2]LafargeHolcim!EQ29</f>
        <v>73.360742705570289</v>
      </c>
      <c r="EU250" s="155">
        <f>[2]LafargeHolcim!ER29</f>
        <v>75.247664798505468</v>
      </c>
      <c r="EV250" s="155">
        <f>[2]LafargeHolcim!ES29</f>
        <v>77.15789473684211</v>
      </c>
      <c r="EW250" s="155">
        <f>[2]LafargeHolcim!ET29</f>
        <v>79.091867062955956</v>
      </c>
      <c r="EX250" s="155">
        <f>[2]LafargeHolcim!EU29</f>
        <v>81.050027188689512</v>
      </c>
      <c r="EY250" s="155">
        <f>[2]LafargeHolcim!EV29</f>
        <v>83.032831737346115</v>
      </c>
      <c r="EZ250" s="155">
        <f>[2]LafargeHolcim!EW29</f>
        <v>85.040748898678416</v>
      </c>
      <c r="FA250" s="155">
        <f>[2]LafargeHolcim!EX29</f>
        <v>87.074258797450824</v>
      </c>
      <c r="FB250" s="155">
        <f>[2]LafargeHolcim!EY29</f>
        <v>89.133853876185157</v>
      </c>
      <c r="FC250" s="155">
        <f>[2]LafargeHolcim!EZ29</f>
        <v>91.22003929273086</v>
      </c>
      <c r="FD250" s="155">
        <f>[2]LafargeHolcim!FA29</f>
        <v>93.333333333333314</v>
      </c>
      <c r="FE250" s="155">
        <f>[2]LafargeHolcim!FB29</f>
        <v>96.268410577196477</v>
      </c>
      <c r="FF250" s="155">
        <f>[2]LafargeHolcim!FC29</f>
        <v>99.242129364625072</v>
      </c>
      <c r="FG250" s="155">
        <f>[2]LafargeHolcim!FD29</f>
        <v>101.08556611927398</v>
      </c>
      <c r="FH250" s="155">
        <f>[2]LafargeHolcim!FE29</f>
        <v>106.54698375870069</v>
      </c>
      <c r="FI250" s="155">
        <f>[2]LafargeHolcim!FF29</f>
        <v>111.16204379562043</v>
      </c>
      <c r="FJ250" s="155">
        <f>[2]LafargeHolcim!FG29</f>
        <v>119.56297420333837</v>
      </c>
      <c r="FK250" s="155">
        <f>[2]LafargeHolcim!FH29</f>
        <v>126.38709677419355</v>
      </c>
      <c r="FL250" s="155">
        <f>[2]LafargeHolcim!FI29</f>
        <v>132.71473354231975</v>
      </c>
      <c r="FM250" s="155">
        <f>[2]LafargeHolcim!FJ29</f>
        <v>121.44497607655504</v>
      </c>
      <c r="FN250" s="155">
        <f>[2]LafargeHolcim!FK29</f>
        <v>123.41232227488152</v>
      </c>
      <c r="FO250" s="155">
        <f>[2]LafargeHolcim!FL29</f>
        <v>124.35491606714629</v>
      </c>
      <c r="FP250" s="155">
        <f>[2]LafargeHolcim!FM29</f>
        <v>127.08737864077671</v>
      </c>
      <c r="FQ250" s="155">
        <f>[2]LafargeHolcim!FN29</f>
        <v>124.97278644412799</v>
      </c>
      <c r="FR250" s="155">
        <f>[2]LafargeHolcim!FO29</f>
        <v>127.71130348428721</v>
      </c>
      <c r="FS250" s="155">
        <f>[2]LafargeHolcim!FP29</f>
        <v>89.853889371530613</v>
      </c>
      <c r="FT250" s="155">
        <f>[2]LafargeHolcim!FQ29</f>
        <v>87.376741863286753</v>
      </c>
      <c r="FU250" s="155">
        <f>[2]LafargeHolcim!FR29</f>
        <v>89.057762600863398</v>
      </c>
      <c r="FV250" s="155">
        <f>[2]LafargeHolcim!FS29</f>
        <v>84.467269856934564</v>
      </c>
      <c r="FW250" s="155"/>
      <c r="FX250" s="155"/>
      <c r="FY250" s="113" t="s">
        <v>166</v>
      </c>
      <c r="FZ250" s="114">
        <f>SUM(L250:FW250)</f>
        <v>2907.4525472439473</v>
      </c>
      <c r="GA250" s="115"/>
      <c r="GB250" s="109" t="s">
        <v>172</v>
      </c>
      <c r="GC250" s="116" t="s">
        <v>173</v>
      </c>
      <c r="GD250" s="117"/>
      <c r="GE250" s="118">
        <f>FZ250/FZ252</f>
        <v>1</v>
      </c>
      <c r="GI250" s="216">
        <f>FZ250/$GI$576</f>
        <v>1.8037429479717695E-3</v>
      </c>
      <c r="GK250" s="114">
        <v>2907.4525472439473</v>
      </c>
      <c r="GL250" s="119">
        <f>FZ250-GK250</f>
        <v>0</v>
      </c>
      <c r="GM250" s="15">
        <f>GL250/GK250</f>
        <v>0</v>
      </c>
      <c r="GO250" s="120">
        <f>SUM(EV250:FU250)</f>
        <v>2674.3768698829363</v>
      </c>
      <c r="GU250" s="120">
        <f>SUM(DU250:FU250)</f>
        <v>2822.9852773870125</v>
      </c>
      <c r="GW250" s="121">
        <f>SUM(DU250:FV250)</f>
        <v>2907.4525472439473</v>
      </c>
      <c r="GZ250" s="1"/>
      <c r="HA250" s="1"/>
    </row>
    <row r="251" spans="2:214" ht="14.1" customHeight="1">
      <c r="C251" s="125" t="s">
        <v>175</v>
      </c>
      <c r="D251" s="126" t="s">
        <v>176</v>
      </c>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c r="DU251" s="23"/>
      <c r="DV251" s="23"/>
      <c r="DW251" s="23"/>
      <c r="DX251" s="23"/>
      <c r="DY251" s="23"/>
      <c r="DZ251" s="23"/>
      <c r="EA251" s="23"/>
      <c r="EB251" s="23"/>
      <c r="EC251" s="23"/>
      <c r="ED251" s="23"/>
      <c r="EE251" s="23"/>
      <c r="EF251" s="23"/>
      <c r="EG251" s="23"/>
      <c r="EH251" s="23"/>
      <c r="EI251" s="23"/>
      <c r="EJ251" s="23"/>
      <c r="EK251" s="23"/>
      <c r="EL251" s="23"/>
      <c r="EM251" s="23"/>
      <c r="EN251" s="23"/>
      <c r="EO251" s="23"/>
      <c r="EP251" s="23"/>
      <c r="EQ251" s="23"/>
      <c r="ER251" s="23"/>
      <c r="ES251" s="205"/>
      <c r="ET251" s="23"/>
      <c r="EU251" s="23"/>
      <c r="EV251" s="23"/>
      <c r="EW251" s="23"/>
      <c r="EX251" s="23"/>
      <c r="EY251" s="23"/>
      <c r="EZ251" s="23"/>
      <c r="FA251" s="23"/>
      <c r="FB251" s="23"/>
      <c r="FC251" s="23"/>
      <c r="FD251" s="23"/>
      <c r="FE251" s="23"/>
      <c r="FF251" s="23"/>
      <c r="FG251" s="23"/>
      <c r="FH251" s="23"/>
      <c r="FI251" s="23"/>
      <c r="FJ251" s="23"/>
      <c r="FK251" s="23"/>
      <c r="FL251" s="23"/>
      <c r="FM251" s="23"/>
      <c r="FN251" s="23"/>
      <c r="FO251" s="23"/>
      <c r="FP251" s="23"/>
      <c r="FQ251" s="23"/>
      <c r="FR251" s="23"/>
      <c r="FS251" s="23"/>
      <c r="FT251" s="23"/>
      <c r="FU251" s="23"/>
      <c r="FV251" s="23"/>
      <c r="FW251" s="23"/>
      <c r="FX251" s="23"/>
      <c r="FY251" s="23"/>
      <c r="FZ251" s="129">
        <f>SUM(L251:FW251)</f>
        <v>0</v>
      </c>
      <c r="GA251" s="115"/>
      <c r="GB251" s="125" t="s">
        <v>175</v>
      </c>
      <c r="GC251" s="130" t="s">
        <v>176</v>
      </c>
      <c r="GD251" s="117"/>
      <c r="GE251" s="131">
        <f>(FZ251*$FP$7)/FZ252</f>
        <v>0</v>
      </c>
      <c r="GI251" s="132"/>
      <c r="GK251" s="129">
        <v>0</v>
      </c>
      <c r="GL251" s="119">
        <f>FZ251-GK251</f>
        <v>0</v>
      </c>
      <c r="GM251" s="15" t="e">
        <f>GL251/GK251</f>
        <v>#DIV/0!</v>
      </c>
      <c r="GO251" s="133">
        <f>SUM(EV251:FU251)</f>
        <v>0</v>
      </c>
      <c r="GU251" s="133">
        <f>SUM(DU251:FU251)</f>
        <v>0</v>
      </c>
      <c r="GW251" s="134">
        <f>SUM(DU251:FV251)</f>
        <v>0</v>
      </c>
      <c r="GZ251" s="1"/>
      <c r="HA251" s="1"/>
    </row>
    <row r="252" spans="2:214" ht="15" customHeight="1">
      <c r="C252" s="136" t="s">
        <v>177</v>
      </c>
      <c r="D252" s="14" t="s">
        <v>11</v>
      </c>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69"/>
      <c r="ET252" s="138">
        <f t="shared" ref="ET252:FV252" si="59">ET250+(ET251*$FP$7)</f>
        <v>73.360742705570289</v>
      </c>
      <c r="EU252" s="138">
        <f t="shared" si="59"/>
        <v>75.247664798505468</v>
      </c>
      <c r="EV252" s="138">
        <f t="shared" si="59"/>
        <v>77.15789473684211</v>
      </c>
      <c r="EW252" s="138">
        <f t="shared" si="59"/>
        <v>79.091867062955956</v>
      </c>
      <c r="EX252" s="138">
        <f t="shared" si="59"/>
        <v>81.050027188689512</v>
      </c>
      <c r="EY252" s="138">
        <f t="shared" si="59"/>
        <v>83.032831737346115</v>
      </c>
      <c r="EZ252" s="138">
        <f t="shared" si="59"/>
        <v>85.040748898678416</v>
      </c>
      <c r="FA252" s="138">
        <f t="shared" si="59"/>
        <v>87.074258797450824</v>
      </c>
      <c r="FB252" s="138">
        <f t="shared" si="59"/>
        <v>89.133853876185157</v>
      </c>
      <c r="FC252" s="138">
        <f t="shared" si="59"/>
        <v>91.22003929273086</v>
      </c>
      <c r="FD252" s="138">
        <f t="shared" si="59"/>
        <v>93.333333333333314</v>
      </c>
      <c r="FE252" s="138">
        <f t="shared" si="59"/>
        <v>96.268410577196477</v>
      </c>
      <c r="FF252" s="138">
        <f t="shared" si="59"/>
        <v>99.242129364625072</v>
      </c>
      <c r="FG252" s="138">
        <f t="shared" si="59"/>
        <v>101.08556611927398</v>
      </c>
      <c r="FH252" s="138">
        <f t="shared" si="59"/>
        <v>106.54698375870069</v>
      </c>
      <c r="FI252" s="138">
        <f t="shared" si="59"/>
        <v>111.16204379562043</v>
      </c>
      <c r="FJ252" s="138">
        <f t="shared" si="59"/>
        <v>119.56297420333837</v>
      </c>
      <c r="FK252" s="138">
        <f t="shared" si="59"/>
        <v>126.38709677419355</v>
      </c>
      <c r="FL252" s="138">
        <f t="shared" si="59"/>
        <v>132.71473354231975</v>
      </c>
      <c r="FM252" s="138">
        <f t="shared" si="59"/>
        <v>121.44497607655504</v>
      </c>
      <c r="FN252" s="138">
        <f t="shared" si="59"/>
        <v>123.41232227488152</v>
      </c>
      <c r="FO252" s="138">
        <f t="shared" si="59"/>
        <v>124.35491606714629</v>
      </c>
      <c r="FP252" s="138">
        <f t="shared" si="59"/>
        <v>127.08737864077671</v>
      </c>
      <c r="FQ252" s="138">
        <f t="shared" si="59"/>
        <v>124.97278644412799</v>
      </c>
      <c r="FR252" s="138">
        <f t="shared" si="59"/>
        <v>127.71130348428721</v>
      </c>
      <c r="FS252" s="138">
        <f t="shared" si="59"/>
        <v>89.853889371530613</v>
      </c>
      <c r="FT252" s="138">
        <f t="shared" si="59"/>
        <v>87.376741863286753</v>
      </c>
      <c r="FU252" s="138">
        <f t="shared" si="59"/>
        <v>89.057762600863398</v>
      </c>
      <c r="FV252" s="138">
        <f t="shared" si="59"/>
        <v>84.467269856934564</v>
      </c>
      <c r="FW252" s="112"/>
      <c r="FX252" s="112"/>
      <c r="FY252" s="113" t="s">
        <v>166</v>
      </c>
      <c r="FZ252" s="139">
        <f>SUM(L252:FW252)</f>
        <v>2907.4525472439473</v>
      </c>
      <c r="GA252" s="115"/>
      <c r="GB252" s="136" t="s">
        <v>177</v>
      </c>
      <c r="GC252" s="14" t="s">
        <v>11</v>
      </c>
      <c r="GD252" s="117"/>
      <c r="GE252" s="140">
        <f>GE250+GE251</f>
        <v>1</v>
      </c>
      <c r="GI252" s="141"/>
      <c r="GK252" s="139">
        <v>2907.4525472439473</v>
      </c>
      <c r="GL252" s="119">
        <f>FZ252-GK252</f>
        <v>0</v>
      </c>
      <c r="GM252" s="15">
        <f>GL252/GK252</f>
        <v>0</v>
      </c>
      <c r="GO252" s="142">
        <f>SUM(EV252:FU252)</f>
        <v>2674.3768698829363</v>
      </c>
      <c r="GR252" s="143" t="str">
        <f>GB249</f>
        <v>LafargeHolcim, France</v>
      </c>
      <c r="GS252" s="144">
        <f>GO252</f>
        <v>2674.3768698829363</v>
      </c>
      <c r="GU252" s="142">
        <f>SUM(DU252:FU252)</f>
        <v>2822.9852773870125</v>
      </c>
      <c r="GW252" s="145">
        <f>SUM(DU252:FV252)</f>
        <v>2907.4525472439473</v>
      </c>
      <c r="GY252" s="306">
        <f>+GW252</f>
        <v>2907.4525472439473</v>
      </c>
      <c r="GZ252" s="143" t="str">
        <f>GR252</f>
        <v>LafargeHolcim, France</v>
      </c>
      <c r="HA252" s="144">
        <f>GW252</f>
        <v>2907.4525472439473</v>
      </c>
      <c r="HC252" s="22" t="s">
        <v>93</v>
      </c>
      <c r="HD252" s="146">
        <f>FU252</f>
        <v>89.057762600863398</v>
      </c>
      <c r="HE252" s="147"/>
      <c r="HF252" s="148">
        <f>FV252</f>
        <v>84.467269856934564</v>
      </c>
    </row>
    <row r="253" spans="2:214" ht="9.9499999999999993" customHeight="1">
      <c r="C253" s="170"/>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151">
        <f>FZ250+(FZ251*$FP$7)</f>
        <v>2907.4525472439473</v>
      </c>
      <c r="GA253" s="152" t="s">
        <v>179</v>
      </c>
      <c r="GB253" s="170"/>
      <c r="GK253" s="204">
        <v>0</v>
      </c>
      <c r="GZ253" s="1"/>
      <c r="HA253" s="1"/>
    </row>
    <row r="254" spans="2:214" ht="14.1" customHeight="1">
      <c r="B254" s="14">
        <v>48</v>
      </c>
      <c r="C254" s="103" t="str">
        <f>GB254</f>
        <v>Libya National Oil Corp., Libya</v>
      </c>
      <c r="D254" s="104" t="s">
        <v>169</v>
      </c>
      <c r="F254" s="14" t="s">
        <v>265</v>
      </c>
      <c r="G254" s="23" t="s">
        <v>200</v>
      </c>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c r="DF254" s="23"/>
      <c r="DG254" s="23"/>
      <c r="DH254" s="23"/>
      <c r="DI254" s="23"/>
      <c r="DJ254" s="23"/>
      <c r="DK254" s="23"/>
      <c r="DL254" s="23"/>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c r="EV254" s="23"/>
      <c r="EW254" s="23"/>
      <c r="EX254" s="23"/>
      <c r="EY254" s="23"/>
      <c r="EZ254" s="23"/>
      <c r="FA254" s="23"/>
      <c r="FB254" s="23"/>
      <c r="FC254" s="23"/>
      <c r="FD254" s="23"/>
      <c r="FE254" s="23"/>
      <c r="FF254" s="23"/>
      <c r="FG254" s="23"/>
      <c r="FH254" s="23"/>
      <c r="FI254" s="23"/>
      <c r="FJ254" s="23"/>
      <c r="FK254" s="23"/>
      <c r="FL254" s="23"/>
      <c r="FM254" s="23"/>
      <c r="FN254" s="23"/>
      <c r="FO254" s="23"/>
      <c r="FP254" s="23"/>
      <c r="FQ254" s="23"/>
      <c r="FR254" s="23"/>
      <c r="FS254" s="23"/>
      <c r="FT254" s="23"/>
      <c r="FU254" s="23"/>
      <c r="FV254" s="23"/>
      <c r="FW254" s="23"/>
      <c r="FX254" s="23"/>
      <c r="FY254" s="23"/>
      <c r="FZ254" s="180"/>
      <c r="GB254" s="108" t="s">
        <v>66</v>
      </c>
      <c r="GF254" s="14">
        <v>48</v>
      </c>
      <c r="GK254" s="180"/>
      <c r="GZ254" s="1"/>
      <c r="HA254" s="1"/>
    </row>
    <row r="255" spans="2:214" ht="14.1" customHeight="1">
      <c r="C255" s="109" t="s">
        <v>172</v>
      </c>
      <c r="D255" s="110" t="s">
        <v>173</v>
      </c>
      <c r="F255" s="14" t="s">
        <v>239</v>
      </c>
      <c r="G255" s="23" t="s">
        <v>204</v>
      </c>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13"/>
      <c r="DQ255" s="162">
        <f>[2]LibyaNOC!DN29</f>
        <v>0.25233885465204192</v>
      </c>
      <c r="DR255" s="162">
        <f>[2]LibyaNOC!DO29</f>
        <v>2.5397515584101953</v>
      </c>
      <c r="DS255" s="162">
        <f>[2]LibyaNOC!DP29</f>
        <v>6.4169520747554829</v>
      </c>
      <c r="DT255" s="162">
        <f>[2]LibyaNOC!DQ29</f>
        <v>11.955680090075026</v>
      </c>
      <c r="DU255" s="162">
        <f>[2]LibyaNOC!DR29</f>
        <v>16.866780542863147</v>
      </c>
      <c r="DV255" s="162">
        <f>[2]LibyaNOC!DS29</f>
        <v>20.848446769375101</v>
      </c>
      <c r="DW255" s="162">
        <f>[2]LibyaNOC!DT29</f>
        <v>23.959123508837568</v>
      </c>
      <c r="DX255" s="162">
        <f>[2]LibyaNOC!DU29</f>
        <v>35.931772648279768</v>
      </c>
      <c r="DY255" s="162">
        <f>[2]LibyaNOC!DV29</f>
        <v>42.968814694441527</v>
      </c>
      <c r="DZ255" s="162">
        <f>[2]LibyaNOC!DW29</f>
        <v>92.937228146934174</v>
      </c>
      <c r="EA255" s="162">
        <f>[2]LibyaNOC!DX29</f>
        <v>114.47223406715912</v>
      </c>
      <c r="EB255" s="162">
        <f>[2]LibyaNOC!DY29</f>
        <v>126.51889743709428</v>
      </c>
      <c r="EC255" s="162">
        <f>[2]LibyaNOC!DZ29</f>
        <v>160.39974267404924</v>
      </c>
      <c r="ED255" s="162">
        <f>[2]LibyaNOC!EA29</f>
        <v>122.83785114011127</v>
      </c>
      <c r="EE255" s="162">
        <f>[2]LibyaNOC!EB29</f>
        <v>131.01012061670161</v>
      </c>
      <c r="EF255" s="162">
        <f>[2]LibyaNOC!EC29</f>
        <v>183.25127272777871</v>
      </c>
      <c r="EG255" s="162">
        <f>[2]LibyaNOC!ED29</f>
        <v>210.89815929822382</v>
      </c>
      <c r="EH255" s="162">
        <f>[2]LibyaNOC!EE29</f>
        <v>202.76767601056827</v>
      </c>
      <c r="EI255" s="162">
        <f>[2]LibyaNOC!EF29</f>
        <v>216.26461246642842</v>
      </c>
      <c r="EJ255" s="162">
        <f>[2]LibyaNOC!EG29</f>
        <v>184.13285222738153</v>
      </c>
      <c r="EK255" s="162">
        <f>[2]LibyaNOC!EH29</f>
        <v>118.18706358255483</v>
      </c>
      <c r="EL255" s="162">
        <f>[2]LibyaNOC!EI29</f>
        <v>120.04548974743371</v>
      </c>
      <c r="EM255" s="162">
        <f>[2]LibyaNOC!EJ29</f>
        <v>115.53633025505736</v>
      </c>
      <c r="EN255" s="162">
        <f>[2]LibyaNOC!EK29</f>
        <v>115.36669699221561</v>
      </c>
      <c r="EO255" s="162">
        <f>[2]LibyaNOC!EL29</f>
        <v>112.32460785063466</v>
      </c>
      <c r="EP255" s="162">
        <f>[2]LibyaNOC!EM29</f>
        <v>111.02449768315267</v>
      </c>
      <c r="EQ255" s="162">
        <f>[2]LibyaNOC!EN29</f>
        <v>104.65824856566168</v>
      </c>
      <c r="ER255" s="162">
        <f>[2]LibyaNOC!EO29</f>
        <v>124.50728883900946</v>
      </c>
      <c r="ES255" s="162">
        <f>[2]LibyaNOC!EP29</f>
        <v>123.30395528119966</v>
      </c>
      <c r="ET255" s="162">
        <f>[2]LibyaNOC!EQ29</f>
        <v>145.36343637129434</v>
      </c>
      <c r="EU255" s="162">
        <f>[2]LibyaNOC!ER29</f>
        <v>156.78529180290576</v>
      </c>
      <c r="EV255" s="162">
        <f>[2]LibyaNOC!ES29</f>
        <v>152.27964068185909</v>
      </c>
      <c r="EW255" s="162">
        <f>[2]LibyaNOC!ET29</f>
        <v>144.81715692918976</v>
      </c>
      <c r="EX255" s="162">
        <f>[2]LibyaNOC!EU29</f>
        <v>146.46556814407489</v>
      </c>
      <c r="EY255" s="162">
        <f>[2]LibyaNOC!EV29</f>
        <v>147.49828930443789</v>
      </c>
      <c r="EZ255" s="162">
        <f>[2]LibyaNOC!EW29</f>
        <v>149.53381882606271</v>
      </c>
      <c r="FA255" s="162">
        <f>[2]LibyaNOC!EX29</f>
        <v>155.1756420327425</v>
      </c>
      <c r="FB255" s="162">
        <f>[2]LibyaNOC!EY29</f>
        <v>149.47966838421911</v>
      </c>
      <c r="FC255" s="162">
        <f>[2]LibyaNOC!EZ29</f>
        <v>140.92093945310887</v>
      </c>
      <c r="FD255" s="162">
        <f>[2]LibyaNOC!FA29</f>
        <v>150.88345866021501</v>
      </c>
      <c r="FE255" s="162">
        <f>[2]LibyaNOC!FB29</f>
        <v>147.1278011117665</v>
      </c>
      <c r="FF255" s="162">
        <f>[2]LibyaNOC!FC29</f>
        <v>142.81329825391524</v>
      </c>
      <c r="FG255" s="162">
        <f>[2]LibyaNOC!FD29</f>
        <v>151.66457397823436</v>
      </c>
      <c r="FH255" s="162">
        <f>[2]LibyaNOC!FE29</f>
        <v>164.79698281435836</v>
      </c>
      <c r="FI255" s="162">
        <f>[2]LibyaNOC!FF29</f>
        <v>184.61617000082305</v>
      </c>
      <c r="FJ255" s="162">
        <f>[2]LibyaNOC!FG29</f>
        <v>199.40896219125548</v>
      </c>
      <c r="FK255" s="162">
        <f>[2]LibyaNOC!FH29</f>
        <v>208.78210988043324</v>
      </c>
      <c r="FL255" s="162">
        <f>[2]LibyaNOC!FI29</f>
        <v>210.86169858010319</v>
      </c>
      <c r="FM255" s="162">
        <f>[2]LibyaNOC!FJ29</f>
        <v>200.53477296903031</v>
      </c>
      <c r="FN255" s="162">
        <f>[2]LibyaNOC!FK29</f>
        <v>203.19059451904596</v>
      </c>
      <c r="FO255" s="162">
        <f>[2]LibyaNOC!FL29</f>
        <v>61.835825702100323</v>
      </c>
      <c r="FP255" s="162">
        <f>[2]LibyaNOC!FM29</f>
        <v>167.42919859509644</v>
      </c>
      <c r="FQ255" s="162">
        <f>[2]LibyaNOC!FN29</f>
        <v>119.47001810428561</v>
      </c>
      <c r="FR255" s="162">
        <f>[2]LibyaNOC!FO29</f>
        <v>73.722732086496777</v>
      </c>
      <c r="FS255" s="162">
        <f>[2]LibyaNOC!FP29</f>
        <v>66.404309284296843</v>
      </c>
      <c r="FT255" s="162">
        <f>[2]LibyaNOC!FQ29</f>
        <v>62.676371389825135</v>
      </c>
      <c r="FU255" s="162">
        <f>[2]LibyaNOC!FR29</f>
        <v>103.27203692919878</v>
      </c>
      <c r="FV255" s="162">
        <f>[2]LibyaNOC!FS29</f>
        <v>117.3853385253031</v>
      </c>
      <c r="FW255" s="162"/>
      <c r="FX255" s="162"/>
      <c r="FY255" s="113" t="s">
        <v>166</v>
      </c>
      <c r="FZ255" s="114">
        <f>SUM(L255:FW255)</f>
        <v>7177.3801918567206</v>
      </c>
      <c r="GA255" s="115"/>
      <c r="GB255" s="109" t="s">
        <v>172</v>
      </c>
      <c r="GC255" s="116" t="s">
        <v>173</v>
      </c>
      <c r="GD255" s="117"/>
      <c r="GE255" s="118">
        <f>FZ255/FZ257</f>
        <v>0.93731872060949695</v>
      </c>
      <c r="GI255" s="118">
        <f>FZ255/$GI$576</f>
        <v>4.4527464148110792E-3</v>
      </c>
      <c r="GK255" s="114">
        <v>7164.0257316080506</v>
      </c>
      <c r="GL255" s="119">
        <f>FZ255-GK255</f>
        <v>13.354460248669966</v>
      </c>
      <c r="GM255" s="15">
        <f>GL255/GK255</f>
        <v>1.864099983581773E-3</v>
      </c>
      <c r="GO255" s="120">
        <f>SUM(EV255:FU255)</f>
        <v>3805.6616388061752</v>
      </c>
      <c r="GP255" s="14">
        <v>2016</v>
      </c>
      <c r="GU255" s="120">
        <f>SUM(DU255:FU255)</f>
        <v>7038.8301307535239</v>
      </c>
      <c r="GW255" s="121">
        <f>SUM(DU255:FV255)</f>
        <v>7156.2154692788272</v>
      </c>
      <c r="GZ255" s="1"/>
      <c r="HA255" s="1"/>
    </row>
    <row r="256" spans="2:214" ht="14.1" customHeight="1">
      <c r="C256" s="125" t="s">
        <v>175</v>
      </c>
      <c r="D256" s="126" t="s">
        <v>176</v>
      </c>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14"/>
      <c r="DQ256" s="127">
        <f>[2]LibyaNOC!DN36</f>
        <v>4.7596357368069326E-4</v>
      </c>
      <c r="DR256" s="127">
        <f>[2]LibyaNOC!DO36</f>
        <v>4.7904997812125262E-3</v>
      </c>
      <c r="DS256" s="127">
        <f>[2]LibyaNOC!DP36</f>
        <v>1.2103706525298854E-2</v>
      </c>
      <c r="DT256" s="127">
        <f>[2]LibyaNOC!DQ36</f>
        <v>2.2550899778403088E-2</v>
      </c>
      <c r="DU256" s="127">
        <f>[2]LibyaNOC!DR36</f>
        <v>3.1814256883820578E-2</v>
      </c>
      <c r="DV256" s="127">
        <f>[2]LibyaNOC!DS36</f>
        <v>3.9324507689181505E-2</v>
      </c>
      <c r="DW256" s="127">
        <f>[2]LibyaNOC!DT36</f>
        <v>4.519189113086973E-2</v>
      </c>
      <c r="DX256" s="127">
        <f>[2]LibyaNOC!DU36</f>
        <v>6.7774798066434175E-2</v>
      </c>
      <c r="DY256" s="163">
        <f>[2]LibyaNOC!DV36</f>
        <v>8.1048123274519976E-2</v>
      </c>
      <c r="DZ256" s="127">
        <f>[2]LibyaNOC!DW36</f>
        <v>0.17612397044794384</v>
      </c>
      <c r="EA256" s="127">
        <f>[2]LibyaNOC!DX36</f>
        <v>0.21889863761680375</v>
      </c>
      <c r="EB256" s="127">
        <f>[2]LibyaNOC!DY36</f>
        <v>0.25449188294900954</v>
      </c>
      <c r="EC256" s="127">
        <f>[2]LibyaNOC!DZ36</f>
        <v>0.33497032524950249</v>
      </c>
      <c r="ED256" s="127">
        <f>[2]LibyaNOC!EA36</f>
        <v>0.26314478545616204</v>
      </c>
      <c r="EE256" s="127">
        <f>[2]LibyaNOC!EB36</f>
        <v>0.28613263381053888</v>
      </c>
      <c r="EF256" s="127">
        <f>[2]LibyaNOC!EC36</f>
        <v>0.38911622425766762</v>
      </c>
      <c r="EG256" s="127">
        <f>[2]LibyaNOC!ED36</f>
        <v>0.44740731159034119</v>
      </c>
      <c r="EH256" s="127">
        <f>[2]LibyaNOC!EE36</f>
        <v>0.43275904916784952</v>
      </c>
      <c r="EI256" s="127">
        <f>[2]LibyaNOC!EF36</f>
        <v>0.47456042197999904</v>
      </c>
      <c r="EJ256" s="127">
        <f>[2]LibyaNOC!EG36</f>
        <v>0.40000932056972471</v>
      </c>
      <c r="EK256" s="127">
        <f>[2]LibyaNOC!EH36</f>
        <v>0.25512877821203767</v>
      </c>
      <c r="EL256" s="127">
        <f>[2]LibyaNOC!EI36</f>
        <v>0.26156173747061251</v>
      </c>
      <c r="EM256" s="127">
        <f>[2]LibyaNOC!EJ36</f>
        <v>0.25891168644196449</v>
      </c>
      <c r="EN256" s="127">
        <f>[2]LibyaNOC!EK36</f>
        <v>0.26503240081065149</v>
      </c>
      <c r="EO256" s="127">
        <f>[2]LibyaNOC!EL36</f>
        <v>0.26456403347581975</v>
      </c>
      <c r="EP256" s="127">
        <f>[2]LibyaNOC!EM36</f>
        <v>0.2673814008683334</v>
      </c>
      <c r="EQ256" s="127">
        <f>[2]LibyaNOC!EN36</f>
        <v>0.25273850785360208</v>
      </c>
      <c r="ER256" s="127">
        <f>[2]LibyaNOC!EO36</f>
        <v>0.29164171743822431</v>
      </c>
      <c r="ES256" s="127">
        <f>[2]LibyaNOC!EP36</f>
        <v>0.29464162564892377</v>
      </c>
      <c r="ET256" s="127">
        <f>[2]LibyaNOC!EQ36</f>
        <v>0.33829970263079223</v>
      </c>
      <c r="EU256" s="127">
        <f>[2]LibyaNOC!ER36</f>
        <v>0.36334215723380942</v>
      </c>
      <c r="EV256" s="127">
        <f>[2]LibyaNOC!ES36</f>
        <v>0.35724145926813555</v>
      </c>
      <c r="EW256" s="127">
        <f>[2]LibyaNOC!ET36</f>
        <v>0.33890974664532131</v>
      </c>
      <c r="EX256" s="127">
        <f>[2]LibyaNOC!EU36</f>
        <v>0.34232832131240393</v>
      </c>
      <c r="EY256" s="127">
        <f>[2]LibyaNOC!EV36</f>
        <v>0.34376099401754501</v>
      </c>
      <c r="EZ256" s="127">
        <f>[2]LibyaNOC!EW36</f>
        <v>0.34842667730338395</v>
      </c>
      <c r="FA256" s="127">
        <f>[2]LibyaNOC!EX36</f>
        <v>0.36061914232909931</v>
      </c>
      <c r="FB256" s="127">
        <f>[2]LibyaNOC!EY36</f>
        <v>0.34770421318723788</v>
      </c>
      <c r="FC256" s="127">
        <f>[2]LibyaNOC!EZ36</f>
        <v>0.31956771767843295</v>
      </c>
      <c r="FD256" s="127">
        <f>[2]LibyaNOC!FA36</f>
        <v>0.34663010296910302</v>
      </c>
      <c r="FE256" s="127">
        <f>[2]LibyaNOC!FB36</f>
        <v>0.3414071269008313</v>
      </c>
      <c r="FF256" s="127">
        <f>[2]LibyaNOC!FC36</f>
        <v>0.33357923952806567</v>
      </c>
      <c r="FG256" s="127">
        <f>[2]LibyaNOC!FD36</f>
        <v>0.34293407297050521</v>
      </c>
      <c r="FH256" s="127">
        <f>[2]LibyaNOC!FE36</f>
        <v>0.39417173299087815</v>
      </c>
      <c r="FI256" s="127">
        <f>[2]LibyaNOC!FF36</f>
        <v>0.465052399360941</v>
      </c>
      <c r="FJ256" s="127">
        <f>[2]LibyaNOC!FG36</f>
        <v>0.51254661773802879</v>
      </c>
      <c r="FK256" s="127">
        <f>[2]LibyaNOC!FH36</f>
        <v>0.5517826220159231</v>
      </c>
      <c r="FL256" s="127">
        <f>[2]LibyaNOC!FI36</f>
        <v>0.56211518513729286</v>
      </c>
      <c r="FM256" s="127">
        <f>[2]LibyaNOC!FJ36</f>
        <v>0.54264679388646675</v>
      </c>
      <c r="FN256" s="127">
        <f>[2]LibyaNOC!FK36</f>
        <v>0.55709550636281235</v>
      </c>
      <c r="FO256" s="127">
        <f>[2]LibyaNOC!FL36</f>
        <v>0.19784612761456061</v>
      </c>
      <c r="FP256" s="127">
        <f>[2]LibyaNOC!FM36</f>
        <v>0.44195975017417599</v>
      </c>
      <c r="FQ256" s="127">
        <f>[2]LibyaNOC!FN36</f>
        <v>0.35767099379050593</v>
      </c>
      <c r="FR256" s="127">
        <f>[2]LibyaNOC!FO36</f>
        <v>0.26781522616916109</v>
      </c>
      <c r="FS256" s="127">
        <f>[2]LibyaNOC!FP36</f>
        <v>0.24518186414078344</v>
      </c>
      <c r="FT256" s="127">
        <f>[2]LibyaNOC!FQ36</f>
        <v>0.22057446871678715</v>
      </c>
      <c r="FU256" s="127">
        <f>[2]LibyaNOC!FR36</f>
        <v>0.28885473036172915</v>
      </c>
      <c r="FV256" s="127">
        <f>[2]LibyaNOC!FS36</f>
        <v>0.31752543817509782</v>
      </c>
      <c r="FW256" s="127"/>
      <c r="FX256" s="127"/>
      <c r="FY256" s="113" t="s">
        <v>166</v>
      </c>
      <c r="FZ256" s="129">
        <f>SUM(L256:FW256)</f>
        <v>17.141881228628947</v>
      </c>
      <c r="GA256" s="115"/>
      <c r="GB256" s="125" t="s">
        <v>175</v>
      </c>
      <c r="GC256" s="130" t="s">
        <v>176</v>
      </c>
      <c r="GD256" s="117"/>
      <c r="GE256" s="131">
        <f>(FZ256*$FP$7)/FZ257</f>
        <v>6.2681279390503428E-2</v>
      </c>
      <c r="GI256" s="132"/>
      <c r="GK256" s="129">
        <v>17.020579668326189</v>
      </c>
      <c r="GL256" s="119">
        <f>FZ256-GK256</f>
        <v>0.12130156030275785</v>
      </c>
      <c r="GM256" s="15">
        <f>GL256/GK256</f>
        <v>7.1267584692482275E-3</v>
      </c>
      <c r="GO256" s="133">
        <f>SUM(EV256:FU256)</f>
        <v>9.7284228325701108</v>
      </c>
      <c r="GU256" s="133">
        <f>SUM(DU256:FU256)</f>
        <v>16.784434720795254</v>
      </c>
      <c r="GW256" s="134">
        <f>SUM(DU256:FV256)</f>
        <v>17.10196015897035</v>
      </c>
      <c r="GZ256" s="1"/>
      <c r="HA256" s="1"/>
    </row>
    <row r="257" spans="2:214" ht="15" customHeight="1">
      <c r="C257" s="136" t="s">
        <v>177</v>
      </c>
      <c r="D257" s="14" t="s">
        <v>11</v>
      </c>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215"/>
      <c r="DQ257" s="138">
        <f t="shared" ref="DQ257:FV257" si="60">DQ255+(DQ256*$FP$7)</f>
        <v>0.26566583471510136</v>
      </c>
      <c r="DR257" s="138">
        <f t="shared" si="60"/>
        <v>2.6738855522841458</v>
      </c>
      <c r="DS257" s="138">
        <f t="shared" si="60"/>
        <v>6.7558558574638505</v>
      </c>
      <c r="DT257" s="138">
        <f t="shared" si="60"/>
        <v>12.587105283870311</v>
      </c>
      <c r="DU257" s="138">
        <f t="shared" si="60"/>
        <v>17.757579735610122</v>
      </c>
      <c r="DV257" s="138">
        <f t="shared" si="60"/>
        <v>21.949532984672185</v>
      </c>
      <c r="DW257" s="138">
        <f t="shared" si="60"/>
        <v>25.224496460501921</v>
      </c>
      <c r="DX257" s="138">
        <f t="shared" si="60"/>
        <v>37.829466994139928</v>
      </c>
      <c r="DY257" s="138">
        <f t="shared" si="60"/>
        <v>45.238162146128083</v>
      </c>
      <c r="DZ257" s="138">
        <f t="shared" si="60"/>
        <v>97.868699319476605</v>
      </c>
      <c r="EA257" s="138">
        <f t="shared" si="60"/>
        <v>120.60139592042962</v>
      </c>
      <c r="EB257" s="138">
        <f t="shared" si="60"/>
        <v>133.64467015966656</v>
      </c>
      <c r="EC257" s="138">
        <f t="shared" si="60"/>
        <v>169.7789117810353</v>
      </c>
      <c r="ED257" s="138">
        <f t="shared" si="60"/>
        <v>130.2059051328838</v>
      </c>
      <c r="EE257" s="138">
        <f t="shared" si="60"/>
        <v>139.02183436339669</v>
      </c>
      <c r="EF257" s="138">
        <f t="shared" si="60"/>
        <v>194.14652700699341</v>
      </c>
      <c r="EG257" s="138">
        <f t="shared" si="60"/>
        <v>223.42556402275338</v>
      </c>
      <c r="EH257" s="138">
        <f t="shared" si="60"/>
        <v>214.88492938726804</v>
      </c>
      <c r="EI257" s="138">
        <f t="shared" si="60"/>
        <v>229.5523042818684</v>
      </c>
      <c r="EJ257" s="138">
        <f t="shared" si="60"/>
        <v>195.33311320333382</v>
      </c>
      <c r="EK257" s="138">
        <f t="shared" si="60"/>
        <v>125.33066937249188</v>
      </c>
      <c r="EL257" s="138">
        <f t="shared" si="60"/>
        <v>127.36921839661086</v>
      </c>
      <c r="EM257" s="138">
        <f t="shared" si="60"/>
        <v>122.78585747543237</v>
      </c>
      <c r="EN257" s="138">
        <f t="shared" si="60"/>
        <v>122.78760421491386</v>
      </c>
      <c r="EO257" s="138">
        <f t="shared" si="60"/>
        <v>119.73240078795762</v>
      </c>
      <c r="EP257" s="138">
        <f t="shared" si="60"/>
        <v>118.51117690746601</v>
      </c>
      <c r="EQ257" s="138">
        <f t="shared" si="60"/>
        <v>111.73492678556254</v>
      </c>
      <c r="ER257" s="138">
        <f t="shared" si="60"/>
        <v>132.67325692727974</v>
      </c>
      <c r="ES257" s="138">
        <f t="shared" si="60"/>
        <v>131.55392079936954</v>
      </c>
      <c r="ET257" s="138">
        <f t="shared" si="60"/>
        <v>154.83582804495651</v>
      </c>
      <c r="EU257" s="138">
        <f t="shared" si="60"/>
        <v>166.95887220545242</v>
      </c>
      <c r="EV257" s="138">
        <f t="shared" si="60"/>
        <v>162.28240154136688</v>
      </c>
      <c r="EW257" s="138">
        <f t="shared" si="60"/>
        <v>154.30662983525878</v>
      </c>
      <c r="EX257" s="138">
        <f t="shared" si="60"/>
        <v>156.0507611408222</v>
      </c>
      <c r="EY257" s="138">
        <f t="shared" si="60"/>
        <v>157.12359713692916</v>
      </c>
      <c r="EZ257" s="138">
        <f t="shared" si="60"/>
        <v>159.28976579055745</v>
      </c>
      <c r="FA257" s="138">
        <f t="shared" si="60"/>
        <v>165.27297801795729</v>
      </c>
      <c r="FB257" s="138">
        <f t="shared" si="60"/>
        <v>159.21538635346178</v>
      </c>
      <c r="FC257" s="138">
        <f t="shared" si="60"/>
        <v>149.86883554810498</v>
      </c>
      <c r="FD257" s="138">
        <f t="shared" si="60"/>
        <v>160.5891015433499</v>
      </c>
      <c r="FE257" s="138">
        <f t="shared" si="60"/>
        <v>156.68720066498977</v>
      </c>
      <c r="FF257" s="138">
        <f t="shared" si="60"/>
        <v>152.15351696070107</v>
      </c>
      <c r="FG257" s="138">
        <f t="shared" si="60"/>
        <v>161.26672802140851</v>
      </c>
      <c r="FH257" s="138">
        <f t="shared" si="60"/>
        <v>175.83379133810294</v>
      </c>
      <c r="FI257" s="138">
        <f t="shared" si="60"/>
        <v>197.63763718292938</v>
      </c>
      <c r="FJ257" s="138">
        <f t="shared" si="60"/>
        <v>213.76026748792029</v>
      </c>
      <c r="FK257" s="138">
        <f t="shared" si="60"/>
        <v>224.23202329687908</v>
      </c>
      <c r="FL257" s="138">
        <f t="shared" si="60"/>
        <v>226.60092376394741</v>
      </c>
      <c r="FM257" s="138">
        <f t="shared" si="60"/>
        <v>215.72888319785139</v>
      </c>
      <c r="FN257" s="138">
        <f t="shared" si="60"/>
        <v>218.7892686972047</v>
      </c>
      <c r="FO257" s="138">
        <f t="shared" si="60"/>
        <v>67.375517275308013</v>
      </c>
      <c r="FP257" s="138">
        <f t="shared" si="60"/>
        <v>179.80407159997335</v>
      </c>
      <c r="FQ257" s="138">
        <f t="shared" si="60"/>
        <v>129.48480593041978</v>
      </c>
      <c r="FR257" s="138">
        <f t="shared" si="60"/>
        <v>81.22155841923329</v>
      </c>
      <c r="FS257" s="138">
        <f t="shared" si="60"/>
        <v>73.269401480238784</v>
      </c>
      <c r="FT257" s="138">
        <f t="shared" si="60"/>
        <v>68.852456513895177</v>
      </c>
      <c r="FU257" s="138">
        <f t="shared" si="60"/>
        <v>111.3599693793272</v>
      </c>
      <c r="FV257" s="138">
        <f t="shared" si="60"/>
        <v>126.27605079420584</v>
      </c>
      <c r="FW257" s="112"/>
      <c r="FX257" s="112"/>
      <c r="FY257" s="113" t="s">
        <v>166</v>
      </c>
      <c r="FZ257" s="139">
        <f>SUM(L257:FW257)</f>
        <v>7657.3528662583285</v>
      </c>
      <c r="GA257" s="115"/>
      <c r="GB257" s="136" t="s">
        <v>177</v>
      </c>
      <c r="GC257" s="14" t="s">
        <v>11</v>
      </c>
      <c r="GD257" s="117"/>
      <c r="GE257" s="140">
        <f>GE255+GE256</f>
        <v>1.0000000000000004</v>
      </c>
      <c r="GI257" s="141"/>
      <c r="GK257" s="139">
        <v>7640.6019623211814</v>
      </c>
      <c r="GL257" s="119">
        <f>FZ257-GK257</f>
        <v>16.750903937147086</v>
      </c>
      <c r="GM257" s="15">
        <f>GL257/GK257</f>
        <v>2.1923539558469859E-3</v>
      </c>
      <c r="GO257" s="142">
        <f>SUM(EV257:FU257)</f>
        <v>4078.0574781181381</v>
      </c>
      <c r="GR257" s="143" t="str">
        <f>GB254</f>
        <v>Libya National Oil Corp., Libya</v>
      </c>
      <c r="GS257" s="144">
        <f>GO257</f>
        <v>4078.0574781181381</v>
      </c>
      <c r="GU257" s="142">
        <f>SUM(DU257:FU257)</f>
        <v>7508.7943029357884</v>
      </c>
      <c r="GW257" s="145">
        <f>SUM(DU257:FV257)</f>
        <v>7635.0703537299942</v>
      </c>
      <c r="GY257" s="306">
        <f>+GW257</f>
        <v>7635.0703537299942</v>
      </c>
      <c r="GZ257" s="143" t="str">
        <f>GR257</f>
        <v>Libya National Oil Corp., Libya</v>
      </c>
      <c r="HA257" s="144">
        <f>GW257</f>
        <v>7635.0703537299942</v>
      </c>
      <c r="HC257" s="22" t="s">
        <v>66</v>
      </c>
      <c r="HD257" s="146">
        <f>FU257</f>
        <v>111.3599693793272</v>
      </c>
      <c r="HE257" s="147"/>
      <c r="HF257" s="148">
        <f>FV257</f>
        <v>126.27605079420584</v>
      </c>
    </row>
    <row r="258" spans="2:214" ht="9.9499999999999993" customHeight="1">
      <c r="C258" s="149"/>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c r="DF258" s="23"/>
      <c r="DG258" s="23"/>
      <c r="DH258" s="23"/>
      <c r="DI258" s="23"/>
      <c r="DJ258" s="23"/>
      <c r="DK258" s="23"/>
      <c r="DL258" s="23"/>
      <c r="DM258" s="23"/>
      <c r="DN258" s="23"/>
      <c r="DO258" s="23"/>
      <c r="DP258" s="23"/>
      <c r="DQ258" s="23"/>
      <c r="DR258" s="23"/>
      <c r="DS258" s="23"/>
      <c r="DT258" s="23"/>
      <c r="DU258" s="23"/>
      <c r="DV258" s="23"/>
      <c r="DW258" s="23"/>
      <c r="DX258" s="23"/>
      <c r="DY258" s="23"/>
      <c r="DZ258" s="23"/>
      <c r="EA258" s="23"/>
      <c r="EB258" s="23"/>
      <c r="EC258" s="23"/>
      <c r="ED258" s="23"/>
      <c r="EE258" s="23"/>
      <c r="EF258" s="23"/>
      <c r="EG258" s="23"/>
      <c r="EH258" s="23"/>
      <c r="EI258" s="23"/>
      <c r="EJ258" s="23"/>
      <c r="EK258" s="23"/>
      <c r="EL258" s="23"/>
      <c r="EM258" s="23"/>
      <c r="EN258" s="23"/>
      <c r="EO258" s="23"/>
      <c r="EP258" s="23"/>
      <c r="EQ258" s="23"/>
      <c r="ER258" s="23"/>
      <c r="ES258" s="23"/>
      <c r="ET258" s="23"/>
      <c r="EU258" s="23"/>
      <c r="EV258" s="23"/>
      <c r="EW258" s="23"/>
      <c r="EX258" s="23"/>
      <c r="EY258" s="23"/>
      <c r="EZ258" s="23"/>
      <c r="FA258" s="23"/>
      <c r="FB258" s="23"/>
      <c r="FC258" s="23"/>
      <c r="FD258" s="23"/>
      <c r="FE258" s="23"/>
      <c r="FF258" s="23"/>
      <c r="FG258" s="23"/>
      <c r="FH258" s="23"/>
      <c r="FI258" s="23"/>
      <c r="FJ258" s="23"/>
      <c r="FK258" s="23"/>
      <c r="FL258" s="23"/>
      <c r="FM258" s="23"/>
      <c r="FN258" s="23"/>
      <c r="FO258" s="23"/>
      <c r="FP258" s="23"/>
      <c r="FQ258" s="23"/>
      <c r="FR258" s="23"/>
      <c r="FS258" s="23"/>
      <c r="FT258" s="23"/>
      <c r="FU258" s="23"/>
      <c r="FV258" s="23"/>
      <c r="FW258" s="23"/>
      <c r="FX258" s="23"/>
      <c r="FY258" s="23"/>
      <c r="FZ258" s="151">
        <f>FZ255+(FZ256*$FP$7)</f>
        <v>7657.3528662583312</v>
      </c>
      <c r="GA258" s="152" t="s">
        <v>179</v>
      </c>
      <c r="GB258" s="149"/>
      <c r="GK258" s="204">
        <v>0</v>
      </c>
      <c r="GZ258" s="1"/>
      <c r="HA258" s="1"/>
    </row>
    <row r="259" spans="2:214" ht="14.1" customHeight="1">
      <c r="B259" s="14">
        <v>49</v>
      </c>
      <c r="C259" s="103" t="str">
        <f>GB259</f>
        <v>Lukoil, Russia</v>
      </c>
      <c r="D259" s="154" t="s">
        <v>180</v>
      </c>
      <c r="F259" s="14" t="s">
        <v>222</v>
      </c>
      <c r="G259" s="23" t="s">
        <v>171</v>
      </c>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c r="DU259" s="23"/>
      <c r="DV259" s="23"/>
      <c r="DW259" s="23"/>
      <c r="DX259" s="23"/>
      <c r="DY259" s="23"/>
      <c r="DZ259" s="23"/>
      <c r="EA259" s="23"/>
      <c r="EB259" s="23"/>
      <c r="EC259" s="23"/>
      <c r="ED259" s="23"/>
      <c r="EE259" s="23"/>
      <c r="EF259" s="23"/>
      <c r="EG259" s="23"/>
      <c r="EH259" s="23"/>
      <c r="EI259" s="23"/>
      <c r="EJ259" s="23"/>
      <c r="EK259" s="23"/>
      <c r="EL259" s="23"/>
      <c r="EM259" s="23"/>
      <c r="EN259" s="23"/>
      <c r="EO259" s="23"/>
      <c r="EP259" s="23"/>
      <c r="EQ259" s="23"/>
      <c r="ER259" s="23"/>
      <c r="ES259" s="23"/>
      <c r="ET259" s="23"/>
      <c r="EU259" s="23"/>
      <c r="EV259" s="23"/>
      <c r="EW259" s="23"/>
      <c r="EX259" s="23"/>
      <c r="EY259" s="23"/>
      <c r="EZ259" s="23"/>
      <c r="FA259" s="23"/>
      <c r="FB259" s="23"/>
      <c r="FC259" s="23"/>
      <c r="FD259" s="23"/>
      <c r="FE259" s="23"/>
      <c r="FF259" s="23"/>
      <c r="FG259" s="23"/>
      <c r="FH259" s="23"/>
      <c r="FI259" s="23"/>
      <c r="FJ259" s="23"/>
      <c r="FK259" s="23"/>
      <c r="FL259" s="23"/>
      <c r="FM259" s="23"/>
      <c r="FN259" s="23"/>
      <c r="FO259" s="23"/>
      <c r="FP259" s="23"/>
      <c r="FQ259" s="23"/>
      <c r="FR259" s="23"/>
      <c r="FS259" s="23"/>
      <c r="FT259" s="23"/>
      <c r="FU259" s="23"/>
      <c r="FV259" s="23"/>
      <c r="FW259" s="23"/>
      <c r="FX259" s="23"/>
      <c r="FY259" s="23"/>
      <c r="FZ259" s="180"/>
      <c r="GB259" s="108" t="s">
        <v>79</v>
      </c>
      <c r="GF259" s="14">
        <v>49</v>
      </c>
      <c r="GK259" s="180"/>
      <c r="GZ259" s="1"/>
      <c r="HA259" s="1"/>
    </row>
    <row r="260" spans="2:214" ht="14.1" customHeight="1">
      <c r="C260" s="109" t="s">
        <v>172</v>
      </c>
      <c r="D260" s="110" t="s">
        <v>173</v>
      </c>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c r="DU260" s="23"/>
      <c r="DV260" s="23"/>
      <c r="DW260" s="23"/>
      <c r="DX260" s="23"/>
      <c r="DY260" s="23"/>
      <c r="DZ260" s="23"/>
      <c r="EA260" s="23"/>
      <c r="EB260" s="23"/>
      <c r="EC260" s="23"/>
      <c r="ED260" s="23"/>
      <c r="EE260" s="23"/>
      <c r="EF260" s="23"/>
      <c r="EG260" s="23"/>
      <c r="EH260" s="23"/>
      <c r="EI260" s="23"/>
      <c r="EJ260" s="23"/>
      <c r="EK260" s="23"/>
      <c r="EL260" s="23"/>
      <c r="EM260" s="23"/>
      <c r="EN260" s="23"/>
      <c r="EO260" s="23"/>
      <c r="EP260" s="23"/>
      <c r="EQ260" s="23"/>
      <c r="ER260" s="23"/>
      <c r="ES260" s="23"/>
      <c r="ET260" s="23"/>
      <c r="EU260" s="23"/>
      <c r="EV260" s="23"/>
      <c r="EW260" s="23"/>
      <c r="EX260" s="23"/>
      <c r="EY260" s="213"/>
      <c r="EZ260" s="155">
        <f>[2]Lukoil!EW29</f>
        <v>163.13771344736486</v>
      </c>
      <c r="FA260" s="155">
        <f>[2]Lukoil!EX29</f>
        <v>172.81796877453675</v>
      </c>
      <c r="FB260" s="155">
        <f>[2]Lukoil!EY29</f>
        <v>185.35865561653208</v>
      </c>
      <c r="FC260" s="155">
        <f>[2]Lukoil!EZ29</f>
        <v>217.80584300707744</v>
      </c>
      <c r="FD260" s="155">
        <f>[2]Lukoil!FA29</f>
        <v>225.42856867440221</v>
      </c>
      <c r="FE260" s="155">
        <f>[2]Lukoil!FB29</f>
        <v>211.87356575611375</v>
      </c>
      <c r="FF260" s="155">
        <f>[2]Lukoil!FC29</f>
        <v>221.0389845475562</v>
      </c>
      <c r="FG260" s="155">
        <f>[2]Lukoil!FD29</f>
        <v>230.468642305749</v>
      </c>
      <c r="FH260" s="155">
        <f>[2]Lukoil!FE29</f>
        <v>249.43131327558154</v>
      </c>
      <c r="FI260" s="155">
        <f>[2]Lukoil!FF29</f>
        <v>261.87942734046271</v>
      </c>
      <c r="FJ260" s="155">
        <f>[2]Lukoil!FG29</f>
        <v>292.34534518677748</v>
      </c>
      <c r="FK260" s="155">
        <f>[2]Lukoil!FH29</f>
        <v>296.96397337559353</v>
      </c>
      <c r="FL260" s="155">
        <f>[2]Lukoil!FI29</f>
        <v>299.35299195268175</v>
      </c>
      <c r="FM260" s="155">
        <f>[2]Lukoil!FJ29</f>
        <v>301.59227812496528</v>
      </c>
      <c r="FN260" s="155">
        <f>[2]Lukoil!FK29</f>
        <v>304.5888666544451</v>
      </c>
      <c r="FO260" s="155">
        <f>[2]Lukoil!FL29</f>
        <v>289.43967491743666</v>
      </c>
      <c r="FP260" s="155">
        <f>[2]Lukoil!FM29</f>
        <v>290.38480203707678</v>
      </c>
      <c r="FQ260" s="155">
        <f>[2]Lukoil!FN29</f>
        <v>300.16053100952223</v>
      </c>
      <c r="FR260" s="155">
        <f>[2]Lukoil!FO29</f>
        <v>317.47469435096673</v>
      </c>
      <c r="FS260" s="155">
        <f>[2]Lukoil!FP29</f>
        <v>328.73317960906189</v>
      </c>
      <c r="FT260" s="155">
        <f>[2]Lukoil!FQ29</f>
        <v>306.55139118878378</v>
      </c>
      <c r="FU260" s="155">
        <f>[2]Lukoil!FR29</f>
        <v>301.92445211761213</v>
      </c>
      <c r="FV260" s="155">
        <f>[2]Lukoil!FS29</f>
        <v>310.72751129742176</v>
      </c>
      <c r="FW260" s="155"/>
      <c r="FX260" s="155"/>
      <c r="FY260" s="113" t="s">
        <v>166</v>
      </c>
      <c r="FZ260" s="114">
        <f>SUM(L260:FW260)</f>
        <v>6079.4803745677218</v>
      </c>
      <c r="GA260" s="115"/>
      <c r="GB260" s="109" t="s">
        <v>172</v>
      </c>
      <c r="GC260" s="116" t="s">
        <v>173</v>
      </c>
      <c r="GD260" s="117"/>
      <c r="GE260" s="118">
        <f>FZ260/FZ262</f>
        <v>0.93113710067633992</v>
      </c>
      <c r="GI260" s="118">
        <f>FZ260/$GI$576</f>
        <v>3.7716247040228039E-3</v>
      </c>
      <c r="GK260" s="114">
        <v>5768.7528632702997</v>
      </c>
      <c r="GL260" s="119">
        <f>FZ260-GK260</f>
        <v>310.7275112974221</v>
      </c>
      <c r="GM260" s="15">
        <f>GL260/GK260</f>
        <v>5.3863897216992411E-2</v>
      </c>
      <c r="GO260" s="120">
        <f>SUM(EV260:FU260)</f>
        <v>5768.7528632702997</v>
      </c>
      <c r="GP260" s="14">
        <v>2016</v>
      </c>
      <c r="GU260" s="120">
        <f>SUM(DU260:FU260)</f>
        <v>5768.7528632702997</v>
      </c>
      <c r="GW260" s="121">
        <f>SUM(DU260:FV260)</f>
        <v>6079.4803745677218</v>
      </c>
      <c r="GZ260" s="1"/>
      <c r="HA260" s="1"/>
    </row>
    <row r="261" spans="2:214" ht="14.1" customHeight="1">
      <c r="C261" s="125" t="s">
        <v>175</v>
      </c>
      <c r="D261" s="126" t="s">
        <v>176</v>
      </c>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c r="DU261" s="23"/>
      <c r="DV261" s="23"/>
      <c r="DW261" s="23"/>
      <c r="DX261" s="23"/>
      <c r="DY261" s="23"/>
      <c r="DZ261" s="23"/>
      <c r="EA261" s="23"/>
      <c r="EB261" s="23"/>
      <c r="EC261" s="23"/>
      <c r="ED261" s="23"/>
      <c r="EE261" s="23"/>
      <c r="EF261" s="23"/>
      <c r="EG261" s="23"/>
      <c r="EH261" s="23"/>
      <c r="EI261" s="23"/>
      <c r="EJ261" s="23"/>
      <c r="EK261" s="23"/>
      <c r="EL261" s="23"/>
      <c r="EM261" s="23"/>
      <c r="EN261" s="23"/>
      <c r="EO261" s="23"/>
      <c r="EP261" s="23"/>
      <c r="EQ261" s="23"/>
      <c r="ER261" s="23"/>
      <c r="ES261" s="23"/>
      <c r="ET261" s="23"/>
      <c r="EU261" s="23"/>
      <c r="EV261" s="23"/>
      <c r="EW261" s="23"/>
      <c r="EX261" s="23"/>
      <c r="EY261" s="214"/>
      <c r="EZ261" s="127">
        <f>[2]Lukoil!EW36</f>
        <v>0.30771166494187124</v>
      </c>
      <c r="FA261" s="127">
        <f>[2]Lukoil!EX36</f>
        <v>0.37573951564841768</v>
      </c>
      <c r="FB261" s="127">
        <f>[2]Lukoil!EY36</f>
        <v>0.40596000560345102</v>
      </c>
      <c r="FC261" s="127">
        <f>[2]Lukoil!EZ36</f>
        <v>0.46797035009797727</v>
      </c>
      <c r="FD261" s="127">
        <f>[2]Lukoil!FA36</f>
        <v>0.49420831009126776</v>
      </c>
      <c r="FE261" s="127">
        <f>[2]Lukoil!FB36</f>
        <v>0.4481552199445426</v>
      </c>
      <c r="FF261" s="127">
        <f>[2]Lukoil!FC36</f>
        <v>0.46962285700285117</v>
      </c>
      <c r="FG261" s="127">
        <f>[2]Lukoil!FD36</f>
        <v>0.4903335016148288</v>
      </c>
      <c r="FH261" s="127">
        <f>[2]Lukoil!FE36</f>
        <v>0.5432040513782419</v>
      </c>
      <c r="FI261" s="127">
        <f>[2]Lukoil!FF36</f>
        <v>0.57718485346281501</v>
      </c>
      <c r="FJ261" s="127">
        <f>[2]Lukoil!FG36</f>
        <v>0.75246570769889343</v>
      </c>
      <c r="FK261" s="127">
        <f>[2]Lukoil!FH36</f>
        <v>0.76624331800938883</v>
      </c>
      <c r="FL261" s="127">
        <f>[2]Lukoil!FI36</f>
        <v>0.81601782706568271</v>
      </c>
      <c r="FM261" s="127">
        <f>[2]Lukoil!FJ36</f>
        <v>0.78890084225784807</v>
      </c>
      <c r="FN261" s="127">
        <f>[2]Lukoil!FK36</f>
        <v>0.84855009163931361</v>
      </c>
      <c r="FO261" s="127">
        <f>[2]Lukoil!FL36</f>
        <v>0.81235453529036139</v>
      </c>
      <c r="FP261" s="127">
        <f>[2]Lukoil!FM36</f>
        <v>0.84214009335621043</v>
      </c>
      <c r="FQ261" s="127">
        <f>[2]Lukoil!FN36</f>
        <v>0.91193248272814142</v>
      </c>
      <c r="FR261" s="127">
        <f>[2]Lukoil!FO36</f>
        <v>0.94129701228739526</v>
      </c>
      <c r="FS261" s="127">
        <f>[2]Lukoil!FP36</f>
        <v>0.9740234792140896</v>
      </c>
      <c r="FT261" s="127">
        <f>[2]Lukoil!FQ36</f>
        <v>0.94630359314212442</v>
      </c>
      <c r="FU261" s="127">
        <f>[2]Lukoil!FR36</f>
        <v>0.99575303409819149</v>
      </c>
      <c r="FV261" s="127">
        <f>[2]Lukoil!FS36</f>
        <v>1.0815079369439238</v>
      </c>
      <c r="FW261" s="127"/>
      <c r="FX261" s="127"/>
      <c r="FY261" s="113" t="s">
        <v>166</v>
      </c>
      <c r="FZ261" s="129">
        <f>SUM(L261:FW261)</f>
        <v>16.057580283517829</v>
      </c>
      <c r="GA261" s="115"/>
      <c r="GB261" s="125" t="s">
        <v>175</v>
      </c>
      <c r="GC261" s="130" t="s">
        <v>176</v>
      </c>
      <c r="GD261" s="117"/>
      <c r="GE261" s="131">
        <f>(FZ261*$FP$7)/FZ262</f>
        <v>6.8862899323660326E-2</v>
      </c>
      <c r="GI261" s="132"/>
      <c r="GK261" s="129">
        <v>14.976072346573904</v>
      </c>
      <c r="GL261" s="119">
        <f>FZ261-GK261</f>
        <v>1.0815079369439253</v>
      </c>
      <c r="GM261" s="15">
        <f>GL261/GK261</f>
        <v>7.2215725987150647E-2</v>
      </c>
      <c r="GO261" s="133">
        <f>SUM(EV261:FU261)</f>
        <v>14.976072346573904</v>
      </c>
      <c r="GU261" s="133">
        <f>SUM(DU261:FU261)</f>
        <v>14.976072346573904</v>
      </c>
      <c r="GW261" s="134">
        <f>SUM(DU261:FV261)</f>
        <v>16.057580283517829</v>
      </c>
      <c r="GZ261" s="1"/>
      <c r="HA261" s="1"/>
    </row>
    <row r="262" spans="2:214" ht="15" customHeight="1">
      <c r="C262" s="136" t="s">
        <v>177</v>
      </c>
      <c r="D262" s="14" t="s">
        <v>11</v>
      </c>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215"/>
      <c r="EZ262" s="138">
        <f t="shared" ref="EZ262:FV262" si="61">EZ260+(EZ261*$FP$7)</f>
        <v>171.75364006573724</v>
      </c>
      <c r="FA262" s="138">
        <f t="shared" si="61"/>
        <v>183.33867521269244</v>
      </c>
      <c r="FB262" s="138">
        <f t="shared" si="61"/>
        <v>196.7255357734287</v>
      </c>
      <c r="FC262" s="138">
        <f t="shared" si="61"/>
        <v>230.90901280982081</v>
      </c>
      <c r="FD262" s="138">
        <f t="shared" si="61"/>
        <v>239.26640135695772</v>
      </c>
      <c r="FE262" s="138">
        <f t="shared" si="61"/>
        <v>224.42191191456095</v>
      </c>
      <c r="FF262" s="138">
        <f t="shared" si="61"/>
        <v>234.18842454363602</v>
      </c>
      <c r="FG262" s="138">
        <f t="shared" si="61"/>
        <v>244.1979803509642</v>
      </c>
      <c r="FH262" s="138">
        <f t="shared" si="61"/>
        <v>264.64102671417231</v>
      </c>
      <c r="FI262" s="138">
        <f t="shared" si="61"/>
        <v>278.04060323742152</v>
      </c>
      <c r="FJ262" s="138">
        <f t="shared" si="61"/>
        <v>313.41438500234648</v>
      </c>
      <c r="FK262" s="138">
        <f t="shared" si="61"/>
        <v>318.41878627985642</v>
      </c>
      <c r="FL262" s="138">
        <f t="shared" si="61"/>
        <v>322.20149111052086</v>
      </c>
      <c r="FM262" s="138">
        <f t="shared" si="61"/>
        <v>323.68150170818501</v>
      </c>
      <c r="FN262" s="138">
        <f t="shared" si="61"/>
        <v>328.34826922034586</v>
      </c>
      <c r="FO262" s="138">
        <f t="shared" si="61"/>
        <v>312.18560190556678</v>
      </c>
      <c r="FP262" s="138">
        <f t="shared" si="61"/>
        <v>313.96472465105069</v>
      </c>
      <c r="FQ262" s="138">
        <f t="shared" si="61"/>
        <v>325.69464052591019</v>
      </c>
      <c r="FR262" s="138">
        <f t="shared" si="61"/>
        <v>343.83101069501379</v>
      </c>
      <c r="FS262" s="138">
        <f t="shared" si="61"/>
        <v>356.00583702705637</v>
      </c>
      <c r="FT262" s="138">
        <f t="shared" si="61"/>
        <v>333.04789179676328</v>
      </c>
      <c r="FU262" s="138">
        <f t="shared" si="61"/>
        <v>329.80553707236152</v>
      </c>
      <c r="FV262" s="138">
        <f t="shared" si="61"/>
        <v>341.00973353185162</v>
      </c>
      <c r="FW262" s="112"/>
      <c r="FX262" s="112"/>
      <c r="FY262" s="113" t="s">
        <v>166</v>
      </c>
      <c r="FZ262" s="139">
        <f>SUM(L262:FW262)</f>
        <v>6529.0926225062194</v>
      </c>
      <c r="GA262" s="115"/>
      <c r="GB262" s="136" t="s">
        <v>177</v>
      </c>
      <c r="GC262" s="14" t="s">
        <v>11</v>
      </c>
      <c r="GD262" s="117"/>
      <c r="GE262" s="140">
        <f>GE260+GE261</f>
        <v>1.0000000000000002</v>
      </c>
      <c r="GI262" s="141"/>
      <c r="GK262" s="139">
        <v>6188.082888974368</v>
      </c>
      <c r="GL262" s="119">
        <f>FZ262-GK262</f>
        <v>341.00973353185145</v>
      </c>
      <c r="GM262" s="15">
        <f>GL262/GK262</f>
        <v>5.5107492845554218E-2</v>
      </c>
      <c r="GO262" s="142">
        <f>SUM(EV262:FU262)</f>
        <v>6188.082888974368</v>
      </c>
      <c r="GR262" s="143" t="str">
        <f>GB259</f>
        <v>Lukoil, Russia</v>
      </c>
      <c r="GS262" s="144">
        <f>GO262</f>
        <v>6188.082888974368</v>
      </c>
      <c r="GU262" s="142">
        <f>SUM(DU262:FU262)</f>
        <v>6188.082888974368</v>
      </c>
      <c r="GW262" s="145">
        <f>SUM(DU262:FV262)</f>
        <v>6529.0926225062194</v>
      </c>
      <c r="GY262" s="306">
        <f>+GW262</f>
        <v>6529.0926225062194</v>
      </c>
      <c r="GZ262" s="143" t="str">
        <f>GR262</f>
        <v>Lukoil, Russia</v>
      </c>
      <c r="HA262" s="144">
        <f>GW262</f>
        <v>6529.0926225062194</v>
      </c>
      <c r="HC262" s="22" t="s">
        <v>79</v>
      </c>
      <c r="HD262" s="146">
        <f>FU262</f>
        <v>329.80553707236152</v>
      </c>
      <c r="HE262" s="147"/>
      <c r="HF262" s="148">
        <f>FV262</f>
        <v>341.00973353185162</v>
      </c>
    </row>
    <row r="263" spans="2:214" ht="9.9499999999999993" customHeight="1">
      <c r="C263" s="149"/>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c r="DU263" s="23"/>
      <c r="DV263" s="23"/>
      <c r="DW263" s="23"/>
      <c r="DX263" s="23"/>
      <c r="DY263" s="23"/>
      <c r="DZ263" s="23"/>
      <c r="EA263" s="23"/>
      <c r="EB263" s="23"/>
      <c r="EC263" s="23"/>
      <c r="ED263" s="23"/>
      <c r="EE263" s="23"/>
      <c r="EF263" s="23"/>
      <c r="EG263" s="23"/>
      <c r="EH263" s="23"/>
      <c r="EI263" s="23"/>
      <c r="EJ263" s="23"/>
      <c r="EK263" s="23"/>
      <c r="EL263" s="23"/>
      <c r="EM263" s="23"/>
      <c r="EN263" s="23"/>
      <c r="EO263" s="23"/>
      <c r="EP263" s="23"/>
      <c r="EQ263" s="23"/>
      <c r="ER263" s="23"/>
      <c r="ES263" s="23"/>
      <c r="ET263" s="23"/>
      <c r="EU263" s="23"/>
      <c r="EV263" s="23"/>
      <c r="EW263" s="23"/>
      <c r="EX263" s="23"/>
      <c r="EY263" s="23"/>
      <c r="EZ263" s="23"/>
      <c r="FA263" s="23"/>
      <c r="FB263" s="23"/>
      <c r="FC263" s="23"/>
      <c r="FD263" s="23"/>
      <c r="FE263" s="23"/>
      <c r="FF263" s="23"/>
      <c r="FG263" s="23"/>
      <c r="FH263" s="23"/>
      <c r="FI263" s="23"/>
      <c r="FJ263" s="23"/>
      <c r="FK263" s="23"/>
      <c r="FL263" s="23"/>
      <c r="FM263" s="23"/>
      <c r="FN263" s="23"/>
      <c r="FO263" s="23"/>
      <c r="FP263" s="23"/>
      <c r="FQ263" s="23"/>
      <c r="FR263" s="23"/>
      <c r="FS263" s="23"/>
      <c r="FT263" s="23"/>
      <c r="FU263" s="23"/>
      <c r="FV263" s="23"/>
      <c r="FW263" s="23"/>
      <c r="FX263" s="23"/>
      <c r="FY263" s="23"/>
      <c r="FZ263" s="151">
        <f>FZ260+(FZ261*$FP$7)</f>
        <v>6529.0926225062212</v>
      </c>
      <c r="GA263" s="152" t="s">
        <v>179</v>
      </c>
      <c r="GB263" s="149"/>
      <c r="GK263" s="204"/>
      <c r="GZ263" s="1"/>
      <c r="HA263" s="1"/>
    </row>
    <row r="264" spans="2:214" ht="14.1" customHeight="1">
      <c r="B264" s="14">
        <v>50</v>
      </c>
      <c r="C264" s="103" t="str">
        <f>GB264</f>
        <v>Marathon, USA</v>
      </c>
      <c r="D264" s="154" t="s">
        <v>180</v>
      </c>
      <c r="F264" s="14" t="s">
        <v>266</v>
      </c>
      <c r="G264" s="23" t="s">
        <v>200</v>
      </c>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53"/>
      <c r="FX264" s="53"/>
      <c r="FY264" s="23"/>
      <c r="FZ264" s="180"/>
      <c r="GB264" s="108" t="s">
        <v>94</v>
      </c>
      <c r="GF264" s="14">
        <v>50</v>
      </c>
      <c r="GK264" s="180"/>
      <c r="GZ264" s="1"/>
      <c r="HA264" s="1"/>
    </row>
    <row r="265" spans="2:214" ht="14.1" customHeight="1">
      <c r="C265" s="109" t="s">
        <v>172</v>
      </c>
      <c r="D265" s="110" t="s">
        <v>173</v>
      </c>
      <c r="F265" s="14" t="s">
        <v>267</v>
      </c>
      <c r="G265" s="23" t="s">
        <v>204</v>
      </c>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13"/>
      <c r="CT265" s="127">
        <f>[3]Marathon!CQ29</f>
        <v>7.2889377359084486</v>
      </c>
      <c r="CU265" s="127">
        <f>[3]Marathon!CR29</f>
        <v>7.8702223700900094</v>
      </c>
      <c r="CV265" s="127">
        <f>[3]Marathon!CS29</f>
        <v>8.5699032434031039</v>
      </c>
      <c r="CW265" s="127">
        <f>[3]Marathon!CT29</f>
        <v>9.4688073216928235</v>
      </c>
      <c r="CX265" s="127">
        <f>[3]Marathon!CU29</f>
        <v>10.367711399982547</v>
      </c>
      <c r="CY265" s="127">
        <f>[3]Marathon!CV29</f>
        <v>11.266615478272273</v>
      </c>
      <c r="CZ265" s="127">
        <f>[3]Marathon!CW29</f>
        <v>12.098780689425885</v>
      </c>
      <c r="DA265" s="127">
        <f>[3]Marathon!CX29</f>
        <v>11.996890638538163</v>
      </c>
      <c r="DB265" s="127">
        <f>[3]Marathon!CY29</f>
        <v>11.895000587650443</v>
      </c>
      <c r="DC265" s="127">
        <f>[3]Marathon!CZ29</f>
        <v>12.518461642524745</v>
      </c>
      <c r="DD265" s="127">
        <f>[3]Marathon!DA29</f>
        <v>13.343136230457704</v>
      </c>
      <c r="DE265" s="127">
        <f>[3]Marathon!DB29</f>
        <v>13.177942083069091</v>
      </c>
      <c r="DF265" s="127">
        <f>[3]Marathon!DC29</f>
        <v>14.2636949362567</v>
      </c>
      <c r="DG265" s="127">
        <f>[3]Marathon!DD29</f>
        <v>16.344631918796235</v>
      </c>
      <c r="DH265" s="127">
        <f>[3]Marathon!DE29</f>
        <v>17.329737211009789</v>
      </c>
      <c r="DI265" s="127">
        <f>[3]Marathon!DF29</f>
        <v>18.548206140902106</v>
      </c>
      <c r="DJ265" s="127">
        <f>[3]Marathon!DG29</f>
        <v>18.226981912944552</v>
      </c>
      <c r="DK265" s="127">
        <f>[3]Marathon!DH29</f>
        <v>19.951400039018658</v>
      </c>
      <c r="DL265" s="127">
        <f>[3]Marathon!DI29</f>
        <v>20.967717223398484</v>
      </c>
      <c r="DM265" s="127">
        <f>[3]Marathon!DJ29</f>
        <v>20.894958453997656</v>
      </c>
      <c r="DN265" s="127">
        <f>[3]Marathon!DK29</f>
        <v>20.038528802384761</v>
      </c>
      <c r="DO265" s="127">
        <f>[3]Marathon!DL29</f>
        <v>21.501534367306085</v>
      </c>
      <c r="DP265" s="127">
        <f>[3]Marathon!DM29</f>
        <v>21.372541676395446</v>
      </c>
      <c r="DQ265" s="127">
        <f>[3]Marathon!DN29</f>
        <v>22.594394281715623</v>
      </c>
      <c r="DR265" s="127">
        <f>[3]Marathon!DO29</f>
        <v>25.041129071676288</v>
      </c>
      <c r="DS265" s="127">
        <f>[3]Marathon!DP29</f>
        <v>27.652154994807287</v>
      </c>
      <c r="DT265" s="127">
        <f>[3]Marathon!DQ29</f>
        <v>32.011443257611731</v>
      </c>
      <c r="DU265" s="127">
        <f>[3]Marathon!DR29</f>
        <v>35.20093614460275</v>
      </c>
      <c r="DV265" s="127">
        <f>[3]Marathon!DS29</f>
        <v>40.164715759767361</v>
      </c>
      <c r="DW265" s="127">
        <f>[3]Marathon!DT29</f>
        <v>40.603184444951701</v>
      </c>
      <c r="DX265" s="127">
        <f>[3]Marathon!DU29</f>
        <v>45.833476376081201</v>
      </c>
      <c r="DY265" s="127">
        <f>[3]Marathon!DV29</f>
        <v>50.008744064831617</v>
      </c>
      <c r="DZ265" s="127">
        <f>[3]Marathon!DW29</f>
        <v>57.151898513805683</v>
      </c>
      <c r="EA265" s="127">
        <f>[3]Marathon!DX29</f>
        <v>55.0928109260322</v>
      </c>
      <c r="EB265" s="127">
        <f>[3]Marathon!DY29</f>
        <v>53.618553004018707</v>
      </c>
      <c r="EC265" s="127">
        <f>[3]Marathon!DZ29</f>
        <v>52.055104462010107</v>
      </c>
      <c r="ED265" s="127">
        <f>[3]Marathon!EA29</f>
        <v>47.349832701861125</v>
      </c>
      <c r="EE265" s="127">
        <f>[3]Marathon!EB29</f>
        <v>46.127207640246077</v>
      </c>
      <c r="EF265" s="127">
        <f>[3]Marathon!EC29</f>
        <v>49.096034503083999</v>
      </c>
      <c r="EG265" s="127">
        <f>[3]Marathon!ED29</f>
        <v>52.875957110393784</v>
      </c>
      <c r="EH265" s="127">
        <f>[3]Marathon!EE29</f>
        <v>50.68000448021963</v>
      </c>
      <c r="EI265" s="127">
        <f>[3]Marathon!EF29</f>
        <v>50.168669151990677</v>
      </c>
      <c r="EJ265" s="127">
        <f>[3]Marathon!EG29</f>
        <v>49.82162372258928</v>
      </c>
      <c r="EK265" s="127">
        <f>[3]Marathon!EH29</f>
        <v>49.474578293187861</v>
      </c>
      <c r="EL265" s="127">
        <f>[3]Marathon!EI29</f>
        <v>49.127532863786456</v>
      </c>
      <c r="EM265" s="127">
        <f>[3]Marathon!EJ29</f>
        <v>48.780487434385051</v>
      </c>
      <c r="EN265" s="127">
        <f>[3]Marathon!EK29</f>
        <v>48.433442004983654</v>
      </c>
      <c r="EO265" s="127">
        <f>[3]Marathon!EL29</f>
        <v>56.644333113386338</v>
      </c>
      <c r="EP265" s="127">
        <f>[3]Marathon!EM29</f>
        <v>56.644333113386338</v>
      </c>
      <c r="EQ265" s="127">
        <f>[3]Marathon!EN29</f>
        <v>51.030894189180501</v>
      </c>
      <c r="ER265" s="127">
        <f>[3]Marathon!EO29</f>
        <v>54.765796363640824</v>
      </c>
      <c r="ES265" s="127">
        <f>[3]Marathon!EP29</f>
        <v>56.092104413902071</v>
      </c>
      <c r="ET265" s="127">
        <f>[3]Marathon!EQ29</f>
        <v>51.86882760761857</v>
      </c>
      <c r="EU265" s="127">
        <f>[3]Marathon!ER29</f>
        <v>49.721925711084985</v>
      </c>
      <c r="EV265" s="127">
        <f>[3]Marathon!ES29</f>
        <v>42.746697781722681</v>
      </c>
      <c r="EW265" s="127">
        <f>[3]Marathon!ET29</f>
        <v>40.011273028835816</v>
      </c>
      <c r="EX265" s="127">
        <f>[3]Marathon!EU29</f>
        <v>43.5322482248935</v>
      </c>
      <c r="EY265" s="127">
        <f>[3]Marathon!EV29</f>
        <v>50.692524432649094</v>
      </c>
      <c r="EZ265" s="127">
        <f>[3]Marathon!EW29</f>
        <v>49.289445124839254</v>
      </c>
      <c r="FA265" s="127">
        <f>[3]Marathon!EX29</f>
        <v>48.585801660950203</v>
      </c>
      <c r="FB265" s="127">
        <f>[3]Marathon!EY29</f>
        <v>52.229310292616375</v>
      </c>
      <c r="FC265" s="127">
        <f>[3]Marathon!EZ29</f>
        <v>55.401619471705722</v>
      </c>
      <c r="FD265" s="127">
        <f>[3]Marathon!FA29</f>
        <v>54.093070003082417</v>
      </c>
      <c r="FE265" s="155">
        <f>[3]Marathon!FB29</f>
        <v>55.895717511159852</v>
      </c>
      <c r="FF265" s="155">
        <f>[3]Marathon!FC29</f>
        <v>54.707160722710192</v>
      </c>
      <c r="FG265" s="155">
        <f>[3]Marathon!FD29</f>
        <v>51.637249866864138</v>
      </c>
      <c r="FH265" s="155">
        <f>[3]Marathon!FE29</f>
        <v>47.315918565115908</v>
      </c>
      <c r="FI265" s="155">
        <f>[3]Marathon!FF29</f>
        <v>42.441578065241004</v>
      </c>
      <c r="FJ265" s="155">
        <f>[3]Marathon!FG29</f>
        <v>48.795569874868818</v>
      </c>
      <c r="FK265" s="155">
        <f>[3]Marathon!FH29</f>
        <v>46.967547270879102</v>
      </c>
      <c r="FL265" s="155">
        <f>[3]Marathon!FI29</f>
        <v>55.145193074950733</v>
      </c>
      <c r="FM265" s="155">
        <f>[3]Marathon!FJ29</f>
        <v>56.265272237119106</v>
      </c>
      <c r="FN265" s="155">
        <f>[3]Marathon!FK29</f>
        <v>54.015421756413218</v>
      </c>
      <c r="FO265" s="155">
        <f>[3]Marathon!FL29</f>
        <v>53.559779607042159</v>
      </c>
      <c r="FP265" s="155">
        <f>[3]Marathon!FM29</f>
        <v>63.469220469324945</v>
      </c>
      <c r="FQ265" s="155">
        <f>[3]Marathon!FN29</f>
        <v>65.768402997893162</v>
      </c>
      <c r="FR265" s="155">
        <f>[3]Marathon!FO29</f>
        <v>61.931842002309637</v>
      </c>
      <c r="FS265" s="155">
        <f>[3]Marathon!FP29</f>
        <v>57.785808797648095</v>
      </c>
      <c r="FT265" s="155">
        <f>[3]Marathon!FQ29</f>
        <v>52.905325172619534</v>
      </c>
      <c r="FU265" s="155">
        <f>[3]Marathon!FR29</f>
        <v>53.337453134025729</v>
      </c>
      <c r="FV265" s="155">
        <f>[3]Marathon!FS29</f>
        <v>56.483520522595157</v>
      </c>
      <c r="FW265" s="155"/>
      <c r="FX265" s="155"/>
      <c r="FY265" s="113" t="s">
        <v>166</v>
      </c>
      <c r="FZ265" s="114">
        <f>SUM(L265:FW265)</f>
        <v>3210.0444434943415</v>
      </c>
      <c r="GA265" s="115"/>
      <c r="GB265" s="109" t="s">
        <v>172</v>
      </c>
      <c r="GC265" s="116" t="s">
        <v>173</v>
      </c>
      <c r="GD265" s="117"/>
      <c r="GE265" s="118">
        <f>FZ265/FZ267</f>
        <v>0.89632580179496157</v>
      </c>
      <c r="GI265" s="118">
        <f>FZ265/$GI$576</f>
        <v>1.9914667336935455E-3</v>
      </c>
      <c r="GK265" s="114">
        <v>3210.0444434943415</v>
      </c>
      <c r="GL265" s="119">
        <f>FZ265-GK265</f>
        <v>0</v>
      </c>
      <c r="GM265" s="15">
        <f>GL265/GK265</f>
        <v>0</v>
      </c>
      <c r="GO265" s="120">
        <f>SUM(EV265:FU265)</f>
        <v>1358.5264511474802</v>
      </c>
      <c r="GP265" s="14">
        <v>2016</v>
      </c>
      <c r="GU265" s="120">
        <f>SUM(DU265:FU265)</f>
        <v>2706.959459262509</v>
      </c>
      <c r="GW265" s="121">
        <f>SUM(DU265:FV265)</f>
        <v>2763.4429797851039</v>
      </c>
      <c r="GZ265" s="1"/>
      <c r="HA265" s="1"/>
    </row>
    <row r="266" spans="2:214" ht="14.1" customHeight="1">
      <c r="C266" s="125" t="s">
        <v>175</v>
      </c>
      <c r="D266" s="126" t="s">
        <v>176</v>
      </c>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14"/>
      <c r="CT266" s="127">
        <f>[3]Marathon!CQ36</f>
        <v>1.374845288056384E-2</v>
      </c>
      <c r="CU266" s="127">
        <f>[3]Marathon!CR36</f>
        <v>1.4844876624708356E-2</v>
      </c>
      <c r="CV266" s="127">
        <f>[3]Marathon!CS36</f>
        <v>1.6164620305709618E-2</v>
      </c>
      <c r="CW266" s="127">
        <f>[3]Marathon!CT36</f>
        <v>1.7860140395506707E-2</v>
      </c>
      <c r="CX266" s="127">
        <f>[3]Marathon!CU36</f>
        <v>1.9555660485303803E-2</v>
      </c>
      <c r="CY266" s="127">
        <f>[3]Marathon!CV36</f>
        <v>2.1251180575100902E-2</v>
      </c>
      <c r="CZ266" s="127">
        <f>[3]Marathon!CW36</f>
        <v>2.2820817277857557E-2</v>
      </c>
      <c r="DA266" s="127">
        <f>[3]Marathon!CX36</f>
        <v>2.2628631445794956E-2</v>
      </c>
      <c r="DB266" s="127">
        <f>[3]Marathon!CY36</f>
        <v>2.2436445613732349E-2</v>
      </c>
      <c r="DC266" s="127">
        <f>[3]Marathon!CZ36</f>
        <v>2.3612422861223222E-2</v>
      </c>
      <c r="DD266" s="127">
        <f>[3]Marathon!DA36</f>
        <v>2.5167930690318651E-2</v>
      </c>
      <c r="DE266" s="127">
        <f>[3]Marathon!DB36</f>
        <v>4.0058080041551869E-2</v>
      </c>
      <c r="DF266" s="127">
        <f>[3]Marathon!DC36</f>
        <v>4.4073572998484883E-2</v>
      </c>
      <c r="DG266" s="127">
        <f>[3]Marathon!DD36</f>
        <v>5.2628143375556817E-2</v>
      </c>
      <c r="DH266" s="127">
        <f>[3]Marathon!DE36</f>
        <v>6.0356200889655306E-2</v>
      </c>
      <c r="DI266" s="127">
        <f>[3]Marathon!DF36</f>
        <v>6.543489818126777E-2</v>
      </c>
      <c r="DJ266" s="127">
        <f>[3]Marathon!DG36</f>
        <v>6.6451392520287172E-2</v>
      </c>
      <c r="DK266" s="127">
        <f>[3]Marathon!DH36</f>
        <v>7.6637172032759257E-2</v>
      </c>
      <c r="DL266" s="127">
        <f>[3]Marathon!DI36</f>
        <v>8.2640815947269713E-2</v>
      </c>
      <c r="DM266" s="127">
        <f>[3]Marathon!DJ36</f>
        <v>8.3701288760814244E-2</v>
      </c>
      <c r="DN266" s="127">
        <f>[3]Marathon!DK36</f>
        <v>8.1836450200277022E-2</v>
      </c>
      <c r="DO266" s="127">
        <f>[3]Marathon!DL36</f>
        <v>8.6551308056422804E-2</v>
      </c>
      <c r="DP266" s="127">
        <f>[3]Marathon!DM36</f>
        <v>8.3815492082672374E-2</v>
      </c>
      <c r="DQ266" s="127">
        <f>[3]Marathon!DN36</f>
        <v>8.7356797636078801E-2</v>
      </c>
      <c r="DR266" s="127">
        <f>[3]Marathon!DO36</f>
        <v>9.6015153432155498E-2</v>
      </c>
      <c r="DS266" s="127">
        <f>[3]Marathon!DP36</f>
        <v>0.10253851511731393</v>
      </c>
      <c r="DT266" s="127">
        <f>[3]Marathon!DQ36</f>
        <v>0.1120892684581723</v>
      </c>
      <c r="DU266" s="127">
        <f>[3]Marathon!DR36</f>
        <v>0.11533879550861331</v>
      </c>
      <c r="DV266" s="127">
        <f>[3]Marathon!DS36</f>
        <v>0.13209218401215114</v>
      </c>
      <c r="DW266" s="127">
        <f>[3]Marathon!DT36</f>
        <v>0.13600723323185379</v>
      </c>
      <c r="DX266" s="127">
        <f>[3]Marathon!DU36</f>
        <v>0.14985764362749487</v>
      </c>
      <c r="DY266" s="127">
        <f>[3]Marathon!DV36</f>
        <v>0.16006819133150563</v>
      </c>
      <c r="DZ266" s="127">
        <f>[3]Marathon!DW36</f>
        <v>0.18059527757298521</v>
      </c>
      <c r="EA266" s="127">
        <f>[3]Marathon!DX36</f>
        <v>0.17447245679903875</v>
      </c>
      <c r="EB266" s="127">
        <f>[3]Marathon!DY36</f>
        <v>0.16667386154766523</v>
      </c>
      <c r="EC266" s="127">
        <f>[3]Marathon!DZ36</f>
        <v>0.16217499220347281</v>
      </c>
      <c r="ED266" s="127">
        <f>[3]Marathon!EA36</f>
        <v>0.15231984221146738</v>
      </c>
      <c r="EE266" s="127">
        <f>[3]Marathon!EB36</f>
        <v>0.15519825158250072</v>
      </c>
      <c r="EF266" s="127">
        <f>[3]Marathon!EC36</f>
        <v>0.15745285123330835</v>
      </c>
      <c r="EG266" s="127">
        <f>[3]Marathon!ED36</f>
        <v>0.17035832905570875</v>
      </c>
      <c r="EH266" s="127">
        <f>[3]Marathon!EE36</f>
        <v>0.16274208885282751</v>
      </c>
      <c r="EI266" s="127">
        <f>[3]Marathon!EF36</f>
        <v>0.15340507606366921</v>
      </c>
      <c r="EJ266" s="127">
        <f>[3]Marathon!EG36</f>
        <v>0.15907925576376639</v>
      </c>
      <c r="EK266" s="127">
        <f>[3]Marathon!EH36</f>
        <v>0.16475343546386353</v>
      </c>
      <c r="EL266" s="127">
        <f>[3]Marathon!EI36</f>
        <v>0.17042761516396066</v>
      </c>
      <c r="EM266" s="127">
        <f>[3]Marathon!EJ36</f>
        <v>0.17610179486405786</v>
      </c>
      <c r="EN266" s="127">
        <f>[3]Marathon!EK36</f>
        <v>0.18177597456415501</v>
      </c>
      <c r="EO266" s="127">
        <f>[3]Marathon!EL36</f>
        <v>0.26363586467360439</v>
      </c>
      <c r="EP266" s="127">
        <f>[3]Marathon!EM36</f>
        <v>0.26363586467360439</v>
      </c>
      <c r="EQ266" s="127">
        <f>[3]Marathon!EN36</f>
        <v>0.246314315022751</v>
      </c>
      <c r="ER266" s="127">
        <f>[3]Marathon!EO36</f>
        <v>0.27544144203259768</v>
      </c>
      <c r="ES266" s="127">
        <f>[3]Marathon!EP36</f>
        <v>0.30199112093150865</v>
      </c>
      <c r="ET266" s="127">
        <f>[3]Marathon!EQ36</f>
        <v>0.2750795115967527</v>
      </c>
      <c r="EU266" s="127">
        <f>[3]Marathon!ER36</f>
        <v>0.25781407134501438</v>
      </c>
      <c r="EV266" s="127">
        <f>[3]Marathon!ES36</f>
        <v>0.22198949969859721</v>
      </c>
      <c r="EW266" s="127">
        <f>[3]Marathon!ET36</f>
        <v>0.20804717685182944</v>
      </c>
      <c r="EX266" s="127">
        <f>[3]Marathon!EU36</f>
        <v>0.22639879215673592</v>
      </c>
      <c r="EY266" s="127">
        <f>[3]Marathon!EV36</f>
        <v>0.25872472559072979</v>
      </c>
      <c r="EZ266" s="127">
        <f>[3]Marathon!EW36</f>
        <v>0.26778854975506439</v>
      </c>
      <c r="FA266" s="127">
        <f>[3]Marathon!EX36</f>
        <v>0.27775342958041849</v>
      </c>
      <c r="FB266" s="127">
        <f>[3]Marathon!EY36</f>
        <v>0.28086181222313228</v>
      </c>
      <c r="FC266" s="127">
        <f>[3]Marathon!EZ36</f>
        <v>0.2960464158259356</v>
      </c>
      <c r="FD266" s="127">
        <f>[3]Marathon!FA36</f>
        <v>0.2868866058146422</v>
      </c>
      <c r="FE266" s="127">
        <f>[3]Marathon!FB36</f>
        <v>0.29975749824563508</v>
      </c>
      <c r="FF266" s="127">
        <f>[3]Marathon!FC36</f>
        <v>0.29095157827340018</v>
      </c>
      <c r="FG266" s="127">
        <f>[3]Marathon!FD36</f>
        <v>0.27600194179441495</v>
      </c>
      <c r="FH266" s="127">
        <f>[3]Marathon!FE36</f>
        <v>0.24968537248129774</v>
      </c>
      <c r="FI266" s="127">
        <f>[3]Marathon!FF36</f>
        <v>0.22232571277854712</v>
      </c>
      <c r="FJ266" s="127">
        <f>[3]Marathon!FG36</f>
        <v>0.22133520634934895</v>
      </c>
      <c r="FK266" s="127">
        <f>[3]Marathon!FH36</f>
        <v>0.22979406520302703</v>
      </c>
      <c r="FL266" s="127">
        <f>[3]Marathon!FI36</f>
        <v>0.25911017777155509</v>
      </c>
      <c r="FM266" s="127">
        <f>[3]Marathon!FJ36</f>
        <v>0.25236903897190999</v>
      </c>
      <c r="FN266" s="127">
        <f>[3]Marathon!FK36</f>
        <v>0.23591315829870785</v>
      </c>
      <c r="FO266" s="127">
        <f>[3]Marathon!FL36</f>
        <v>0.23077945429686719</v>
      </c>
      <c r="FP266" s="127">
        <f>[3]Marathon!FM36</f>
        <v>0.25511886123196981</v>
      </c>
      <c r="FQ266" s="127">
        <f>[3]Marathon!FN36</f>
        <v>0.25411276262589255</v>
      </c>
      <c r="FR266" s="127">
        <f>[3]Marathon!FO36</f>
        <v>0.2401595034243541</v>
      </c>
      <c r="FS266" s="127">
        <f>[3]Marathon!FP36</f>
        <v>0.22837025904957681</v>
      </c>
      <c r="FT266" s="127">
        <f>[3]Marathon!FQ36</f>
        <v>0.21687486515693161</v>
      </c>
      <c r="FU266" s="127">
        <f>[3]Marathon!FR36</f>
        <v>0.22776500895901719</v>
      </c>
      <c r="FV266" s="127">
        <f>[3]Marathon!FS36</f>
        <v>0.2384313719472507</v>
      </c>
      <c r="FW266" s="127"/>
      <c r="FX266" s="127"/>
      <c r="FY266" s="113" t="s">
        <v>166</v>
      </c>
      <c r="FZ266" s="129">
        <f>SUM(L266:FW266)</f>
        <v>13.260435914173248</v>
      </c>
      <c r="GA266" s="115"/>
      <c r="GB266" s="125" t="s">
        <v>175</v>
      </c>
      <c r="GC266" s="130" t="s">
        <v>176</v>
      </c>
      <c r="GD266" s="117"/>
      <c r="GE266" s="131">
        <f>(FZ266*$FP$7)/FZ267</f>
        <v>0.1036741982050392</v>
      </c>
      <c r="GI266" s="132"/>
      <c r="GK266" s="129">
        <v>13.260435914173248</v>
      </c>
      <c r="GL266" s="119">
        <f>FZ266-GK266</f>
        <v>0</v>
      </c>
      <c r="GM266" s="15">
        <f>GL266/GK266</f>
        <v>0</v>
      </c>
      <c r="GO266" s="133">
        <f>SUM(EV266:FU266)</f>
        <v>6.5149214724095375</v>
      </c>
      <c r="GU266" s="133">
        <f>SUM(DU266:FU266)</f>
        <v>11.579728813339438</v>
      </c>
      <c r="GW266" s="134">
        <f>SUM(DU266:FV266)</f>
        <v>11.818160185286688</v>
      </c>
      <c r="GZ266" s="1"/>
      <c r="HA266" s="1"/>
    </row>
    <row r="267" spans="2:214" ht="15" customHeight="1">
      <c r="C267" s="136" t="s">
        <v>177</v>
      </c>
      <c r="D267" s="14" t="s">
        <v>11</v>
      </c>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215"/>
      <c r="CT267" s="138">
        <f t="shared" ref="CT267:FE267" si="62">CT265+(CT266*$FP$7)</f>
        <v>7.6738944165642362</v>
      </c>
      <c r="CU267" s="138">
        <f t="shared" si="62"/>
        <v>8.2858789155818435</v>
      </c>
      <c r="CV267" s="138">
        <f t="shared" si="62"/>
        <v>9.0225126119629735</v>
      </c>
      <c r="CW267" s="138">
        <f t="shared" si="62"/>
        <v>9.9688912527670119</v>
      </c>
      <c r="CX267" s="138">
        <f t="shared" si="62"/>
        <v>10.915269893571054</v>
      </c>
      <c r="CY267" s="138">
        <f t="shared" si="62"/>
        <v>11.861648534375098</v>
      </c>
      <c r="CZ267" s="138">
        <f t="shared" si="62"/>
        <v>12.737763573205896</v>
      </c>
      <c r="DA267" s="138">
        <f t="shared" si="62"/>
        <v>12.630492319020423</v>
      </c>
      <c r="DB267" s="138">
        <f t="shared" si="62"/>
        <v>12.523221064834949</v>
      </c>
      <c r="DC267" s="138">
        <f t="shared" si="62"/>
        <v>13.179609482638995</v>
      </c>
      <c r="DD267" s="138">
        <f t="shared" si="62"/>
        <v>14.047838289786625</v>
      </c>
      <c r="DE267" s="138">
        <f t="shared" si="62"/>
        <v>14.299568324232544</v>
      </c>
      <c r="DF267" s="138">
        <f t="shared" si="62"/>
        <v>15.497754980214276</v>
      </c>
      <c r="DG267" s="138">
        <f t="shared" si="62"/>
        <v>17.818219933311827</v>
      </c>
      <c r="DH267" s="138">
        <f t="shared" si="62"/>
        <v>19.019710835920137</v>
      </c>
      <c r="DI267" s="138">
        <f t="shared" si="62"/>
        <v>20.380383289977605</v>
      </c>
      <c r="DJ267" s="138">
        <f t="shared" si="62"/>
        <v>20.087620903512594</v>
      </c>
      <c r="DK267" s="138">
        <f t="shared" si="62"/>
        <v>22.097240855935919</v>
      </c>
      <c r="DL267" s="138">
        <f t="shared" si="62"/>
        <v>23.281660069922037</v>
      </c>
      <c r="DM267" s="138">
        <f t="shared" si="62"/>
        <v>23.238594539300454</v>
      </c>
      <c r="DN267" s="138">
        <f t="shared" si="62"/>
        <v>22.329949407992515</v>
      </c>
      <c r="DO267" s="138">
        <f t="shared" si="62"/>
        <v>23.924970992885925</v>
      </c>
      <c r="DP267" s="138">
        <f t="shared" si="62"/>
        <v>23.719375454710274</v>
      </c>
      <c r="DQ267" s="138">
        <f t="shared" si="62"/>
        <v>25.040384615525831</v>
      </c>
      <c r="DR267" s="138">
        <f t="shared" si="62"/>
        <v>27.729553367776642</v>
      </c>
      <c r="DS267" s="138">
        <f t="shared" si="62"/>
        <v>30.523233418092076</v>
      </c>
      <c r="DT267" s="138">
        <f t="shared" si="62"/>
        <v>35.149942774440554</v>
      </c>
      <c r="DU267" s="138">
        <f t="shared" si="62"/>
        <v>38.430422418843925</v>
      </c>
      <c r="DV267" s="138">
        <f t="shared" si="62"/>
        <v>43.863296912107593</v>
      </c>
      <c r="DW267" s="138">
        <f t="shared" si="62"/>
        <v>44.411386975443605</v>
      </c>
      <c r="DX267" s="138">
        <f t="shared" si="62"/>
        <v>50.02949039765106</v>
      </c>
      <c r="DY267" s="138">
        <f t="shared" si="62"/>
        <v>54.490653422113773</v>
      </c>
      <c r="DZ267" s="138">
        <f t="shared" si="62"/>
        <v>62.208566285849273</v>
      </c>
      <c r="EA267" s="138">
        <f t="shared" si="62"/>
        <v>59.978039716405284</v>
      </c>
      <c r="EB267" s="138">
        <f t="shared" si="62"/>
        <v>58.285421127353331</v>
      </c>
      <c r="EC267" s="138">
        <f t="shared" si="62"/>
        <v>56.596004243707348</v>
      </c>
      <c r="ED267" s="138">
        <f t="shared" si="62"/>
        <v>51.614788283782211</v>
      </c>
      <c r="EE267" s="138">
        <f t="shared" si="62"/>
        <v>50.472758684556098</v>
      </c>
      <c r="EF267" s="138">
        <f t="shared" si="62"/>
        <v>53.504714337616633</v>
      </c>
      <c r="EG267" s="138">
        <f t="shared" si="62"/>
        <v>57.645990323953626</v>
      </c>
      <c r="EH267" s="138">
        <f t="shared" si="62"/>
        <v>55.236782968098801</v>
      </c>
      <c r="EI267" s="138">
        <f t="shared" si="62"/>
        <v>54.464011281773416</v>
      </c>
      <c r="EJ267" s="138">
        <f t="shared" si="62"/>
        <v>54.27584288397474</v>
      </c>
      <c r="EK267" s="138">
        <f t="shared" si="62"/>
        <v>54.087674486176041</v>
      </c>
      <c r="EL267" s="138">
        <f t="shared" si="62"/>
        <v>53.89950608837735</v>
      </c>
      <c r="EM267" s="138">
        <f t="shared" si="62"/>
        <v>53.711337690578674</v>
      </c>
      <c r="EN267" s="138">
        <f t="shared" si="62"/>
        <v>53.523169292779997</v>
      </c>
      <c r="EO267" s="138">
        <f t="shared" si="62"/>
        <v>64.026137324247259</v>
      </c>
      <c r="EP267" s="138">
        <f t="shared" si="62"/>
        <v>64.026137324247259</v>
      </c>
      <c r="EQ267" s="138">
        <f t="shared" si="62"/>
        <v>57.927695009817526</v>
      </c>
      <c r="ER267" s="138">
        <f t="shared" si="62"/>
        <v>62.478156740553558</v>
      </c>
      <c r="ES267" s="138">
        <f t="shared" si="62"/>
        <v>64.547855799984319</v>
      </c>
      <c r="ET267" s="138">
        <f t="shared" si="62"/>
        <v>59.571053932327644</v>
      </c>
      <c r="EU267" s="138">
        <f t="shared" si="62"/>
        <v>56.940719708745391</v>
      </c>
      <c r="EV267" s="138">
        <f t="shared" si="62"/>
        <v>48.962403773283405</v>
      </c>
      <c r="EW267" s="138">
        <f t="shared" si="62"/>
        <v>45.836593980687041</v>
      </c>
      <c r="EX267" s="138">
        <f t="shared" si="62"/>
        <v>49.87141440528211</v>
      </c>
      <c r="EY267" s="138">
        <f t="shared" si="62"/>
        <v>57.936816749189532</v>
      </c>
      <c r="EZ267" s="138">
        <f t="shared" si="62"/>
        <v>56.787524517981055</v>
      </c>
      <c r="FA267" s="138">
        <f t="shared" si="62"/>
        <v>56.362897689201922</v>
      </c>
      <c r="FB267" s="138">
        <f t="shared" si="62"/>
        <v>60.093441034864078</v>
      </c>
      <c r="FC267" s="138">
        <f t="shared" si="62"/>
        <v>63.690919114831921</v>
      </c>
      <c r="FD267" s="138">
        <f t="shared" si="62"/>
        <v>62.1258949658924</v>
      </c>
      <c r="FE267" s="138">
        <f t="shared" si="62"/>
        <v>64.288927462037634</v>
      </c>
      <c r="FF267" s="138">
        <f t="shared" ref="FF267:FV267" si="63">FF265+(FF266*$FP$7)</f>
        <v>62.853804914365398</v>
      </c>
      <c r="FG267" s="138">
        <f t="shared" si="63"/>
        <v>59.365304237107758</v>
      </c>
      <c r="FH267" s="138">
        <f t="shared" si="63"/>
        <v>54.307108994592241</v>
      </c>
      <c r="FI267" s="138">
        <f t="shared" si="63"/>
        <v>48.666698023040325</v>
      </c>
      <c r="FJ267" s="138">
        <f t="shared" si="63"/>
        <v>54.992955652650586</v>
      </c>
      <c r="FK267" s="138">
        <f t="shared" si="63"/>
        <v>53.401781096563859</v>
      </c>
      <c r="FL267" s="138">
        <f t="shared" si="63"/>
        <v>62.400278052554278</v>
      </c>
      <c r="FM267" s="138">
        <f t="shared" si="63"/>
        <v>63.331605328332586</v>
      </c>
      <c r="FN267" s="138">
        <f t="shared" si="63"/>
        <v>60.620990188777036</v>
      </c>
      <c r="FO267" s="138">
        <f t="shared" si="63"/>
        <v>60.021604327354439</v>
      </c>
      <c r="FP267" s="138">
        <f t="shared" si="63"/>
        <v>70.6125485838201</v>
      </c>
      <c r="FQ267" s="138">
        <f t="shared" si="63"/>
        <v>72.883560351418154</v>
      </c>
      <c r="FR267" s="138">
        <f t="shared" si="63"/>
        <v>68.656308098191545</v>
      </c>
      <c r="FS267" s="138">
        <f t="shared" si="63"/>
        <v>64.180176051036241</v>
      </c>
      <c r="FT267" s="138">
        <f t="shared" si="63"/>
        <v>58.977821397013621</v>
      </c>
      <c r="FU267" s="138">
        <f t="shared" si="63"/>
        <v>59.71487338487821</v>
      </c>
      <c r="FV267" s="138">
        <f t="shared" si="63"/>
        <v>63.159598937118176</v>
      </c>
      <c r="FW267" s="112"/>
      <c r="FX267" s="112"/>
      <c r="FY267" s="113" t="s">
        <v>166</v>
      </c>
      <c r="FZ267" s="139">
        <f>SUM(L267:FW267)</f>
        <v>3581.3366490911899</v>
      </c>
      <c r="GA267" s="115"/>
      <c r="GB267" s="136" t="s">
        <v>177</v>
      </c>
      <c r="GC267" s="14" t="s">
        <v>11</v>
      </c>
      <c r="GD267" s="117"/>
      <c r="GE267" s="140">
        <f>GE265+GE266</f>
        <v>1.0000000000000009</v>
      </c>
      <c r="GI267" s="141"/>
      <c r="GK267" s="139">
        <v>3581.3366490911899</v>
      </c>
      <c r="GL267" s="119">
        <f>FZ267-GK267</f>
        <v>0</v>
      </c>
      <c r="GM267" s="15">
        <f>GL267/GK267</f>
        <v>0</v>
      </c>
      <c r="GO267" s="142">
        <f>SUM(EV267:FU267)</f>
        <v>1540.9442523749478</v>
      </c>
      <c r="GR267" s="143" t="str">
        <f>GB264</f>
        <v>Marathon, USA</v>
      </c>
      <c r="GS267" s="144">
        <f>GO267</f>
        <v>1540.9442523749478</v>
      </c>
      <c r="GU267" s="142">
        <f>SUM(DU267:FU267)</f>
        <v>3031.191866036012</v>
      </c>
      <c r="GW267" s="145">
        <f>SUM(DU267:FV267)</f>
        <v>3094.3514649731301</v>
      </c>
      <c r="GY267" s="306">
        <f>+GW267</f>
        <v>3094.3514649731301</v>
      </c>
      <c r="GZ267" s="143" t="str">
        <f>GR267</f>
        <v>Marathon, USA</v>
      </c>
      <c r="HA267" s="144">
        <f>GW267</f>
        <v>3094.3514649731301</v>
      </c>
      <c r="HC267" s="22" t="s">
        <v>94</v>
      </c>
      <c r="HD267" s="146">
        <f>FU267</f>
        <v>59.71487338487821</v>
      </c>
      <c r="HE267" s="147"/>
      <c r="HF267" s="148">
        <f>FV267</f>
        <v>63.159598937118176</v>
      </c>
    </row>
    <row r="268" spans="2:214" ht="9.9499999999999993" customHeight="1">
      <c r="C268" s="157"/>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c r="EV268" s="23"/>
      <c r="EW268" s="23"/>
      <c r="EX268" s="23"/>
      <c r="EY268" s="23"/>
      <c r="EZ268" s="23"/>
      <c r="FA268" s="23"/>
      <c r="FB268" s="23"/>
      <c r="FC268" s="23"/>
      <c r="FD268" s="23"/>
      <c r="FE268" s="23"/>
      <c r="FF268" s="23"/>
      <c r="FG268" s="23"/>
      <c r="FH268" s="23"/>
      <c r="FI268" s="23"/>
      <c r="FJ268" s="23"/>
      <c r="FK268" s="23"/>
      <c r="FL268" s="23"/>
      <c r="FM268" s="23"/>
      <c r="FN268" s="23"/>
      <c r="FO268" s="23"/>
      <c r="FP268" s="23"/>
      <c r="FQ268" s="23"/>
      <c r="FR268" s="23"/>
      <c r="FS268" s="23"/>
      <c r="FT268" s="23"/>
      <c r="FU268" s="23"/>
      <c r="FV268" s="23"/>
      <c r="FW268" s="23"/>
      <c r="FX268" s="23"/>
      <c r="FY268" s="23"/>
      <c r="FZ268" s="151">
        <f>FZ265+(FZ266*$FP$7)</f>
        <v>3581.3366490911926</v>
      </c>
      <c r="GA268" s="152" t="s">
        <v>179</v>
      </c>
      <c r="GB268" s="157"/>
      <c r="GK268" s="204">
        <v>0</v>
      </c>
      <c r="GZ268" s="1"/>
      <c r="HA268" s="1"/>
    </row>
    <row r="269" spans="2:214" ht="14.1" customHeight="1">
      <c r="B269" s="14">
        <v>51</v>
      </c>
      <c r="C269" s="103" t="str">
        <f>GB269</f>
        <v>Murphy Oil, USA</v>
      </c>
      <c r="D269" s="154" t="s">
        <v>180</v>
      </c>
      <c r="F269" s="14" t="s">
        <v>268</v>
      </c>
      <c r="G269" s="23" t="s">
        <v>171</v>
      </c>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c r="DF269" s="23"/>
      <c r="DG269" s="23"/>
      <c r="DH269" s="23"/>
      <c r="DI269" s="23"/>
      <c r="DJ269" s="23"/>
      <c r="DK269" s="23"/>
      <c r="DL269" s="23"/>
      <c r="DM269" s="23"/>
      <c r="DN269" s="23"/>
      <c r="DO269" s="23"/>
      <c r="DP269" s="23"/>
      <c r="DQ269" s="23"/>
      <c r="DR269" s="23"/>
      <c r="DS269" s="23"/>
      <c r="DT269" s="23"/>
      <c r="DU269" s="23"/>
      <c r="DV269" s="23"/>
      <c r="DW269" s="23"/>
      <c r="DX269" s="23"/>
      <c r="DY269" s="23"/>
      <c r="DZ269" s="23"/>
      <c r="EA269" s="23"/>
      <c r="EB269" s="23"/>
      <c r="EC269" s="23"/>
      <c r="ED269" s="23"/>
      <c r="EE269" s="23"/>
      <c r="EF269" s="23"/>
      <c r="EG269" s="23"/>
      <c r="EH269" s="23"/>
      <c r="EI269" s="23"/>
      <c r="EJ269" s="23"/>
      <c r="EK269" s="23"/>
      <c r="EL269" s="23"/>
      <c r="EM269" s="23"/>
      <c r="EN269" s="23"/>
      <c r="EO269" s="23"/>
      <c r="EP269" s="23"/>
      <c r="EQ269" s="23"/>
      <c r="ER269" s="23"/>
      <c r="ES269" s="23"/>
      <c r="ET269" s="23"/>
      <c r="EU269" s="23"/>
      <c r="EV269" s="23"/>
      <c r="EW269" s="23"/>
      <c r="EX269" s="23"/>
      <c r="EY269" s="23"/>
      <c r="EZ269" s="23"/>
      <c r="FA269" s="23"/>
      <c r="FB269" s="23"/>
      <c r="FC269" s="23"/>
      <c r="FD269" s="23"/>
      <c r="FE269" s="23"/>
      <c r="FF269" s="23"/>
      <c r="FG269" s="23"/>
      <c r="FH269" s="23"/>
      <c r="FI269" s="23"/>
      <c r="FJ269" s="23"/>
      <c r="FK269" s="23"/>
      <c r="FL269" s="23"/>
      <c r="FM269" s="23"/>
      <c r="FN269" s="23"/>
      <c r="FO269" s="23"/>
      <c r="FP269" s="23"/>
      <c r="FQ269" s="23"/>
      <c r="FR269" s="23"/>
      <c r="FS269" s="23"/>
      <c r="FT269" s="23"/>
      <c r="FU269" s="23"/>
      <c r="FV269" s="23"/>
      <c r="FW269" s="23"/>
      <c r="FX269" s="23"/>
      <c r="FY269" s="23"/>
      <c r="FZ269" s="180"/>
      <c r="GB269" s="156" t="s">
        <v>269</v>
      </c>
      <c r="GF269" s="14">
        <v>51</v>
      </c>
      <c r="GK269" s="180"/>
      <c r="GZ269" s="1"/>
      <c r="HA269" s="1"/>
    </row>
    <row r="270" spans="2:214" ht="14.1" customHeight="1">
      <c r="C270" s="109" t="s">
        <v>172</v>
      </c>
      <c r="D270" s="110" t="s">
        <v>173</v>
      </c>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13"/>
      <c r="EM270" s="127">
        <f>[3]Murphy!EJ29</f>
        <v>11.446502779830649</v>
      </c>
      <c r="EN270" s="127">
        <f>[3]Murphy!EK29</f>
        <v>11.18136138346855</v>
      </c>
      <c r="EO270" s="127">
        <f>[3]Murphy!EL29</f>
        <v>11.375296909448091</v>
      </c>
      <c r="EP270" s="127">
        <f>[3]Murphy!EM29</f>
        <v>11.375296909448091</v>
      </c>
      <c r="EQ270" s="127">
        <f>[3]Murphy!EN29</f>
        <v>10.6444259664679</v>
      </c>
      <c r="ER270" s="127">
        <f>[3]Murphy!EO29</f>
        <v>11.027537823136241</v>
      </c>
      <c r="ES270" s="127">
        <f>[3]Murphy!EP29</f>
        <v>11.113231660389433</v>
      </c>
      <c r="ET270" s="127">
        <f>[3]Murphy!EQ29</f>
        <v>10.832405417829051</v>
      </c>
      <c r="EU270" s="127">
        <f>[3]Murphy!ER29</f>
        <v>8.958075411789471</v>
      </c>
      <c r="EV270" s="127">
        <f>[3]Murphy!ES29</f>
        <v>9.6874736877807752</v>
      </c>
      <c r="EW270" s="127">
        <f>[3]Murphy!ET29</f>
        <v>10.653378620716973</v>
      </c>
      <c r="EX270" s="127">
        <f>[3]Murphy!EU29</f>
        <v>12.557119483504577</v>
      </c>
      <c r="EY270" s="127">
        <f>[3]Murphy!EV29</f>
        <v>13.24794386750037</v>
      </c>
      <c r="EZ270" s="127">
        <f>[3]Murphy!EW29</f>
        <v>12.168617288550255</v>
      </c>
      <c r="FA270" s="127">
        <f>[3]Murphy!EX29</f>
        <v>13.64728584113951</v>
      </c>
      <c r="FB270" s="127">
        <f>[3]Murphy!EY29</f>
        <v>13.072111329068605</v>
      </c>
      <c r="FC270" s="127">
        <f>[3]Murphy!EZ29</f>
        <v>14.236046816290971</v>
      </c>
      <c r="FD270" s="127">
        <f>[3]Murphy!FA29</f>
        <v>13.888153719125237</v>
      </c>
      <c r="FE270" s="155">
        <f>[3]Murphy!FB29</f>
        <v>15.277123111282393</v>
      </c>
      <c r="FF270" s="155">
        <f>[3]Murphy!FC29</f>
        <v>16.856387851202399</v>
      </c>
      <c r="FG270" s="155">
        <f>[3]Murphy!FD29</f>
        <v>16.104776159802942</v>
      </c>
      <c r="FH270" s="155">
        <f>[3]Murphy!FE29</f>
        <v>16.348496330605755</v>
      </c>
      <c r="FI270" s="155">
        <f>[3]Murphy!FF29</f>
        <v>15.924878430310736</v>
      </c>
      <c r="FJ270" s="155">
        <f>[3]Murphy!FG29</f>
        <v>13.737248045590702</v>
      </c>
      <c r="FK270" s="155">
        <f>[3]Murphy!FH29</f>
        <v>13.948707698018355</v>
      </c>
      <c r="FL270" s="155">
        <f>[3]Murphy!FI29</f>
        <v>17.526452857895446</v>
      </c>
      <c r="FM270" s="155">
        <f>[3]Murphy!FJ29</f>
        <v>22.199053413248702</v>
      </c>
      <c r="FN270" s="155">
        <f>[3]Murphy!FK29</f>
        <v>25.115882953475019</v>
      </c>
      <c r="FO270" s="155">
        <f>[3]Murphy!FL29</f>
        <v>23.963054884772141</v>
      </c>
      <c r="FP270" s="155">
        <f>[3]Murphy!FM29</f>
        <v>25.961747616355431</v>
      </c>
      <c r="FQ270" s="155">
        <f>[3]Murphy!FN29</f>
        <v>27.664836494339166</v>
      </c>
      <c r="FR270" s="155">
        <f>[3]Murphy!FO29</f>
        <v>30.424503354752161</v>
      </c>
      <c r="FS270" s="155">
        <f>[3]Murphy!FP29</f>
        <v>27.959878296819923</v>
      </c>
      <c r="FT270" s="155">
        <f>[3]Murphy!FQ29</f>
        <v>23.59197411365292</v>
      </c>
      <c r="FU270" s="155">
        <f>[3]Murphy!FR29</f>
        <v>21.906382124885571</v>
      </c>
      <c r="FV270" s="155">
        <f>[3]Murphy!FS29</f>
        <v>23.02919073393252</v>
      </c>
      <c r="FW270" s="155"/>
      <c r="FX270" s="155"/>
      <c r="FY270" s="113" t="s">
        <v>166</v>
      </c>
      <c r="FZ270" s="114">
        <f>SUM(L270:FW270)</f>
        <v>588.65283938642699</v>
      </c>
      <c r="GA270" s="115"/>
      <c r="GB270" s="109" t="s">
        <v>172</v>
      </c>
      <c r="GC270" s="116" t="s">
        <v>173</v>
      </c>
      <c r="GD270" s="117"/>
      <c r="GE270" s="118">
        <f>FZ270/FZ272</f>
        <v>0.89290810504195017</v>
      </c>
      <c r="GI270" s="118">
        <f>FZ270/$GI$576</f>
        <v>3.6519199904167475E-4</v>
      </c>
      <c r="GK270" s="114">
        <v>588.65283938642699</v>
      </c>
      <c r="GL270" s="119">
        <f>FZ270-GK270</f>
        <v>0</v>
      </c>
      <c r="GM270" s="15">
        <f>GL270/GK270</f>
        <v>0</v>
      </c>
      <c r="GO270" s="120">
        <f>SUM(EV270:FU270)</f>
        <v>467.66951439068697</v>
      </c>
      <c r="GP270" s="14">
        <v>2016</v>
      </c>
      <c r="GU270" s="120">
        <f>SUM(DU270:FU270)</f>
        <v>565.62364865249447</v>
      </c>
      <c r="GW270" s="121">
        <f>SUM(DU270:FV270)</f>
        <v>588.65283938642699</v>
      </c>
      <c r="GZ270" s="1"/>
      <c r="HA270" s="1"/>
    </row>
    <row r="271" spans="2:214" ht="14.1" customHeight="1">
      <c r="C271" s="125" t="s">
        <v>175</v>
      </c>
      <c r="D271" s="126" t="s">
        <v>176</v>
      </c>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c r="DF271" s="23"/>
      <c r="DG271" s="23"/>
      <c r="DH271" s="23"/>
      <c r="DI271" s="23"/>
      <c r="DJ271" s="23"/>
      <c r="DK271" s="23"/>
      <c r="DL271" s="23"/>
      <c r="DM271" s="23"/>
      <c r="DN271" s="23"/>
      <c r="DO271" s="23"/>
      <c r="DP271" s="23"/>
      <c r="DQ271" s="23"/>
      <c r="DR271" s="23"/>
      <c r="DS271" s="23"/>
      <c r="DT271" s="23"/>
      <c r="DU271" s="23"/>
      <c r="DV271" s="23"/>
      <c r="DW271" s="23"/>
      <c r="DX271" s="23"/>
      <c r="DY271" s="23"/>
      <c r="DZ271" s="23"/>
      <c r="EA271" s="23"/>
      <c r="EB271" s="23"/>
      <c r="EC271" s="23"/>
      <c r="ED271" s="23"/>
      <c r="EE271" s="23"/>
      <c r="EF271" s="23"/>
      <c r="EG271" s="23"/>
      <c r="EH271" s="23"/>
      <c r="EI271" s="23"/>
      <c r="EJ271" s="23"/>
      <c r="EK271" s="23"/>
      <c r="EL271" s="214"/>
      <c r="EM271" s="127">
        <f>[3]Murphy!EJ36</f>
        <v>4.7269552243104009E-2</v>
      </c>
      <c r="EN271" s="127">
        <f>[3]Murphy!EK36</f>
        <v>4.6769440412457827E-2</v>
      </c>
      <c r="EO271" s="127">
        <f>[3]Murphy!EL36</f>
        <v>5.0439227322914136E-2</v>
      </c>
      <c r="EP271" s="127">
        <f>[3]Murphy!EM36</f>
        <v>5.0439227322914136E-2</v>
      </c>
      <c r="EQ271" s="127">
        <f>[3]Murphy!EN36</f>
        <v>4.7889620320071803E-2</v>
      </c>
      <c r="ER271" s="127">
        <f>[3]Murphy!EO36</f>
        <v>5.2459926741022643E-2</v>
      </c>
      <c r="ES271" s="127">
        <f>[3]Murphy!EP36</f>
        <v>5.7054757086779186E-2</v>
      </c>
      <c r="ET271" s="127">
        <f>[3]Murphy!EQ36</f>
        <v>5.9410818693964779E-2</v>
      </c>
      <c r="EU271" s="127">
        <f>[3]Murphy!ER36</f>
        <v>5.0563974174124712E-2</v>
      </c>
      <c r="EV271" s="127">
        <f>[3]Murphy!ES36</f>
        <v>5.6916658597197807E-2</v>
      </c>
      <c r="EW271" s="127">
        <f>[3]Murphy!ET36</f>
        <v>6.2418943660437792E-2</v>
      </c>
      <c r="EX271" s="127">
        <f>[3]Murphy!EU36</f>
        <v>6.3082214055996053E-2</v>
      </c>
      <c r="EY271" s="127">
        <f>[3]Murphy!EV36</f>
        <v>6.3632446037303655E-2</v>
      </c>
      <c r="EZ271" s="127">
        <f>[3]Murphy!EW36</f>
        <v>5.7372530558039474E-2</v>
      </c>
      <c r="FA271" s="127">
        <f>[3]Murphy!EX36</f>
        <v>6.6754596624097995E-2</v>
      </c>
      <c r="FB271" s="127">
        <f>[3]Murphy!EY36</f>
        <v>5.990432075539049E-2</v>
      </c>
      <c r="FC271" s="127">
        <f>[3]Murphy!EZ36</f>
        <v>6.3556354731438322E-2</v>
      </c>
      <c r="FD271" s="127">
        <f>[3]Murphy!FA36</f>
        <v>6.1216246990948256E-2</v>
      </c>
      <c r="FE271" s="127">
        <f>[3]Murphy!FB36</f>
        <v>7.1747039240933438E-2</v>
      </c>
      <c r="FF271" s="127">
        <f>[3]Murphy!FC36</f>
        <v>7.7121893660206026E-2</v>
      </c>
      <c r="FG271" s="127">
        <f>[3]Murphy!FD36</f>
        <v>6.3248217085447644E-2</v>
      </c>
      <c r="FH271" s="127">
        <f>[3]Murphy!FE36</f>
        <v>5.2240367963781925E-2</v>
      </c>
      <c r="FI271" s="127">
        <f>[3]Murphy!FF36</f>
        <v>4.3806577699707028E-2</v>
      </c>
      <c r="FJ271" s="127">
        <f>[3]Murphy!FG36</f>
        <v>3.7400234965634757E-2</v>
      </c>
      <c r="FK271" s="127">
        <f>[3]Murphy!FH36</f>
        <v>3.5634480361270197E-2</v>
      </c>
      <c r="FL271" s="127">
        <f>[3]Murphy!FI36</f>
        <v>4.1533493870968427E-2</v>
      </c>
      <c r="FM271" s="127">
        <f>[3]Murphy!FJ36</f>
        <v>7.045864328525614E-2</v>
      </c>
      <c r="FN271" s="127">
        <f>[3]Murphy!FK36</f>
        <v>0.10184032079584648</v>
      </c>
      <c r="FO271" s="127">
        <f>[3]Murphy!FL36</f>
        <v>0.11501718649920187</v>
      </c>
      <c r="FP271" s="127">
        <f>[3]Murphy!FM36</f>
        <v>0.123787877826603</v>
      </c>
      <c r="FQ271" s="127">
        <f>[3]Murphy!FN36</f>
        <v>0.11688275979434534</v>
      </c>
      <c r="FR271" s="127">
        <f>[3]Murphy!FO36</f>
        <v>0.12546321087542586</v>
      </c>
      <c r="FS271" s="127">
        <f>[3]Murphy!FP36</f>
        <v>0.11801446437826883</v>
      </c>
      <c r="FT271" s="127">
        <f>[3]Murphy!FQ36</f>
        <v>0.10222687297837678</v>
      </c>
      <c r="FU271" s="127">
        <f>[3]Murphy!FR36</f>
        <v>9.9896090710014124E-2</v>
      </c>
      <c r="FV271" s="127">
        <f>[3]Murphy!FS36</f>
        <v>0.1079834147122016</v>
      </c>
      <c r="FW271" s="127"/>
      <c r="FX271" s="127"/>
      <c r="FY271" s="113" t="s">
        <v>166</v>
      </c>
      <c r="FZ271" s="129">
        <f>SUM(L271:FW271)</f>
        <v>2.5214540030316916</v>
      </c>
      <c r="GA271" s="115"/>
      <c r="GB271" s="125" t="s">
        <v>175</v>
      </c>
      <c r="GC271" s="130" t="s">
        <v>176</v>
      </c>
      <c r="GD271" s="117"/>
      <c r="GE271" s="131">
        <f>(FZ271*$FP$7)/FZ272</f>
        <v>0.10709189495804995</v>
      </c>
      <c r="GI271" s="132"/>
      <c r="GK271" s="129">
        <v>2.5214540030316916</v>
      </c>
      <c r="GL271" s="119">
        <f>FZ271-GK271</f>
        <v>0</v>
      </c>
      <c r="GM271" s="15">
        <f>GL271/GK271</f>
        <v>0</v>
      </c>
      <c r="GO271" s="133">
        <f>SUM(EV271:FU271)</f>
        <v>1.9511740440021377</v>
      </c>
      <c r="GU271" s="133">
        <f>SUM(DU271:FU271)</f>
        <v>2.4134705883194902</v>
      </c>
      <c r="GW271" s="134">
        <f>SUM(DU271:FV271)</f>
        <v>2.5214540030316916</v>
      </c>
      <c r="GZ271" s="1"/>
      <c r="HA271" s="1"/>
    </row>
    <row r="272" spans="2:214" ht="15" customHeight="1">
      <c r="C272" s="136" t="s">
        <v>177</v>
      </c>
      <c r="D272" s="14" t="s">
        <v>11</v>
      </c>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215"/>
      <c r="EM272" s="138">
        <f t="shared" ref="EM272:FV272" si="64">EM270+(EM271*$FP$7)</f>
        <v>12.770050242637561</v>
      </c>
      <c r="EN272" s="138">
        <f t="shared" si="64"/>
        <v>12.490905715017369</v>
      </c>
      <c r="EO272" s="138">
        <f t="shared" si="64"/>
        <v>12.787595274489686</v>
      </c>
      <c r="EP272" s="138">
        <f t="shared" si="64"/>
        <v>12.787595274489686</v>
      </c>
      <c r="EQ272" s="138">
        <f t="shared" si="64"/>
        <v>11.985335335429911</v>
      </c>
      <c r="ER272" s="138">
        <f t="shared" si="64"/>
        <v>12.496415771884875</v>
      </c>
      <c r="ES272" s="138">
        <f t="shared" si="64"/>
        <v>12.71076485881925</v>
      </c>
      <c r="ET272" s="138">
        <f t="shared" si="64"/>
        <v>12.495908341260066</v>
      </c>
      <c r="EU272" s="138">
        <f t="shared" si="64"/>
        <v>10.373866688664963</v>
      </c>
      <c r="EV272" s="138">
        <f t="shared" si="64"/>
        <v>11.281140128502313</v>
      </c>
      <c r="EW272" s="138">
        <f t="shared" si="64"/>
        <v>12.401109043209232</v>
      </c>
      <c r="EX272" s="138">
        <f t="shared" si="64"/>
        <v>14.323421477072467</v>
      </c>
      <c r="EY272" s="138">
        <f t="shared" si="64"/>
        <v>15.029652356544872</v>
      </c>
      <c r="EZ272" s="138">
        <f t="shared" si="64"/>
        <v>13.77504814417536</v>
      </c>
      <c r="FA272" s="138">
        <f t="shared" si="64"/>
        <v>15.516414546614254</v>
      </c>
      <c r="FB272" s="138">
        <f t="shared" si="64"/>
        <v>14.749432310219539</v>
      </c>
      <c r="FC272" s="138">
        <f t="shared" si="64"/>
        <v>16.015624748771245</v>
      </c>
      <c r="FD272" s="138">
        <f t="shared" si="64"/>
        <v>15.602208634871788</v>
      </c>
      <c r="FE272" s="138">
        <f t="shared" si="64"/>
        <v>17.286040210028528</v>
      </c>
      <c r="FF272" s="138">
        <f t="shared" si="64"/>
        <v>19.015800873688168</v>
      </c>
      <c r="FG272" s="138">
        <f t="shared" si="64"/>
        <v>17.875726238195476</v>
      </c>
      <c r="FH272" s="138">
        <f t="shared" si="64"/>
        <v>17.811226633591648</v>
      </c>
      <c r="FI272" s="138">
        <f t="shared" si="64"/>
        <v>17.151462605902534</v>
      </c>
      <c r="FJ272" s="138">
        <f t="shared" si="64"/>
        <v>14.784454624628475</v>
      </c>
      <c r="FK272" s="138">
        <f t="shared" si="64"/>
        <v>14.94647314813392</v>
      </c>
      <c r="FL272" s="138">
        <f t="shared" si="64"/>
        <v>18.689390686282561</v>
      </c>
      <c r="FM272" s="138">
        <f t="shared" si="64"/>
        <v>24.171895425235874</v>
      </c>
      <c r="FN272" s="138">
        <f t="shared" si="64"/>
        <v>27.967411935758719</v>
      </c>
      <c r="FO272" s="138">
        <f t="shared" si="64"/>
        <v>27.183536106749795</v>
      </c>
      <c r="FP272" s="138">
        <f t="shared" si="64"/>
        <v>29.427808195500315</v>
      </c>
      <c r="FQ272" s="138">
        <f t="shared" si="64"/>
        <v>30.937553768580834</v>
      </c>
      <c r="FR272" s="138">
        <f t="shared" si="64"/>
        <v>33.937473259264088</v>
      </c>
      <c r="FS272" s="138">
        <f t="shared" si="64"/>
        <v>31.264283299411449</v>
      </c>
      <c r="FT272" s="138">
        <f t="shared" si="64"/>
        <v>26.454326557047469</v>
      </c>
      <c r="FU272" s="138">
        <f t="shared" si="64"/>
        <v>24.703472664765968</v>
      </c>
      <c r="FV272" s="138">
        <f t="shared" si="64"/>
        <v>26.052726345874163</v>
      </c>
      <c r="FW272" s="112"/>
      <c r="FX272" s="112"/>
      <c r="FY272" s="113" t="s">
        <v>166</v>
      </c>
      <c r="FZ272" s="139">
        <f>SUM(L272:FW272)</f>
        <v>659.25355147131427</v>
      </c>
      <c r="GA272" s="115"/>
      <c r="GB272" s="136" t="s">
        <v>177</v>
      </c>
      <c r="GC272" s="14" t="s">
        <v>11</v>
      </c>
      <c r="GD272" s="117"/>
      <c r="GE272" s="140">
        <f>GE270+GE271</f>
        <v>1.0000000000000002</v>
      </c>
      <c r="GI272" s="141"/>
      <c r="GK272" s="139">
        <v>659.25355147131427</v>
      </c>
      <c r="GL272" s="119">
        <f>FZ272-GK272</f>
        <v>0</v>
      </c>
      <c r="GM272" s="15">
        <f>GL272/GK272</f>
        <v>0</v>
      </c>
      <c r="GO272" s="142">
        <f>SUM(EV272:FU272)</f>
        <v>522.30238762274689</v>
      </c>
      <c r="GR272" s="143" t="str">
        <f>GB269</f>
        <v>Murphy Oil, USA</v>
      </c>
      <c r="GS272" s="144">
        <f>GO272</f>
        <v>522.30238762274689</v>
      </c>
      <c r="GU272" s="142">
        <f>SUM(DU272:FU272)</f>
        <v>633.20082512544013</v>
      </c>
      <c r="GW272" s="145">
        <f>SUM(DU272:FV272)</f>
        <v>659.25355147131427</v>
      </c>
      <c r="GY272" s="306">
        <f>+GW272</f>
        <v>659.25355147131427</v>
      </c>
      <c r="GZ272" s="143" t="str">
        <f>GR272</f>
        <v>Murphy Oil, USA</v>
      </c>
      <c r="HA272" s="144">
        <f>GW272</f>
        <v>659.25355147131427</v>
      </c>
      <c r="HC272" s="22" t="s">
        <v>96</v>
      </c>
      <c r="HD272" s="146">
        <f>FU272</f>
        <v>24.703472664765968</v>
      </c>
      <c r="HE272" s="147"/>
      <c r="HF272" s="148">
        <f>FV272</f>
        <v>26.052726345874163</v>
      </c>
    </row>
    <row r="273" spans="2:214" ht="9.9499999999999993" customHeight="1">
      <c r="C273" s="157"/>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c r="DF273" s="23"/>
      <c r="DG273" s="23"/>
      <c r="DH273" s="23"/>
      <c r="DI273" s="23"/>
      <c r="DJ273" s="23"/>
      <c r="DK273" s="23"/>
      <c r="DL273" s="23"/>
      <c r="DM273" s="23"/>
      <c r="DN273" s="23"/>
      <c r="DO273" s="23"/>
      <c r="DP273" s="23"/>
      <c r="DQ273" s="23"/>
      <c r="DR273" s="23"/>
      <c r="DS273" s="23"/>
      <c r="DT273" s="23"/>
      <c r="DU273" s="23"/>
      <c r="DV273" s="23"/>
      <c r="DW273" s="23"/>
      <c r="DX273" s="23"/>
      <c r="DY273" s="23"/>
      <c r="DZ273" s="23"/>
      <c r="EA273" s="23"/>
      <c r="EB273" s="23"/>
      <c r="EC273" s="23"/>
      <c r="ED273" s="23"/>
      <c r="EE273" s="23"/>
      <c r="EF273" s="23"/>
      <c r="EG273" s="23"/>
      <c r="EH273" s="23"/>
      <c r="EI273" s="23"/>
      <c r="EJ273" s="23"/>
      <c r="EK273" s="23"/>
      <c r="EL273" s="23"/>
      <c r="EM273" s="23"/>
      <c r="EN273" s="23"/>
      <c r="EO273" s="23"/>
      <c r="EP273" s="23"/>
      <c r="EQ273" s="23"/>
      <c r="ER273" s="23"/>
      <c r="ES273" s="23"/>
      <c r="ET273" s="23"/>
      <c r="EU273" s="23"/>
      <c r="EV273" s="23"/>
      <c r="EW273" s="23"/>
      <c r="EX273" s="23"/>
      <c r="EY273" s="23"/>
      <c r="EZ273" s="23"/>
      <c r="FA273" s="23"/>
      <c r="FB273" s="23"/>
      <c r="FC273" s="23"/>
      <c r="FD273" s="23"/>
      <c r="FE273" s="23"/>
      <c r="FF273" s="23"/>
      <c r="FG273" s="23"/>
      <c r="FH273" s="23"/>
      <c r="FI273" s="23"/>
      <c r="FJ273" s="23"/>
      <c r="FK273" s="23"/>
      <c r="FL273" s="23"/>
      <c r="FM273" s="23"/>
      <c r="FN273" s="23"/>
      <c r="FO273" s="23"/>
      <c r="FP273" s="23"/>
      <c r="FQ273" s="23"/>
      <c r="FR273" s="23"/>
      <c r="FS273" s="23"/>
      <c r="FT273" s="23"/>
      <c r="FU273" s="23"/>
      <c r="FV273" s="23"/>
      <c r="FW273" s="23"/>
      <c r="FX273" s="23"/>
      <c r="FY273" s="23"/>
      <c r="FZ273" s="151">
        <f>FZ270+(FZ271*$FP$7)</f>
        <v>659.25355147131438</v>
      </c>
      <c r="GA273" s="152" t="s">
        <v>179</v>
      </c>
      <c r="GB273" s="157"/>
      <c r="GK273" s="204">
        <v>0</v>
      </c>
      <c r="GZ273" s="1"/>
      <c r="HA273" s="1"/>
    </row>
    <row r="274" spans="2:214" ht="14.1" customHeight="1">
      <c r="B274" s="14">
        <v>52</v>
      </c>
      <c r="C274" s="103" t="str">
        <f>GB274</f>
        <v>Murray Coal, USA</v>
      </c>
      <c r="D274" s="154" t="s">
        <v>180</v>
      </c>
      <c r="F274" s="14" t="s">
        <v>220</v>
      </c>
      <c r="G274" s="23" t="s">
        <v>182</v>
      </c>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c r="DF274" s="23"/>
      <c r="DG274" s="23"/>
      <c r="DH274" s="23"/>
      <c r="DI274" s="23"/>
      <c r="DJ274" s="23"/>
      <c r="DK274" s="23"/>
      <c r="DL274" s="23"/>
      <c r="DM274" s="23"/>
      <c r="DN274" s="23"/>
      <c r="DO274" s="23"/>
      <c r="DP274" s="23"/>
      <c r="DQ274" s="23"/>
      <c r="DR274" s="23"/>
      <c r="DS274" s="23"/>
      <c r="DT274" s="23"/>
      <c r="DU274" s="23"/>
      <c r="DV274" s="23"/>
      <c r="DW274" s="23"/>
      <c r="DX274" s="23"/>
      <c r="DY274" s="23"/>
      <c r="DZ274" s="23"/>
      <c r="EA274" s="23"/>
      <c r="EB274" s="23"/>
      <c r="EC274" s="23"/>
      <c r="ED274" s="23"/>
      <c r="EE274" s="23"/>
      <c r="EF274" s="23"/>
      <c r="EG274" s="23"/>
      <c r="EH274" s="23"/>
      <c r="EI274" s="23"/>
      <c r="EJ274" s="23"/>
      <c r="EK274" s="23"/>
      <c r="EL274" s="23"/>
      <c r="EM274" s="23"/>
      <c r="EN274" s="23"/>
      <c r="EO274" s="23"/>
      <c r="EP274" s="23"/>
      <c r="EQ274" s="23"/>
      <c r="ER274" s="23"/>
      <c r="ES274" s="23"/>
      <c r="ET274" s="23"/>
      <c r="EU274" s="23"/>
      <c r="EV274" s="23"/>
      <c r="EW274" s="23"/>
      <c r="EX274" s="23"/>
      <c r="EY274" s="23"/>
      <c r="EZ274" s="23"/>
      <c r="FA274" s="23"/>
      <c r="FB274" s="23"/>
      <c r="FC274" s="23"/>
      <c r="FD274" s="23"/>
      <c r="FE274" s="23"/>
      <c r="FF274" s="23"/>
      <c r="FG274" s="23"/>
      <c r="FH274" s="23"/>
      <c r="FI274" s="23"/>
      <c r="FJ274" s="23"/>
      <c r="FK274" s="23"/>
      <c r="FL274" s="23"/>
      <c r="FM274" s="23"/>
      <c r="FN274" s="23"/>
      <c r="FO274" s="23"/>
      <c r="FP274" s="23"/>
      <c r="FQ274" s="23"/>
      <c r="FR274" s="23"/>
      <c r="FS274" s="23"/>
      <c r="FT274" s="23"/>
      <c r="FU274" s="23"/>
      <c r="FV274" s="23"/>
      <c r="FW274" s="23"/>
      <c r="FX274" s="23"/>
      <c r="FY274" s="23"/>
      <c r="FZ274" s="180"/>
      <c r="GB274" s="156" t="s">
        <v>270</v>
      </c>
      <c r="GF274" s="14">
        <v>52</v>
      </c>
      <c r="GK274" s="180"/>
      <c r="GZ274" s="1"/>
      <c r="HA274" s="1"/>
    </row>
    <row r="275" spans="2:214" ht="14.1" customHeight="1">
      <c r="C275" s="109" t="s">
        <v>172</v>
      </c>
      <c r="D275" s="110" t="s">
        <v>173</v>
      </c>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c r="DF275" s="23"/>
      <c r="DG275" s="23"/>
      <c r="DH275" s="23"/>
      <c r="DI275" s="23"/>
      <c r="DJ275" s="23"/>
      <c r="DK275" s="23"/>
      <c r="DL275" s="23"/>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13"/>
      <c r="ER275" s="155">
        <f>'[3]Murray Coal'!EO29</f>
        <v>2.2123258379637671</v>
      </c>
      <c r="ES275" s="155">
        <f>'[3]Murray Coal'!EP29</f>
        <v>4.996169184068167</v>
      </c>
      <c r="ET275" s="155">
        <f>'[3]Murray Coal'!EQ29</f>
        <v>7.7800125301725656</v>
      </c>
      <c r="EU275" s="155">
        <f>'[3]Murray Coal'!ER29</f>
        <v>10.563855876276964</v>
      </c>
      <c r="EV275" s="155">
        <f>'[3]Murray Coal'!ES29</f>
        <v>13.347699222381365</v>
      </c>
      <c r="EW275" s="155">
        <f>'[3]Murray Coal'!ET29</f>
        <v>16.131542568485763</v>
      </c>
      <c r="EX275" s="155">
        <f>'[3]Murray Coal'!EU29</f>
        <v>18.915385914590164</v>
      </c>
      <c r="EY275" s="155">
        <f>'[3]Murray Coal'!EV29</f>
        <v>21.699229260694565</v>
      </c>
      <c r="EZ275" s="155">
        <f>'[3]Murray Coal'!EW29</f>
        <v>24.483072606798959</v>
      </c>
      <c r="FA275" s="155">
        <f>'[3]Murray Coal'!EX29</f>
        <v>27.266915952903425</v>
      </c>
      <c r="FB275" s="155">
        <f>'[3]Murray Coal'!EY29</f>
        <v>30.050759299007758</v>
      </c>
      <c r="FC275" s="155">
        <f>'[3]Murray Coal'!EZ29</f>
        <v>32.834602645112163</v>
      </c>
      <c r="FD275" s="155">
        <f>'[3]Murray Coal'!FA29</f>
        <v>35.618445991216653</v>
      </c>
      <c r="FE275" s="155">
        <f>'[3]Murray Coal'!FB29</f>
        <v>34.733515656031138</v>
      </c>
      <c r="FF275" s="155">
        <f>'[3]Murray Coal'!FC29</f>
        <v>43.804051591682594</v>
      </c>
      <c r="FG275" s="155">
        <f>'[3]Murray Coal'!FD29</f>
        <v>42.919121256497071</v>
      </c>
      <c r="FH275" s="155">
        <f>'[3]Murray Coal'!FE29</f>
        <v>47.786238100017371</v>
      </c>
      <c r="FI275" s="155">
        <f>'[3]Murray Coal'!FF29</f>
        <v>43.97661300704376</v>
      </c>
      <c r="FJ275" s="155">
        <f>'[3]Murray Coal'!FG29</f>
        <v>45.188967566247904</v>
      </c>
      <c r="FK275" s="155">
        <f>'[3]Murray Coal'!FH29</f>
        <v>61.394254329332497</v>
      </c>
      <c r="FL275" s="155">
        <f>'[3]Murray Coal'!FI29</f>
        <v>57.650999011497802</v>
      </c>
      <c r="FM275" s="155">
        <f>'[3]Murray Coal'!FJ29</f>
        <v>55.529378532890554</v>
      </c>
      <c r="FN275" s="155">
        <f>'[3]Murray Coal'!FK29</f>
        <v>54.644448197705046</v>
      </c>
      <c r="FO275" s="155">
        <f>'[3]Murray Coal'!FL29</f>
        <v>58.626634706039823</v>
      </c>
      <c r="FP275" s="155">
        <f>'[3]Murray Coal'!FM29</f>
        <v>64.635311681949418</v>
      </c>
      <c r="FQ275" s="155">
        <f>'[3]Murray Coal'!FN29</f>
        <v>143.80117946764486</v>
      </c>
      <c r="FR275" s="155">
        <f>'[3]Murray Coal'!FO29</f>
        <v>138.96724751169401</v>
      </c>
      <c r="FS275" s="155">
        <f>'[3]Murray Coal'!FP29</f>
        <v>122.8371798271002</v>
      </c>
      <c r="FT275" s="155">
        <f>'[3]Murray Coal'!FQ29</f>
        <v>101.83999529898608</v>
      </c>
      <c r="FU275" s="155">
        <f>'[3]Murray Coal'!FR29</f>
        <v>101.47717386156002</v>
      </c>
      <c r="FV275" s="155">
        <f>'[3]Murray Coal'!FS29</f>
        <v>102.65634353319471</v>
      </c>
      <c r="FW275" s="155"/>
      <c r="FX275" s="155"/>
      <c r="FY275" s="113" t="s">
        <v>166</v>
      </c>
      <c r="FZ275" s="114">
        <f>SUM(L275:FW275)</f>
        <v>1568.368670026787</v>
      </c>
      <c r="GA275" s="115"/>
      <c r="GB275" s="109" t="s">
        <v>172</v>
      </c>
      <c r="GC275" s="116" t="s">
        <v>173</v>
      </c>
      <c r="GD275" s="117"/>
      <c r="GE275" s="118">
        <f>FZ275/FZ277</f>
        <v>0.89849736753571108</v>
      </c>
      <c r="GI275" s="118">
        <f>FZ275/$GI$576</f>
        <v>9.7299401534938303E-4</v>
      </c>
      <c r="GK275" s="114">
        <v>1465.7123264935922</v>
      </c>
      <c r="GL275" s="119">
        <f>FZ275-GK275</f>
        <v>102.65634353319479</v>
      </c>
      <c r="GM275" s="15">
        <f>GL275/GK275</f>
        <v>7.0038534627581694E-2</v>
      </c>
      <c r="GO275" s="120">
        <f>SUM(EV275:FU275)</f>
        <v>1440.1599630651108</v>
      </c>
      <c r="GP275" s="14">
        <v>2016</v>
      </c>
      <c r="GU275" s="120">
        <f>SUM(DU275:FU275)</f>
        <v>1465.7123264935922</v>
      </c>
      <c r="GW275" s="121">
        <f>SUM(DU275:FV275)</f>
        <v>1568.368670026787</v>
      </c>
      <c r="GZ275" s="1"/>
      <c r="HA275" s="1"/>
    </row>
    <row r="276" spans="2:214" ht="14.1" customHeight="1">
      <c r="C276" s="125" t="s">
        <v>175</v>
      </c>
      <c r="D276" s="126" t="s">
        <v>176</v>
      </c>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c r="DF276" s="23"/>
      <c r="DG276" s="23"/>
      <c r="DH276" s="23"/>
      <c r="DI276" s="23"/>
      <c r="DJ276" s="23"/>
      <c r="DK276" s="23"/>
      <c r="DL276" s="23"/>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14"/>
      <c r="ER276" s="127">
        <f>'[3]Murray Coal'!EO36</f>
        <v>8.9258905453753704E-3</v>
      </c>
      <c r="ES276" s="127">
        <f>'[3]Murray Coal'!EP36</f>
        <v>2.0157636148306016E-2</v>
      </c>
      <c r="ET276" s="127">
        <f>'[3]Murray Coal'!EQ36</f>
        <v>3.1389381751236657E-2</v>
      </c>
      <c r="EU276" s="127">
        <f>'[3]Murray Coal'!ER36</f>
        <v>4.2621127354167294E-2</v>
      </c>
      <c r="EV276" s="127">
        <f>'[3]Murray Coal'!ES36</f>
        <v>5.3852872957097946E-2</v>
      </c>
      <c r="EW276" s="127">
        <f>'[3]Murray Coal'!ET36</f>
        <v>6.508461856002859E-2</v>
      </c>
      <c r="EX276" s="127">
        <f>'[3]Murray Coal'!EU36</f>
        <v>7.6316364162959227E-2</v>
      </c>
      <c r="EY276" s="127">
        <f>'[3]Murray Coal'!EV36</f>
        <v>8.7548109765889878E-2</v>
      </c>
      <c r="EZ276" s="127">
        <f>'[3]Murray Coal'!EW36</f>
        <v>9.8779855368820502E-2</v>
      </c>
      <c r="FA276" s="127">
        <f>'[3]Murray Coal'!EX36</f>
        <v>0.11001160097175142</v>
      </c>
      <c r="FB276" s="127">
        <f>'[3]Murray Coal'!EY36</f>
        <v>0.12124334657468179</v>
      </c>
      <c r="FC276" s="127">
        <f>'[3]Murray Coal'!EZ36</f>
        <v>0.13247509217761244</v>
      </c>
      <c r="FD276" s="127">
        <f>'[3]Murray Coal'!FA36</f>
        <v>0.14370683778054344</v>
      </c>
      <c r="FE276" s="127">
        <f>'[3]Murray Coal'!FB36</f>
        <v>0.14013648156239328</v>
      </c>
      <c r="FF276" s="127">
        <f>'[3]Murray Coal'!FC36</f>
        <v>0.17673263279843235</v>
      </c>
      <c r="FG276" s="127">
        <f>'[3]Murray Coal'!FD36</f>
        <v>0.17316227658028213</v>
      </c>
      <c r="FH276" s="127">
        <f>'[3]Murray Coal'!FE36</f>
        <v>0.19279923578010802</v>
      </c>
      <c r="FI276" s="127">
        <f>'[3]Murray Coal'!FF36</f>
        <v>0.17742885226097158</v>
      </c>
      <c r="FJ276" s="127">
        <f>'[3]Murray Coal'!FG36</f>
        <v>0.18232024027983729</v>
      </c>
      <c r="FK276" s="127">
        <f>'[3]Murray Coal'!FH36</f>
        <v>0.24770238852471185</v>
      </c>
      <c r="FL276" s="127">
        <f>'[3]Murray Coal'!FI36</f>
        <v>0.23259978172193674</v>
      </c>
      <c r="FM276" s="127">
        <f>'[3]Murray Coal'!FJ36</f>
        <v>0.22403985268892176</v>
      </c>
      <c r="FN276" s="127">
        <f>'[3]Murray Coal'!FK36</f>
        <v>0.2204694964707716</v>
      </c>
      <c r="FO276" s="127">
        <f>'[3]Murray Coal'!FL36</f>
        <v>0.23653609945244727</v>
      </c>
      <c r="FP276" s="127">
        <f>'[3]Murray Coal'!FM36</f>
        <v>0.26077881817368675</v>
      </c>
      <c r="FQ276" s="127">
        <f>'[3]Murray Coal'!FN36</f>
        <v>0.580182885449399</v>
      </c>
      <c r="FR276" s="127">
        <f>'[3]Murray Coal'!FO36</f>
        <v>0.56067981460775373</v>
      </c>
      <c r="FS276" s="127">
        <f>'[3]Murray Coal'!FP36</f>
        <v>0.49560114664142202</v>
      </c>
      <c r="FT276" s="127">
        <f>'[3]Murray Coal'!FQ36</f>
        <v>0.41088551947526436</v>
      </c>
      <c r="FU276" s="127">
        <f>'[3]Murray Coal'!FR36</f>
        <v>0.40942167342582281</v>
      </c>
      <c r="FV276" s="127">
        <f>'[3]Murray Coal'!FS36</f>
        <v>0.41417917308650787</v>
      </c>
      <c r="FW276" s="127"/>
      <c r="FX276" s="127"/>
      <c r="FY276" s="113" t="s">
        <v>166</v>
      </c>
      <c r="FZ276" s="129">
        <f>SUM(L276:FW276)</f>
        <v>6.3277691030991408</v>
      </c>
      <c r="GA276" s="115"/>
      <c r="GB276" s="125" t="s">
        <v>175</v>
      </c>
      <c r="GC276" s="130" t="s">
        <v>176</v>
      </c>
      <c r="GD276" s="117"/>
      <c r="GE276" s="131">
        <f>(FZ276*$FP$7)/FZ277</f>
        <v>0.10150263246428905</v>
      </c>
      <c r="GI276" s="132"/>
      <c r="GK276" s="129">
        <v>5.9135899300126331</v>
      </c>
      <c r="GL276" s="119">
        <f>FZ276-GK276</f>
        <v>0.41417917308650765</v>
      </c>
      <c r="GM276" s="15">
        <f>GL276/GK276</f>
        <v>7.0038534627581597E-2</v>
      </c>
      <c r="GO276" s="133">
        <f>SUM(EV276:FU276)</f>
        <v>5.8104958942135472</v>
      </c>
      <c r="GU276" s="133">
        <f>SUM(DU276:FU276)</f>
        <v>5.9135899300126331</v>
      </c>
      <c r="GW276" s="134">
        <f>SUM(DU276:FV276)</f>
        <v>6.3277691030991408</v>
      </c>
      <c r="GZ276" s="1"/>
      <c r="HA276" s="1"/>
    </row>
    <row r="277" spans="2:214" ht="15" customHeight="1">
      <c r="C277" s="136" t="s">
        <v>177</v>
      </c>
      <c r="D277" s="14" t="s">
        <v>11</v>
      </c>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215"/>
      <c r="ER277" s="138">
        <f t="shared" ref="ER277:FV277" si="65">ER275+(ER276*$FP$7)</f>
        <v>2.4622507732342775</v>
      </c>
      <c r="ES277" s="138">
        <f t="shared" si="65"/>
        <v>5.5605829962207354</v>
      </c>
      <c r="ET277" s="138">
        <f t="shared" si="65"/>
        <v>8.6589152192071914</v>
      </c>
      <c r="EU277" s="138">
        <f t="shared" si="65"/>
        <v>11.757247442193648</v>
      </c>
      <c r="EV277" s="138">
        <f t="shared" si="65"/>
        <v>14.855579665180107</v>
      </c>
      <c r="EW277" s="138">
        <f t="shared" si="65"/>
        <v>17.953911888166562</v>
      </c>
      <c r="EX277" s="138">
        <f t="shared" si="65"/>
        <v>21.052244111153023</v>
      </c>
      <c r="EY277" s="138">
        <f t="shared" si="65"/>
        <v>24.150576334139483</v>
      </c>
      <c r="EZ277" s="138">
        <f t="shared" si="65"/>
        <v>27.248908557125933</v>
      </c>
      <c r="FA277" s="138">
        <f t="shared" si="65"/>
        <v>30.347240780112465</v>
      </c>
      <c r="FB277" s="138">
        <f t="shared" si="65"/>
        <v>33.445573003098851</v>
      </c>
      <c r="FC277" s="138">
        <f t="shared" si="65"/>
        <v>36.543905226085315</v>
      </c>
      <c r="FD277" s="138">
        <f t="shared" si="65"/>
        <v>39.642237449071871</v>
      </c>
      <c r="FE277" s="138">
        <f t="shared" si="65"/>
        <v>38.65733713977815</v>
      </c>
      <c r="FF277" s="138">
        <f t="shared" si="65"/>
        <v>48.752565310038698</v>
      </c>
      <c r="FG277" s="138">
        <f t="shared" si="65"/>
        <v>47.767665000744969</v>
      </c>
      <c r="FH277" s="138">
        <f t="shared" si="65"/>
        <v>53.184616701860392</v>
      </c>
      <c r="FI277" s="138">
        <f t="shared" si="65"/>
        <v>48.944620870350967</v>
      </c>
      <c r="FJ277" s="138">
        <f t="shared" si="65"/>
        <v>50.29393429408335</v>
      </c>
      <c r="FK277" s="138">
        <f t="shared" si="65"/>
        <v>68.32992120802443</v>
      </c>
      <c r="FL277" s="138">
        <f t="shared" si="65"/>
        <v>64.163792899712035</v>
      </c>
      <c r="FM277" s="138">
        <f t="shared" si="65"/>
        <v>61.802494408180365</v>
      </c>
      <c r="FN277" s="138">
        <f t="shared" si="65"/>
        <v>60.817594098886651</v>
      </c>
      <c r="FO277" s="138">
        <f t="shared" si="65"/>
        <v>65.249645490708346</v>
      </c>
      <c r="FP277" s="138">
        <f t="shared" si="65"/>
        <v>71.937118590812645</v>
      </c>
      <c r="FQ277" s="138">
        <f t="shared" si="65"/>
        <v>160.04630026022804</v>
      </c>
      <c r="FR277" s="138">
        <f t="shared" si="65"/>
        <v>154.6662823207111</v>
      </c>
      <c r="FS277" s="138">
        <f t="shared" si="65"/>
        <v>136.71401193306002</v>
      </c>
      <c r="FT277" s="138">
        <f t="shared" si="65"/>
        <v>113.34478984429349</v>
      </c>
      <c r="FU277" s="138">
        <f t="shared" si="65"/>
        <v>112.94098071748306</v>
      </c>
      <c r="FV277" s="138">
        <f t="shared" si="65"/>
        <v>114.25336037961694</v>
      </c>
      <c r="FW277" s="112"/>
      <c r="FX277" s="112"/>
      <c r="FY277" s="113" t="s">
        <v>166</v>
      </c>
      <c r="FZ277" s="139">
        <f>SUM(L277:FW277)</f>
        <v>1745.5462049135626</v>
      </c>
      <c r="GA277" s="115"/>
      <c r="GB277" s="136" t="s">
        <v>177</v>
      </c>
      <c r="GC277" s="14" t="s">
        <v>11</v>
      </c>
      <c r="GD277" s="117"/>
      <c r="GE277" s="140">
        <f>GE275+GE276</f>
        <v>1.0000000000000002</v>
      </c>
      <c r="GI277" s="141"/>
      <c r="GK277" s="139">
        <v>1631.2928445339458</v>
      </c>
      <c r="GL277" s="119">
        <f>FZ277-GK277</f>
        <v>114.25336037961688</v>
      </c>
      <c r="GM277" s="15">
        <f>GL277/GK277</f>
        <v>7.0038534627581625E-2</v>
      </c>
      <c r="GO277" s="142">
        <f>SUM(EV277:FU277)</f>
        <v>1602.8538481030901</v>
      </c>
      <c r="GR277" s="143" t="str">
        <f>GB274</f>
        <v>Murray Coal, USA</v>
      </c>
      <c r="GS277" s="144">
        <f>GO277</f>
        <v>1602.8538481030901</v>
      </c>
      <c r="GU277" s="142">
        <f>SUM(DU277:FU277)</f>
        <v>1631.2928445339458</v>
      </c>
      <c r="GW277" s="145">
        <f>SUM(DU277:FV277)</f>
        <v>1745.5462049135626</v>
      </c>
      <c r="GY277" s="306">
        <f>+GW277</f>
        <v>1745.5462049135626</v>
      </c>
      <c r="GZ277" s="143" t="str">
        <f>GR277</f>
        <v>Murray Coal, USA</v>
      </c>
      <c r="HA277" s="144">
        <f>GW277</f>
        <v>1745.5462049135626</v>
      </c>
      <c r="HC277" s="22" t="s">
        <v>98</v>
      </c>
      <c r="HD277" s="146">
        <f>FU277</f>
        <v>112.94098071748306</v>
      </c>
      <c r="HE277" s="147"/>
      <c r="HF277" s="148">
        <f>FV277</f>
        <v>114.25336037961694</v>
      </c>
    </row>
    <row r="278" spans="2:214" ht="9.9499999999999993" customHeight="1">
      <c r="C278" s="157"/>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c r="DF278" s="23"/>
      <c r="DG278" s="23"/>
      <c r="DH278" s="23"/>
      <c r="DI278" s="23"/>
      <c r="DJ278" s="23"/>
      <c r="DK278" s="23"/>
      <c r="DL278" s="23"/>
      <c r="DM278" s="23"/>
      <c r="DN278" s="23"/>
      <c r="DO278" s="23"/>
      <c r="DP278" s="23"/>
      <c r="DQ278" s="23"/>
      <c r="DR278" s="23"/>
      <c r="DS278" s="23"/>
      <c r="DT278" s="23"/>
      <c r="DU278" s="23"/>
      <c r="DV278" s="23"/>
      <c r="DW278" s="23"/>
      <c r="DX278" s="23"/>
      <c r="DY278" s="23"/>
      <c r="DZ278" s="23"/>
      <c r="EA278" s="23"/>
      <c r="EB278" s="23"/>
      <c r="EC278" s="23"/>
      <c r="ED278" s="23"/>
      <c r="EE278" s="23"/>
      <c r="EF278" s="23"/>
      <c r="EG278" s="23"/>
      <c r="EH278" s="23"/>
      <c r="EI278" s="23"/>
      <c r="EJ278" s="23"/>
      <c r="EK278" s="23"/>
      <c r="EL278" s="23"/>
      <c r="EM278" s="23"/>
      <c r="EN278" s="23"/>
      <c r="EO278" s="23"/>
      <c r="EP278" s="23"/>
      <c r="EQ278" s="23"/>
      <c r="ER278" s="23"/>
      <c r="ES278" s="23"/>
      <c r="ET278" s="23"/>
      <c r="EU278" s="23"/>
      <c r="EV278" s="23"/>
      <c r="EW278" s="23"/>
      <c r="EX278" s="23"/>
      <c r="EY278" s="23"/>
      <c r="EZ278" s="23"/>
      <c r="FA278" s="23"/>
      <c r="FB278" s="23"/>
      <c r="FC278" s="23"/>
      <c r="FD278" s="23"/>
      <c r="FE278" s="23"/>
      <c r="FF278" s="23"/>
      <c r="FG278" s="23"/>
      <c r="FH278" s="23"/>
      <c r="FI278" s="23"/>
      <c r="FJ278" s="23"/>
      <c r="FK278" s="23"/>
      <c r="FL278" s="23"/>
      <c r="FM278" s="23"/>
      <c r="FN278" s="23"/>
      <c r="FO278" s="23"/>
      <c r="FP278" s="23"/>
      <c r="FQ278" s="23"/>
      <c r="FR278" s="23"/>
      <c r="FS278" s="23"/>
      <c r="FT278" s="23"/>
      <c r="FU278" s="23"/>
      <c r="FV278" s="23"/>
      <c r="FW278" s="23"/>
      <c r="FX278" s="23"/>
      <c r="FY278" s="23"/>
      <c r="FZ278" s="151">
        <f>FZ275+(FZ276*$FP$7)</f>
        <v>1745.5462049135629</v>
      </c>
      <c r="GA278" s="152" t="s">
        <v>179</v>
      </c>
      <c r="GB278" s="157"/>
      <c r="GK278" s="204">
        <v>0</v>
      </c>
      <c r="GZ278" s="1"/>
      <c r="HA278" s="1"/>
    </row>
    <row r="279" spans="2:214" ht="11.1" customHeight="1">
      <c r="C279" s="157"/>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c r="CP279" s="23"/>
      <c r="CQ279" s="23"/>
      <c r="CR279" s="23"/>
      <c r="CS279" s="23"/>
      <c r="CT279" s="23"/>
      <c r="CU279" s="23"/>
      <c r="CV279" s="23"/>
      <c r="CW279" s="23"/>
      <c r="CX279" s="23"/>
      <c r="CY279" s="23"/>
      <c r="CZ279" s="23"/>
      <c r="DA279" s="23"/>
      <c r="DB279" s="23"/>
      <c r="DC279" s="23"/>
      <c r="DD279" s="23"/>
      <c r="DE279" s="23"/>
      <c r="DF279" s="23"/>
      <c r="DG279" s="23"/>
      <c r="DH279" s="23"/>
      <c r="DI279" s="23"/>
      <c r="DJ279" s="23"/>
      <c r="DK279" s="23"/>
      <c r="DL279" s="23"/>
      <c r="DM279" s="23"/>
      <c r="DN279" s="23"/>
      <c r="DO279" s="23"/>
      <c r="DP279" s="23"/>
      <c r="DQ279" s="23"/>
      <c r="DR279" s="23"/>
      <c r="DS279" s="23"/>
      <c r="DT279" s="23"/>
      <c r="DU279" s="23"/>
      <c r="DV279" s="23"/>
      <c r="DW279" s="23"/>
      <c r="DX279" s="23"/>
      <c r="DY279" s="23"/>
      <c r="DZ279" s="23"/>
      <c r="EA279" s="23"/>
      <c r="EB279" s="23"/>
      <c r="EC279" s="23"/>
      <c r="ED279" s="23"/>
      <c r="EE279" s="23"/>
      <c r="EF279" s="23"/>
      <c r="EG279" s="23"/>
      <c r="EH279" s="23"/>
      <c r="EI279" s="23"/>
      <c r="EJ279" s="23"/>
      <c r="EK279" s="23"/>
      <c r="EL279" s="23"/>
      <c r="EM279" s="23"/>
      <c r="EN279" s="23"/>
      <c r="EO279" s="23"/>
      <c r="EP279" s="23"/>
      <c r="EQ279" s="23"/>
      <c r="ER279" s="23"/>
      <c r="ES279" s="23"/>
      <c r="ET279" s="23"/>
      <c r="EU279" s="23"/>
      <c r="EV279" s="23"/>
      <c r="EW279" s="23"/>
      <c r="EX279" s="23"/>
      <c r="EY279" s="23"/>
      <c r="EZ279" s="23"/>
      <c r="FA279" s="23"/>
      <c r="FB279" s="23"/>
      <c r="FC279" s="23"/>
      <c r="FD279" s="23"/>
      <c r="FE279" s="23"/>
      <c r="FF279" s="23"/>
      <c r="FG279" s="23"/>
      <c r="FH279" s="23"/>
      <c r="FI279" s="23"/>
      <c r="FJ279" s="23"/>
      <c r="FK279" s="23"/>
      <c r="FL279" s="23"/>
      <c r="FM279" s="23"/>
      <c r="FN279" s="23"/>
      <c r="FO279" s="23"/>
      <c r="FP279" s="23"/>
      <c r="FQ279" s="23"/>
      <c r="FR279" s="23"/>
      <c r="FS279" s="23"/>
      <c r="FT279" s="23"/>
      <c r="FU279" s="23"/>
      <c r="FV279" s="23"/>
      <c r="FW279" s="23"/>
      <c r="FX279" s="23"/>
      <c r="FY279" s="23"/>
      <c r="FZ279" s="198"/>
      <c r="GB279" s="157"/>
      <c r="GK279" s="198"/>
      <c r="GZ279" s="1"/>
      <c r="HA279" s="1"/>
    </row>
    <row r="280" spans="2:214" ht="18" customHeight="1">
      <c r="E280" s="24"/>
      <c r="F280" s="14" t="s">
        <v>162</v>
      </c>
      <c r="J280" s="199">
        <v>1850</v>
      </c>
      <c r="K280" s="199">
        <v>1851</v>
      </c>
      <c r="L280" s="199">
        <v>1852</v>
      </c>
      <c r="M280" s="199">
        <v>1853</v>
      </c>
      <c r="N280" s="199">
        <v>1854</v>
      </c>
      <c r="O280" s="199">
        <v>1855</v>
      </c>
      <c r="P280" s="199">
        <v>1856</v>
      </c>
      <c r="Q280" s="199">
        <v>1857</v>
      </c>
      <c r="R280" s="199">
        <v>1858</v>
      </c>
      <c r="S280" s="199">
        <v>1859</v>
      </c>
      <c r="T280" s="199">
        <v>1860</v>
      </c>
      <c r="U280" s="199">
        <v>1861</v>
      </c>
      <c r="V280" s="199">
        <v>1862</v>
      </c>
      <c r="W280" s="199">
        <v>1863</v>
      </c>
      <c r="X280" s="199">
        <v>1864</v>
      </c>
      <c r="Y280" s="199">
        <v>1865</v>
      </c>
      <c r="Z280" s="199">
        <v>1866</v>
      </c>
      <c r="AA280" s="199">
        <v>1867</v>
      </c>
      <c r="AB280" s="199">
        <v>1868</v>
      </c>
      <c r="AC280" s="199">
        <v>1869</v>
      </c>
      <c r="AD280" s="199">
        <v>1870</v>
      </c>
      <c r="AE280" s="199">
        <v>1871</v>
      </c>
      <c r="AF280" s="199">
        <v>1872</v>
      </c>
      <c r="AG280" s="199">
        <v>1873</v>
      </c>
      <c r="AH280" s="199">
        <v>1874</v>
      </c>
      <c r="AI280" s="199">
        <v>1875</v>
      </c>
      <c r="AJ280" s="199">
        <v>1876</v>
      </c>
      <c r="AK280" s="199">
        <v>1877</v>
      </c>
      <c r="AL280" s="199">
        <v>1878</v>
      </c>
      <c r="AM280" s="199">
        <v>1879</v>
      </c>
      <c r="AN280" s="199">
        <v>1880</v>
      </c>
      <c r="AO280" s="199">
        <v>1881</v>
      </c>
      <c r="AP280" s="199">
        <v>1882</v>
      </c>
      <c r="AQ280" s="199">
        <v>1883</v>
      </c>
      <c r="AR280" s="199">
        <v>1884</v>
      </c>
      <c r="AS280" s="199">
        <v>1885</v>
      </c>
      <c r="AT280" s="199">
        <v>1886</v>
      </c>
      <c r="AU280" s="199">
        <v>1887</v>
      </c>
      <c r="AV280" s="199">
        <v>1888</v>
      </c>
      <c r="AW280" s="199">
        <v>1889</v>
      </c>
      <c r="AX280" s="199">
        <v>1890</v>
      </c>
      <c r="AY280" s="199">
        <v>1891</v>
      </c>
      <c r="AZ280" s="199">
        <v>1892</v>
      </c>
      <c r="BA280" s="199">
        <v>1893</v>
      </c>
      <c r="BB280" s="199">
        <v>1894</v>
      </c>
      <c r="BC280" s="199">
        <v>1895</v>
      </c>
      <c r="BD280" s="199">
        <v>1896</v>
      </c>
      <c r="BE280" s="199">
        <v>1897</v>
      </c>
      <c r="BF280" s="199">
        <v>1898</v>
      </c>
      <c r="BG280" s="199">
        <v>1899</v>
      </c>
      <c r="BH280" s="199">
        <v>1900</v>
      </c>
      <c r="BI280" s="199">
        <v>1901</v>
      </c>
      <c r="BJ280" s="199">
        <v>1902</v>
      </c>
      <c r="BK280" s="199">
        <v>1903</v>
      </c>
      <c r="BL280" s="199">
        <v>1904</v>
      </c>
      <c r="BM280" s="199">
        <v>1905</v>
      </c>
      <c r="BN280" s="199">
        <v>1906</v>
      </c>
      <c r="BO280" s="199">
        <v>1907</v>
      </c>
      <c r="BP280" s="199">
        <v>1908</v>
      </c>
      <c r="BQ280" s="199">
        <v>1909</v>
      </c>
      <c r="BR280" s="199">
        <v>1910</v>
      </c>
      <c r="BS280" s="199">
        <v>1911</v>
      </c>
      <c r="BT280" s="199">
        <v>1912</v>
      </c>
      <c r="BU280" s="199">
        <v>1913</v>
      </c>
      <c r="BV280" s="199">
        <v>1914</v>
      </c>
      <c r="BW280" s="199">
        <v>1915</v>
      </c>
      <c r="BX280" s="199">
        <v>1916</v>
      </c>
      <c r="BY280" s="199">
        <v>1917</v>
      </c>
      <c r="BZ280" s="199">
        <v>1918</v>
      </c>
      <c r="CA280" s="199">
        <v>1919</v>
      </c>
      <c r="CB280" s="199">
        <v>1920</v>
      </c>
      <c r="CC280" s="199">
        <v>1921</v>
      </c>
      <c r="CD280" s="199">
        <v>1922</v>
      </c>
      <c r="CE280" s="199">
        <v>1923</v>
      </c>
      <c r="CF280" s="199">
        <v>1924</v>
      </c>
      <c r="CG280" s="199">
        <v>1925</v>
      </c>
      <c r="CH280" s="199">
        <v>1926</v>
      </c>
      <c r="CI280" s="199">
        <v>1927</v>
      </c>
      <c r="CJ280" s="199">
        <v>1928</v>
      </c>
      <c r="CK280" s="199">
        <v>1929</v>
      </c>
      <c r="CL280" s="199">
        <v>1930</v>
      </c>
      <c r="CM280" s="199">
        <v>1931</v>
      </c>
      <c r="CN280" s="199">
        <v>1932</v>
      </c>
      <c r="CO280" s="199">
        <v>1933</v>
      </c>
      <c r="CP280" s="199">
        <v>1934</v>
      </c>
      <c r="CQ280" s="199">
        <v>1935</v>
      </c>
      <c r="CR280" s="199">
        <v>1936</v>
      </c>
      <c r="CS280" s="199">
        <v>1937</v>
      </c>
      <c r="CT280" s="199">
        <v>1938</v>
      </c>
      <c r="CU280" s="199">
        <v>1939</v>
      </c>
      <c r="CV280" s="199">
        <v>1940</v>
      </c>
      <c r="CW280" s="199">
        <v>1941</v>
      </c>
      <c r="CX280" s="199">
        <v>1942</v>
      </c>
      <c r="CY280" s="199">
        <v>1943</v>
      </c>
      <c r="CZ280" s="199">
        <v>1944</v>
      </c>
      <c r="DA280" s="199">
        <v>1945</v>
      </c>
      <c r="DB280" s="199">
        <v>1946</v>
      </c>
      <c r="DC280" s="199">
        <v>1947</v>
      </c>
      <c r="DD280" s="199">
        <v>1948</v>
      </c>
      <c r="DE280" s="199">
        <v>1949</v>
      </c>
      <c r="DF280" s="199">
        <v>1950</v>
      </c>
      <c r="DG280" s="199">
        <v>1951</v>
      </c>
      <c r="DH280" s="199">
        <v>1952</v>
      </c>
      <c r="DI280" s="199">
        <v>1953</v>
      </c>
      <c r="DJ280" s="199">
        <v>1954</v>
      </c>
      <c r="DK280" s="199">
        <v>1955</v>
      </c>
      <c r="DL280" s="199">
        <v>1956</v>
      </c>
      <c r="DM280" s="199">
        <v>1957</v>
      </c>
      <c r="DN280" s="199">
        <v>1958</v>
      </c>
      <c r="DO280" s="199">
        <v>1959</v>
      </c>
      <c r="DP280" s="199">
        <v>1960</v>
      </c>
      <c r="DQ280" s="199">
        <v>1961</v>
      </c>
      <c r="DR280" s="199">
        <v>1962</v>
      </c>
      <c r="DS280" s="199">
        <v>1963</v>
      </c>
      <c r="DT280" s="199">
        <v>1964</v>
      </c>
      <c r="DU280" s="199">
        <v>1965</v>
      </c>
      <c r="DV280" s="199">
        <v>1966</v>
      </c>
      <c r="DW280" s="199">
        <v>1967</v>
      </c>
      <c r="DX280" s="199">
        <v>1968</v>
      </c>
      <c r="DY280" s="199">
        <v>1969</v>
      </c>
      <c r="DZ280" s="199">
        <v>1970</v>
      </c>
      <c r="EA280" s="199">
        <v>1971</v>
      </c>
      <c r="EB280" s="199">
        <v>1972</v>
      </c>
      <c r="EC280" s="199">
        <v>1973</v>
      </c>
      <c r="ED280" s="199">
        <v>1974</v>
      </c>
      <c r="EE280" s="199">
        <v>1975</v>
      </c>
      <c r="EF280" s="199">
        <v>1976</v>
      </c>
      <c r="EG280" s="199">
        <v>1977</v>
      </c>
      <c r="EH280" s="199">
        <v>1978</v>
      </c>
      <c r="EI280" s="199">
        <v>1979</v>
      </c>
      <c r="EJ280" s="199">
        <v>1980</v>
      </c>
      <c r="EK280" s="199">
        <v>1981</v>
      </c>
      <c r="EL280" s="199">
        <v>1982</v>
      </c>
      <c r="EM280" s="199">
        <v>1983</v>
      </c>
      <c r="EN280" s="199">
        <v>1984</v>
      </c>
      <c r="EO280" s="199">
        <v>1985</v>
      </c>
      <c r="EP280" s="199">
        <v>1986</v>
      </c>
      <c r="EQ280" s="199">
        <v>1987</v>
      </c>
      <c r="ER280" s="199">
        <v>1988</v>
      </c>
      <c r="ES280" s="199">
        <v>1989</v>
      </c>
      <c r="ET280" s="199">
        <v>1990</v>
      </c>
      <c r="EU280" s="199">
        <v>1991</v>
      </c>
      <c r="EV280" s="199">
        <v>1992</v>
      </c>
      <c r="EW280" s="199">
        <v>1993</v>
      </c>
      <c r="EX280" s="199">
        <v>1994</v>
      </c>
      <c r="EY280" s="199">
        <v>1995</v>
      </c>
      <c r="EZ280" s="199">
        <v>1996</v>
      </c>
      <c r="FA280" s="199">
        <v>1997</v>
      </c>
      <c r="FB280" s="199">
        <v>1998</v>
      </c>
      <c r="FC280" s="199">
        <v>1999</v>
      </c>
      <c r="FD280" s="199">
        <v>2000</v>
      </c>
      <c r="FE280" s="199">
        <v>2001</v>
      </c>
      <c r="FF280" s="199">
        <v>2002</v>
      </c>
      <c r="FG280" s="199">
        <v>2003</v>
      </c>
      <c r="FH280" s="199">
        <v>2004</v>
      </c>
      <c r="FI280" s="199">
        <v>2005</v>
      </c>
      <c r="FJ280" s="199">
        <v>2006</v>
      </c>
      <c r="FK280" s="199">
        <v>2007</v>
      </c>
      <c r="FL280" s="199">
        <v>2008</v>
      </c>
      <c r="FM280" s="199">
        <v>2009</v>
      </c>
      <c r="FN280" s="199">
        <v>2010</v>
      </c>
      <c r="FO280" s="199">
        <v>2011</v>
      </c>
      <c r="FP280" s="199">
        <v>2012</v>
      </c>
      <c r="FQ280" s="199">
        <v>2013</v>
      </c>
      <c r="FR280" s="199">
        <v>2014</v>
      </c>
      <c r="FS280" s="199">
        <v>2015</v>
      </c>
      <c r="FT280" s="199">
        <v>2016</v>
      </c>
      <c r="FU280" s="199">
        <v>2017</v>
      </c>
      <c r="FV280" s="199">
        <v>2018</v>
      </c>
      <c r="FW280" s="199">
        <v>2019</v>
      </c>
      <c r="FX280" s="199">
        <v>2020</v>
      </c>
      <c r="FY280" s="200"/>
      <c r="FZ280" s="201" t="s">
        <v>11</v>
      </c>
      <c r="GB280" s="202" t="s">
        <v>161</v>
      </c>
      <c r="GK280" s="201" t="s">
        <v>11</v>
      </c>
      <c r="GZ280" s="1"/>
      <c r="HA280" s="1"/>
    </row>
    <row r="281" spans="2:214" ht="9.9499999999999993" customHeight="1">
      <c r="C281" s="157"/>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c r="DU281" s="23"/>
      <c r="DV281" s="23"/>
      <c r="DW281" s="23"/>
      <c r="DX281" s="23"/>
      <c r="DY281" s="23"/>
      <c r="DZ281" s="23"/>
      <c r="EA281" s="23"/>
      <c r="EB281" s="23"/>
      <c r="EC281" s="23"/>
      <c r="ED281" s="23"/>
      <c r="EE281" s="23"/>
      <c r="EF281" s="23"/>
      <c r="EG281" s="23"/>
      <c r="EH281" s="23"/>
      <c r="EI281" s="23"/>
      <c r="EJ281" s="23"/>
      <c r="EK281" s="23"/>
      <c r="EL281" s="23"/>
      <c r="EM281" s="23"/>
      <c r="EN281" s="23"/>
      <c r="EO281" s="23"/>
      <c r="EP281" s="23"/>
      <c r="EQ281" s="23"/>
      <c r="ER281" s="23"/>
      <c r="ES281" s="23"/>
      <c r="ET281" s="23"/>
      <c r="EU281" s="23"/>
      <c r="EV281" s="23"/>
      <c r="EW281" s="23"/>
      <c r="EX281" s="23"/>
      <c r="EY281" s="23"/>
      <c r="EZ281" s="23"/>
      <c r="FA281" s="23"/>
      <c r="FB281" s="23"/>
      <c r="FC281" s="23"/>
      <c r="FD281" s="23"/>
      <c r="FE281" s="23"/>
      <c r="FF281" s="23"/>
      <c r="FG281" s="23"/>
      <c r="FH281" s="23"/>
      <c r="FI281" s="23"/>
      <c r="FJ281" s="23"/>
      <c r="FK281" s="23"/>
      <c r="FL281" s="23"/>
      <c r="FM281" s="23"/>
      <c r="FN281" s="23"/>
      <c r="FO281" s="23"/>
      <c r="FP281" s="23"/>
      <c r="FQ281" s="23"/>
      <c r="FR281" s="23"/>
      <c r="FS281" s="23"/>
      <c r="FT281" s="23"/>
      <c r="FU281" s="23"/>
      <c r="FV281" s="23"/>
      <c r="FW281" s="23"/>
      <c r="FX281" s="23"/>
      <c r="FY281" s="23"/>
      <c r="FZ281" s="198"/>
      <c r="GB281" s="157"/>
      <c r="GK281" s="198"/>
      <c r="GZ281" s="1"/>
      <c r="HA281" s="1"/>
    </row>
    <row r="282" spans="2:214" ht="14.1" customHeight="1">
      <c r="B282" s="14">
        <v>53</v>
      </c>
      <c r="C282" s="103" t="str">
        <f>GB282</f>
        <v>National Iranian Oil Co.</v>
      </c>
      <c r="D282" s="104" t="s">
        <v>169</v>
      </c>
      <c r="F282" s="14" t="s">
        <v>219</v>
      </c>
      <c r="G282" s="23" t="s">
        <v>200</v>
      </c>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c r="DF282" s="23"/>
      <c r="DG282" s="23"/>
      <c r="DH282" s="23"/>
      <c r="DI282" s="23"/>
      <c r="DJ282" s="23"/>
      <c r="DK282" s="23"/>
      <c r="DL282" s="23"/>
      <c r="DM282" s="23"/>
      <c r="DN282" s="23"/>
      <c r="DO282" s="23"/>
      <c r="DP282" s="23"/>
      <c r="DQ282" s="23"/>
      <c r="DR282" s="23"/>
      <c r="DS282" s="23"/>
      <c r="DT282" s="23"/>
      <c r="DU282" s="23"/>
      <c r="DV282" s="23"/>
      <c r="DW282" s="23"/>
      <c r="DX282" s="23"/>
      <c r="DY282" s="23"/>
      <c r="DZ282" s="23"/>
      <c r="EA282" s="23"/>
      <c r="EB282" s="23"/>
      <c r="EC282" s="23"/>
      <c r="ED282" s="23"/>
      <c r="EE282" s="23"/>
      <c r="EF282" s="23"/>
      <c r="EG282" s="23"/>
      <c r="EH282" s="23"/>
      <c r="EI282" s="23"/>
      <c r="EJ282" s="23"/>
      <c r="EK282" s="23"/>
      <c r="EL282" s="23"/>
      <c r="EM282" s="23"/>
      <c r="EN282" s="23"/>
      <c r="EO282" s="23"/>
      <c r="EP282" s="23"/>
      <c r="EQ282" s="23"/>
      <c r="ER282" s="23"/>
      <c r="ES282" s="23"/>
      <c r="ET282" s="23"/>
      <c r="EU282" s="23"/>
      <c r="EV282" s="23"/>
      <c r="EW282" s="23"/>
      <c r="EX282" s="23"/>
      <c r="EY282" s="23"/>
      <c r="EZ282" s="23"/>
      <c r="FA282" s="23"/>
      <c r="FB282" s="23"/>
      <c r="FC282" s="23"/>
      <c r="FD282" s="23"/>
      <c r="FE282" s="23"/>
      <c r="FF282" s="23"/>
      <c r="FG282" s="23"/>
      <c r="FH282" s="23"/>
      <c r="FI282" s="23"/>
      <c r="FJ282" s="23"/>
      <c r="FK282" s="23"/>
      <c r="FL282" s="23"/>
      <c r="FM282" s="23"/>
      <c r="FN282" s="23"/>
      <c r="FO282" s="23"/>
      <c r="FP282" s="23"/>
      <c r="FQ282" s="23"/>
      <c r="FR282" s="23"/>
      <c r="FS282" s="23"/>
      <c r="FT282" s="23"/>
      <c r="FU282" s="23"/>
      <c r="FV282" s="23"/>
      <c r="FW282" s="23"/>
      <c r="FX282" s="23"/>
      <c r="FY282" s="23"/>
      <c r="FZ282" s="198"/>
      <c r="GB282" s="108" t="s">
        <v>26</v>
      </c>
      <c r="GF282" s="14">
        <v>53</v>
      </c>
      <c r="GK282" s="198"/>
      <c r="GY282" s="306"/>
      <c r="GZ282" s="1"/>
      <c r="HA282" s="1"/>
    </row>
    <row r="283" spans="2:214" ht="14.1" customHeight="1">
      <c r="B283" s="117"/>
      <c r="C283" s="109" t="s">
        <v>172</v>
      </c>
      <c r="D283" s="110" t="s">
        <v>173</v>
      </c>
      <c r="F283" s="14" t="s">
        <v>271</v>
      </c>
      <c r="G283" s="23" t="s">
        <v>204</v>
      </c>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164"/>
      <c r="CJ283" s="155">
        <f>'[3]Nat Iranian'!CG29</f>
        <v>1.5120356222357672</v>
      </c>
      <c r="CK283" s="155">
        <f>'[3]Nat Iranian'!CH29</f>
        <v>1.5402452420535986</v>
      </c>
      <c r="CL283" s="155">
        <f>'[3]Nat Iranian'!CI29</f>
        <v>1.6756514171791894</v>
      </c>
      <c r="CM283" s="155">
        <f>'[3]Nat Iranian'!CJ29</f>
        <v>1.6164112155617438</v>
      </c>
      <c r="CN283" s="155">
        <f>'[3]Nat Iranian'!CK29</f>
        <v>1.8195204782501302</v>
      </c>
      <c r="CO283" s="155">
        <f>'[3]Nat Iranian'!CL29</f>
        <v>1.9972410831024683</v>
      </c>
      <c r="CP283" s="155">
        <f>'[3]Nat Iranian'!CM29</f>
        <v>2.127005334264493</v>
      </c>
      <c r="CQ283" s="155">
        <f>'[3]Nat Iranian'!CN29</f>
        <v>2.1129005243555774</v>
      </c>
      <c r="CR283" s="155">
        <f>'[3]Nat Iranian'!CO29</f>
        <v>2.3131888250621802</v>
      </c>
      <c r="CS283" s="155">
        <f>'[3]Nat Iranian'!CP29</f>
        <v>2.8660973734916779</v>
      </c>
      <c r="CT283" s="155">
        <f>'[3]Nat Iranian'!CQ29</f>
        <v>2.8745602594370276</v>
      </c>
      <c r="CU283" s="155">
        <f>'[3]Nat Iranian'!CR29</f>
        <v>2.7024815785482548</v>
      </c>
      <c r="CV283" s="155">
        <f>'[3]Nat Iranian'!CS29</f>
        <v>2.4316692282970731</v>
      </c>
      <c r="CW283" s="155">
        <f>'[3]Nat Iranian'!CT29</f>
        <v>1.861834907976877</v>
      </c>
      <c r="CX283" s="155">
        <f>'[3]Nat Iranian'!CU29</f>
        <v>2.6517042628761582</v>
      </c>
      <c r="CY283" s="155">
        <f>'[3]Nat Iranian'!CV29</f>
        <v>2.7391540843114361</v>
      </c>
      <c r="CZ283" s="155">
        <f>'[3]Nat Iranian'!CW29</f>
        <v>3.7434165498262368</v>
      </c>
      <c r="DA283" s="155">
        <f>'[3]Nat Iranian'!CX29</f>
        <v>4.7504999773228205</v>
      </c>
      <c r="DB283" s="155">
        <f>'[3]Nat Iranian'!CY29</f>
        <v>5.413426043041861</v>
      </c>
      <c r="DC283" s="155">
        <f>'[3]Nat Iranian'!CZ29</f>
        <v>5.6955222412201749</v>
      </c>
      <c r="DD283" s="155">
        <f>'[3]Nat Iranian'!DA29</f>
        <v>7.0157324486946875</v>
      </c>
      <c r="DE283" s="155">
        <f>'[3]Nat Iranian'!DB29</f>
        <v>7.5629990731606194</v>
      </c>
      <c r="DF283" s="155">
        <f>'[3]Nat Iranian'!DC29</f>
        <v>8.956554292161492</v>
      </c>
      <c r="DG283" s="155">
        <f>'[3]Nat Iranian'!DD29</f>
        <v>31.445895106420657</v>
      </c>
      <c r="DH283" s="155">
        <f>'[3]Nat Iranian'!DE29</f>
        <v>2.1157214863373603</v>
      </c>
      <c r="DI283" s="155">
        <f>'[3]Nat Iranian'!DF29</f>
        <v>4.2314429726747207</v>
      </c>
      <c r="DJ283" s="155">
        <f>'[3]Nat Iranian'!DG29</f>
        <v>9.8733669362410161</v>
      </c>
      <c r="DK283" s="155">
        <f>'[3]Nat Iranian'!DH29</f>
        <v>44.571199312173725</v>
      </c>
      <c r="DL283" s="155">
        <f>'[3]Nat Iranian'!DI29</f>
        <v>73.966657644165423</v>
      </c>
      <c r="DM283" s="155">
        <f>'[3]Nat Iranian'!DJ29</f>
        <v>99.655840196389519</v>
      </c>
      <c r="DN283" s="155">
        <f>'[3]Nat Iranian'!DK29</f>
        <v>113.79842225714349</v>
      </c>
      <c r="DO283" s="155">
        <f>'[3]Nat Iranian'!DL29</f>
        <v>127.95974878136001</v>
      </c>
      <c r="DP283" s="155">
        <f>'[3]Nat Iranian'!DM29</f>
        <v>150.03933179053726</v>
      </c>
      <c r="DQ283" s="155">
        <f>'[3]Nat Iranian'!DN29</f>
        <v>171.95914626374091</v>
      </c>
      <c r="DR283" s="155">
        <f>'[3]Nat Iranian'!DO29</f>
        <v>190.10279155117189</v>
      </c>
      <c r="DS283" s="155">
        <f>'[3]Nat Iranian'!DP29</f>
        <v>212.30393377016929</v>
      </c>
      <c r="DT283" s="155">
        <f>'[3]Nat Iranian'!DQ29</f>
        <v>238.85802164021416</v>
      </c>
      <c r="DU283" s="155">
        <f>'[3]Nat Iranian'!DR29</f>
        <v>266.58524618128303</v>
      </c>
      <c r="DV283" s="155">
        <f>'[3]Nat Iranian'!DS29</f>
        <v>297.32233836789982</v>
      </c>
      <c r="DW283" s="155">
        <f>'[3]Nat Iranian'!DT29</f>
        <v>362.46519895277737</v>
      </c>
      <c r="DX283" s="155">
        <f>'[3]Nat Iranian'!DU29</f>
        <v>395.86366710098213</v>
      </c>
      <c r="DY283" s="155">
        <f>'[3]Nat Iranian'!DV29</f>
        <v>472.99933100574606</v>
      </c>
      <c r="DZ283" s="155">
        <f>'[3]Nat Iranian'!DW29</f>
        <v>552.53761529012911</v>
      </c>
      <c r="EA283" s="155">
        <f>'[3]Nat Iranian'!DX29</f>
        <v>645.0384215012408</v>
      </c>
      <c r="EB283" s="155">
        <f>'[3]Nat Iranian'!DY29</f>
        <v>720.05492670366766</v>
      </c>
      <c r="EC283" s="155">
        <f>'[3]Nat Iranian'!DZ29</f>
        <v>850.93368749794206</v>
      </c>
      <c r="ED283" s="155">
        <f>'[3]Nat Iranian'!EA29</f>
        <v>878.03312236732177</v>
      </c>
      <c r="EE283" s="155">
        <f>'[3]Nat Iranian'!EB29</f>
        <v>784.45669800200039</v>
      </c>
      <c r="EF283" s="155">
        <f>'[3]Nat Iranian'!EC29</f>
        <v>859.04849051992881</v>
      </c>
      <c r="EG283" s="155">
        <f>'[3]Nat Iranian'!ED29</f>
        <v>820.73367998128163</v>
      </c>
      <c r="EH283" s="155">
        <f>'[3]Nat Iranian'!EE29</f>
        <v>754.76840953630119</v>
      </c>
      <c r="EI283" s="155">
        <f>'[3]Nat Iranian'!EF29</f>
        <v>460.68684486407335</v>
      </c>
      <c r="EJ283" s="155">
        <f>'[3]Nat Iranian'!EG29</f>
        <v>245.5473432244263</v>
      </c>
      <c r="EK283" s="155">
        <f>'[3]Nat Iranian'!EH29</f>
        <v>204.23575464337452</v>
      </c>
      <c r="EL283" s="155">
        <f>'[3]Nat Iranian'!EI29</f>
        <v>321.86261256590547</v>
      </c>
      <c r="EM283" s="155">
        <f>'[3]Nat Iranian'!EJ29</f>
        <v>356.45604013021347</v>
      </c>
      <c r="EN283" s="155">
        <f>'[3]Nat Iranian'!EK29</f>
        <v>329.60385952331103</v>
      </c>
      <c r="EO283" s="155">
        <f>'[3]Nat Iranian'!EL29</f>
        <v>347.31679863839651</v>
      </c>
      <c r="EP283" s="155">
        <f>'[3]Nat Iranian'!EM29</f>
        <v>314.56471155575122</v>
      </c>
      <c r="EQ283" s="155">
        <f>'[3]Nat Iranian'!EN29</f>
        <v>353.30154691225107</v>
      </c>
      <c r="ER283" s="155">
        <f>'[3]Nat Iranian'!EO29</f>
        <v>353.47656493817038</v>
      </c>
      <c r="ES283" s="155">
        <f>'[3]Nat Iranian'!EP29</f>
        <v>437.78079998852945</v>
      </c>
      <c r="ET283" s="155">
        <f>'[3]Nat Iranian'!EQ29</f>
        <v>479.27011691144435</v>
      </c>
      <c r="EU283" s="155">
        <f>'[3]Nat Iranian'!ER29</f>
        <v>517.62713259616055</v>
      </c>
      <c r="EV283" s="155">
        <f>'[3]Nat Iranian'!ES29</f>
        <v>532.28450169248242</v>
      </c>
      <c r="EW283" s="155">
        <f>'[3]Nat Iranian'!ET29</f>
        <v>552.56982802239361</v>
      </c>
      <c r="EX283" s="155">
        <f>'[3]Nat Iranian'!EU29</f>
        <v>573.06809004422973</v>
      </c>
      <c r="EY283" s="155">
        <f>'[3]Nat Iranian'!EV29</f>
        <v>584.42032427510924</v>
      </c>
      <c r="EZ283" s="155">
        <f>'[3]Nat Iranian'!EW29</f>
        <v>600.37163627068651</v>
      </c>
      <c r="FA283" s="155">
        <f>'[3]Nat Iranian'!EX29</f>
        <v>612.71163977278013</v>
      </c>
      <c r="FB283" s="155">
        <f>'[3]Nat Iranian'!EY29</f>
        <v>615.35508646560208</v>
      </c>
      <c r="FC283" s="155">
        <f>'[3]Nat Iranian'!EZ29</f>
        <v>620.7716640540508</v>
      </c>
      <c r="FD283" s="155">
        <f>'[3]Nat Iranian'!FA29</f>
        <v>645.01482673170506</v>
      </c>
      <c r="FE283" s="155">
        <f>'[3]Nat Iranian'!FB29</f>
        <v>661.31500539690785</v>
      </c>
      <c r="FF283" s="155">
        <f>'[3]Nat Iranian'!FC29</f>
        <v>642.01418774871206</v>
      </c>
      <c r="FG283" s="155">
        <f>'[3]Nat Iranian'!FD29</f>
        <v>696.81137534808215</v>
      </c>
      <c r="FH283" s="155">
        <f>'[3]Nat Iranian'!FE29</f>
        <v>739.90274874504848</v>
      </c>
      <c r="FI283" s="155">
        <f>'[3]Nat Iranian'!FF29</f>
        <v>798.63119293805028</v>
      </c>
      <c r="FJ283" s="155">
        <f>'[3]Nat Iranian'!FG29</f>
        <v>796.69032814863601</v>
      </c>
      <c r="FK283" s="155">
        <f>'[3]Nat Iranian'!FH29</f>
        <v>787.56423032763018</v>
      </c>
      <c r="FL283" s="155">
        <f>'[3]Nat Iranian'!FI29</f>
        <v>816.03132753067769</v>
      </c>
      <c r="FM283" s="155">
        <f>'[3]Nat Iranian'!FJ29</f>
        <v>866.71209046235015</v>
      </c>
      <c r="FN283" s="155">
        <f>'[3]Nat Iranian'!FK29</f>
        <v>887.29034118337677</v>
      </c>
      <c r="FO283" s="155">
        <f>'[3]Nat Iranian'!FL29</f>
        <v>894.86819221385417</v>
      </c>
      <c r="FP283" s="155">
        <f>'[3]Nat Iranian'!FM29</f>
        <v>814.84081821171822</v>
      </c>
      <c r="FQ283" s="155">
        <f>'[3]Nat Iranian'!FN29</f>
        <v>773.13317636831948</v>
      </c>
      <c r="FR283" s="155">
        <f>'[3]Nat Iranian'!FO29</f>
        <v>825.88932651721984</v>
      </c>
      <c r="FS283" s="155">
        <f>'[3]Nat Iranian'!FP29</f>
        <v>861.52560432738733</v>
      </c>
      <c r="FT283" s="155">
        <f>'[3]Nat Iranian'!FQ29</f>
        <v>1015.4007305578742</v>
      </c>
      <c r="FU283" s="155">
        <f>'[3]Nat Iranian'!FR29</f>
        <v>1089.7552956006323</v>
      </c>
      <c r="FV283" s="155">
        <f>'[3]Nat Iranian'!FS29</f>
        <v>1108.4509548479816</v>
      </c>
      <c r="FW283" s="127"/>
      <c r="FX283" s="127"/>
      <c r="FY283" s="113" t="s">
        <v>166</v>
      </c>
      <c r="FZ283" s="114">
        <f>SUM(L283:FW283)</f>
        <v>35344.826855075175</v>
      </c>
      <c r="GA283" s="115"/>
      <c r="GB283" s="109" t="s">
        <v>172</v>
      </c>
      <c r="GC283" s="116" t="s">
        <v>173</v>
      </c>
      <c r="GD283" s="117"/>
      <c r="GE283" s="118">
        <f>FZ283/FZ285</f>
        <v>0.91660665075810366</v>
      </c>
      <c r="GF283" s="117"/>
      <c r="GI283" s="118">
        <f>FZ283/$GI$576</f>
        <v>2.1927436871689698E-2</v>
      </c>
      <c r="GK283" s="114">
        <v>35344.826855075175</v>
      </c>
      <c r="GL283" s="119">
        <f>FZ283-GK283</f>
        <v>0</v>
      </c>
      <c r="GM283" s="15">
        <f>GL283/GK283</f>
        <v>0</v>
      </c>
      <c r="GO283" s="120">
        <f>SUM(EV283:FU283)</f>
        <v>19304.943568955518</v>
      </c>
      <c r="GP283" s="14">
        <v>2017</v>
      </c>
      <c r="GU283" s="120">
        <f>SUM(DU283:FU283)</f>
        <v>32687.514528456024</v>
      </c>
      <c r="GW283" s="121">
        <f>SUM(DU283:FV283)</f>
        <v>33795.965483304004</v>
      </c>
      <c r="GZ283" s="1"/>
      <c r="HA283" s="1"/>
    </row>
    <row r="284" spans="2:214" ht="14.1" customHeight="1">
      <c r="B284" s="117"/>
      <c r="C284" s="125" t="s">
        <v>175</v>
      </c>
      <c r="D284" s="126" t="s">
        <v>176</v>
      </c>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23"/>
      <c r="BS284" s="23"/>
      <c r="BT284" s="23"/>
      <c r="BU284" s="23"/>
      <c r="BV284" s="23"/>
      <c r="BW284" s="23"/>
      <c r="BX284" s="23"/>
      <c r="BY284" s="23"/>
      <c r="BZ284" s="23"/>
      <c r="CA284" s="23"/>
      <c r="CB284" s="23"/>
      <c r="CC284" s="23"/>
      <c r="CD284" s="23"/>
      <c r="CE284" s="23"/>
      <c r="CF284" s="23"/>
      <c r="CG284" s="23"/>
      <c r="CH284" s="23"/>
      <c r="CI284" s="164"/>
      <c r="CJ284" s="127">
        <f>'[3]Nat Iranian'!CG36</f>
        <v>2.8520137308391431E-3</v>
      </c>
      <c r="CK284" s="127">
        <f>'[3]Nat Iranian'!CH36</f>
        <v>2.9052229422353963E-3</v>
      </c>
      <c r="CL284" s="127">
        <f>'[3]Nat Iranian'!CI36</f>
        <v>3.1606271569374084E-3</v>
      </c>
      <c r="CM284" s="127">
        <f>'[3]Nat Iranian'!CJ36</f>
        <v>3.0488878130052787E-3</v>
      </c>
      <c r="CN284" s="127">
        <f>'[3]Nat Iranian'!CK36</f>
        <v>3.4319941350582973E-3</v>
      </c>
      <c r="CO284" s="127">
        <f>'[3]Nat Iranian'!CL36</f>
        <v>3.7672121668546883E-3</v>
      </c>
      <c r="CP284" s="127">
        <f>'[3]Nat Iranian'!CM36</f>
        <v>4.0119745392774514E-3</v>
      </c>
      <c r="CQ284" s="127">
        <f>'[3]Nat Iranian'!CN36</f>
        <v>3.9853699335793248E-3</v>
      </c>
      <c r="CR284" s="127">
        <f>'[3]Nat Iranian'!CO36</f>
        <v>4.3631553344927179E-3</v>
      </c>
      <c r="CS284" s="127">
        <f>'[3]Nat Iranian'!CP36</f>
        <v>5.4060558778592721E-3</v>
      </c>
      <c r="CT284" s="127">
        <f>'[3]Nat Iranian'!CQ36</f>
        <v>5.4220186412781476E-3</v>
      </c>
      <c r="CU284" s="127">
        <f>'[3]Nat Iranian'!CR36</f>
        <v>5.0974424517610042E-3</v>
      </c>
      <c r="CV284" s="127">
        <f>'[3]Nat Iranian'!CS36</f>
        <v>4.58663402235698E-3</v>
      </c>
      <c r="CW284" s="127">
        <f>'[3]Nat Iranian'!CT36</f>
        <v>3.5118079521526753E-3</v>
      </c>
      <c r="CX284" s="127">
        <f>'[3]Nat Iranian'!CU36</f>
        <v>5.0016658712477508E-3</v>
      </c>
      <c r="CY284" s="127">
        <f>'[3]Nat Iranian'!CV36</f>
        <v>5.1666144265761346E-3</v>
      </c>
      <c r="CZ284" s="127">
        <f>'[3]Nat Iranian'!CW36</f>
        <v>7.0608623522827292E-3</v>
      </c>
      <c r="DA284" s="127">
        <f>'[3]Nat Iranian'!CX36</f>
        <v>8.960431199128949E-3</v>
      </c>
      <c r="DB284" s="127">
        <f>'[3]Nat Iranian'!CY36</f>
        <v>1.021084766694089E-2</v>
      </c>
      <c r="DC284" s="127">
        <f>'[3]Nat Iranian'!CZ36</f>
        <v>1.0742939780903415E-2</v>
      </c>
      <c r="DD284" s="127">
        <f>'[3]Nat Iranian'!DA36</f>
        <v>1.3233130874248038E-2</v>
      </c>
      <c r="DE284" s="127">
        <f>'[3]Nat Iranian'!DB36</f>
        <v>1.4265389575335343E-2</v>
      </c>
      <c r="DF284" s="127">
        <f>'[3]Nat Iranian'!DC36</f>
        <v>1.689392461831022E-2</v>
      </c>
      <c r="DG284" s="127">
        <f>'[3]Nat Iranian'!DD36</f>
        <v>5.931349982973811E-2</v>
      </c>
      <c r="DH284" s="127">
        <f>'[3]Nat Iranian'!DE36</f>
        <v>3.99069085471895E-3</v>
      </c>
      <c r="DI284" s="127">
        <f>'[3]Nat Iranian'!DF36</f>
        <v>7.9813817094379E-3</v>
      </c>
      <c r="DJ284" s="127">
        <f>'[3]Nat Iranian'!DG36</f>
        <v>1.8623223988688438E-2</v>
      </c>
      <c r="DK284" s="127">
        <f>'[3]Nat Iranian'!DH36</f>
        <v>8.4070554006079226E-2</v>
      </c>
      <c r="DL284" s="127">
        <f>'[3]Nat Iranian'!DI36</f>
        <v>0.14602075184814578</v>
      </c>
      <c r="DM284" s="127">
        <f>'[3]Nat Iranian'!DJ36</f>
        <v>0.19866902654502502</v>
      </c>
      <c r="DN284" s="127">
        <f>'[3]Nat Iranian'!DK36</f>
        <v>0.22561672517754586</v>
      </c>
      <c r="DO284" s="127">
        <f>'[3]Nat Iranian'!DL36</f>
        <v>0.25476493495973551</v>
      </c>
      <c r="DP284" s="127">
        <f>'[3]Nat Iranian'!DM36</f>
        <v>0.29818657218939143</v>
      </c>
      <c r="DQ284" s="127">
        <f>'[3]Nat Iranian'!DN36</f>
        <v>0.36793863799085391</v>
      </c>
      <c r="DR284" s="127">
        <f>'[3]Nat Iranian'!DO36</f>
        <v>0.40339091138797206</v>
      </c>
      <c r="DS284" s="127">
        <f>'[3]Nat Iranian'!DP36</f>
        <v>0.44584821801763108</v>
      </c>
      <c r="DT284" s="127">
        <f>'[3]Nat Iranian'!DQ36</f>
        <v>0.46814406268196268</v>
      </c>
      <c r="DU284" s="127">
        <f>'[3]Nat Iranian'!DR36</f>
        <v>0.52099585257338221</v>
      </c>
      <c r="DV284" s="127">
        <f>'[3]Nat Iranian'!DS36</f>
        <v>0.58128686446312894</v>
      </c>
      <c r="DW284" s="127">
        <f>'[3]Nat Iranian'!DT36</f>
        <v>0.70534217559203494</v>
      </c>
      <c r="DX284" s="127">
        <f>'[3]Nat Iranian'!DU36</f>
        <v>0.76990698128385715</v>
      </c>
      <c r="DY284" s="127">
        <f>'[3]Nat Iranian'!DV36</f>
        <v>0.93324533193331383</v>
      </c>
      <c r="DZ284" s="127">
        <f>'[3]Nat Iranian'!DW36</f>
        <v>1.2079575895623145</v>
      </c>
      <c r="EA284" s="127">
        <f>'[3]Nat Iranian'!DX36</f>
        <v>1.3417102843146729</v>
      </c>
      <c r="EB284" s="127">
        <f>'[3]Nat Iranian'!DY36</f>
        <v>1.5455000852342644</v>
      </c>
      <c r="EC284" s="127">
        <f>'[3]Nat Iranian'!DZ36</f>
        <v>1.8984978269977444</v>
      </c>
      <c r="ED284" s="127">
        <f>'[3]Nat Iranian'!EA36</f>
        <v>1.9854474253596828</v>
      </c>
      <c r="EE284" s="127">
        <f>'[3]Nat Iranian'!EB36</f>
        <v>1.8021244864661803</v>
      </c>
      <c r="EF284" s="127">
        <f>'[3]Nat Iranian'!EC36</f>
        <v>1.9523063229971314</v>
      </c>
      <c r="EG284" s="127">
        <f>'[3]Nat Iranian'!ED36</f>
        <v>1.8231851942385466</v>
      </c>
      <c r="EH284" s="127">
        <f>'[3]Nat Iranian'!EE36</f>
        <v>1.6419095459982884</v>
      </c>
      <c r="EI284" s="127">
        <f>'[3]Nat Iranian'!EF36</f>
        <v>1.0303591120342277</v>
      </c>
      <c r="EJ284" s="127">
        <f>'[3]Nat Iranian'!EG36</f>
        <v>0.56770983119034335</v>
      </c>
      <c r="EK284" s="127">
        <f>'[3]Nat Iranian'!EH36</f>
        <v>0.47305854737382996</v>
      </c>
      <c r="EL284" s="127">
        <f>'[3]Nat Iranian'!EI36</f>
        <v>0.71165630495976118</v>
      </c>
      <c r="EM284" s="127">
        <f>'[3]Nat Iranian'!EJ36</f>
        <v>0.8020002563976748</v>
      </c>
      <c r="EN284" s="127">
        <f>'[3]Nat Iranian'!EK36</f>
        <v>0.82077694777338683</v>
      </c>
      <c r="EO284" s="127">
        <f>'[3]Nat Iranian'!EL36</f>
        <v>0.90604724035322126</v>
      </c>
      <c r="EP284" s="127">
        <f>'[3]Nat Iranian'!EM36</f>
        <v>0.81750353674169762</v>
      </c>
      <c r="EQ284" s="127">
        <f>'[3]Nat Iranian'!EN36</f>
        <v>0.90269781607397137</v>
      </c>
      <c r="ER284" s="127">
        <f>'[3]Nat Iranian'!EO36</f>
        <v>0.96199778042371031</v>
      </c>
      <c r="ES284" s="127">
        <f>'[3]Nat Iranian'!EP36</f>
        <v>1.1536347212556781</v>
      </c>
      <c r="ET284" s="127">
        <f>'[3]Nat Iranian'!EQ36</f>
        <v>1.2459203351997947</v>
      </c>
      <c r="EU284" s="127">
        <f>'[3]Nat Iranian'!ER36</f>
        <v>1.3565197453555524</v>
      </c>
      <c r="EV284" s="127">
        <f>'[3]Nat Iranian'!ES36</f>
        <v>1.3732404424660902</v>
      </c>
      <c r="EW284" s="127">
        <f>'[3]Nat Iranian'!ET36</f>
        <v>1.4420761425909601</v>
      </c>
      <c r="EX284" s="127">
        <f>'[3]Nat Iranian'!EU36</f>
        <v>1.5506016194730079</v>
      </c>
      <c r="EY284" s="127">
        <f>'[3]Nat Iranian'!EV36</f>
        <v>1.6237028268341027</v>
      </c>
      <c r="EZ284" s="127">
        <f>'[3]Nat Iranian'!EW36</f>
        <v>1.7263132529584908</v>
      </c>
      <c r="FA284" s="127">
        <f>'[3]Nat Iranian'!EX36</f>
        <v>1.8498749607134319</v>
      </c>
      <c r="FB284" s="127">
        <f>'[3]Nat Iranian'!EY36</f>
        <v>1.8991699880872592</v>
      </c>
      <c r="FC284" s="127">
        <f>'[3]Nat Iranian'!EZ36</f>
        <v>2.0245900164179917</v>
      </c>
      <c r="FD284" s="127">
        <f>'[3]Nat Iranian'!FA36</f>
        <v>2.1063555999342882</v>
      </c>
      <c r="FE284" s="127">
        <f>'[3]Nat Iranian'!FB36</f>
        <v>2.2221742868424341</v>
      </c>
      <c r="FF284" s="127">
        <f>'[3]Nat Iranian'!FC36</f>
        <v>2.3186957406201283</v>
      </c>
      <c r="FG284" s="127">
        <f>'[3]Nat Iranian'!FD36</f>
        <v>2.5106725098333067</v>
      </c>
      <c r="FH284" s="127">
        <f>'[3]Nat Iranian'!FE36</f>
        <v>2.6347837767474886</v>
      </c>
      <c r="FI284" s="127">
        <f>'[3]Nat Iranian'!FF36</f>
        <v>3.0350428947671548</v>
      </c>
      <c r="FJ284" s="127">
        <f>'[3]Nat Iranian'!FG36</f>
        <v>3.1068549093705373</v>
      </c>
      <c r="FK284" s="127">
        <f>'[3]Nat Iranian'!FH36</f>
        <v>3.1382333246274605</v>
      </c>
      <c r="FL284" s="127">
        <f>'[3]Nat Iranian'!FI36</f>
        <v>3.2569146328646905</v>
      </c>
      <c r="FM284" s="127">
        <f>'[3]Nat Iranian'!FJ36</f>
        <v>3.7202289629661172</v>
      </c>
      <c r="FN284" s="127">
        <f>'[3]Nat Iranian'!FK36</f>
        <v>3.8321978796823908</v>
      </c>
      <c r="FO284" s="127">
        <f>'[3]Nat Iranian'!FL36</f>
        <v>3.929954550796519</v>
      </c>
      <c r="FP284" s="127">
        <f>'[3]Nat Iranian'!FM36</f>
        <v>3.8956864761716985</v>
      </c>
      <c r="FQ284" s="127">
        <f>'[3]Nat Iranian'!FN36</f>
        <v>3.840633850674485</v>
      </c>
      <c r="FR284" s="127">
        <f>'[3]Nat Iranian'!FO36</f>
        <v>4.1350431688724143</v>
      </c>
      <c r="FS284" s="127">
        <f>'[3]Nat Iranian'!FP36</f>
        <v>4.354447031143466</v>
      </c>
      <c r="FT284" s="127">
        <f>'[3]Nat Iranian'!FQ36</f>
        <v>4.8774699375493062</v>
      </c>
      <c r="FU284" s="127">
        <f>'[3]Nat Iranian'!FR36</f>
        <v>5.2243289331789429</v>
      </c>
      <c r="FV284" s="127">
        <f>'[3]Nat Iranian'!FS36</f>
        <v>5.6278654450474441</v>
      </c>
      <c r="FW284" s="127"/>
      <c r="FX284" s="127"/>
      <c r="FY284" s="113" t="s">
        <v>166</v>
      </c>
      <c r="FZ284" s="129">
        <f>SUM(L284:FW284)</f>
        <v>114.8460967176286</v>
      </c>
      <c r="GA284" s="115"/>
      <c r="GB284" s="125" t="s">
        <v>175</v>
      </c>
      <c r="GC284" s="130" t="s">
        <v>176</v>
      </c>
      <c r="GD284" s="117"/>
      <c r="GE284" s="131">
        <f>(FZ284*$FP$7)/FZ285</f>
        <v>8.3393349241896036E-2</v>
      </c>
      <c r="GF284" s="117"/>
      <c r="GI284" s="132"/>
      <c r="GK284" s="129">
        <v>114.8460967176286</v>
      </c>
      <c r="GL284" s="119">
        <f>FZ284-GK284</f>
        <v>0</v>
      </c>
      <c r="GM284" s="15">
        <f>GL284/GK284</f>
        <v>0</v>
      </c>
      <c r="GO284" s="133">
        <f>SUM(EV284:FU284)</f>
        <v>75.629287716184166</v>
      </c>
      <c r="GU284" s="133">
        <f>SUM(DU284:FU284)</f>
        <v>106.08858585833156</v>
      </c>
      <c r="GW284" s="134">
        <f>SUM(DU284:FV284)</f>
        <v>111.716451303379</v>
      </c>
      <c r="GZ284" s="1"/>
      <c r="HA284" s="1"/>
    </row>
    <row r="285" spans="2:214" ht="15" customHeight="1">
      <c r="B285" s="117"/>
      <c r="C285" s="136" t="s">
        <v>177</v>
      </c>
      <c r="D285" s="14" t="s">
        <v>11</v>
      </c>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38">
        <f>CI283+(CI284*21)</f>
        <v>0</v>
      </c>
      <c r="CJ285" s="138">
        <f t="shared" ref="CJ285:EU285" si="66">CJ283+(CJ284*$FP$7)</f>
        <v>1.5918920066992632</v>
      </c>
      <c r="CK285" s="138">
        <f t="shared" si="66"/>
        <v>1.6215914844361896</v>
      </c>
      <c r="CL285" s="138">
        <f t="shared" si="66"/>
        <v>1.7641489775734369</v>
      </c>
      <c r="CM285" s="138">
        <f t="shared" si="66"/>
        <v>1.7017800743258917</v>
      </c>
      <c r="CN285" s="138">
        <f t="shared" si="66"/>
        <v>1.9156163140317626</v>
      </c>
      <c r="CO285" s="138">
        <f t="shared" si="66"/>
        <v>2.1027230237743995</v>
      </c>
      <c r="CP285" s="138">
        <f t="shared" si="66"/>
        <v>2.2393406213642617</v>
      </c>
      <c r="CQ285" s="138">
        <f t="shared" si="66"/>
        <v>2.2244908824957985</v>
      </c>
      <c r="CR285" s="138">
        <f t="shared" si="66"/>
        <v>2.4353571744279763</v>
      </c>
      <c r="CS285" s="138">
        <f t="shared" si="66"/>
        <v>3.0174669380717374</v>
      </c>
      <c r="CT285" s="138">
        <f t="shared" si="66"/>
        <v>3.0263767813928157</v>
      </c>
      <c r="CU285" s="138">
        <f t="shared" si="66"/>
        <v>2.845209967197563</v>
      </c>
      <c r="CV285" s="138">
        <f t="shared" si="66"/>
        <v>2.5600949809230684</v>
      </c>
      <c r="CW285" s="138">
        <f t="shared" si="66"/>
        <v>1.9601655306371519</v>
      </c>
      <c r="CX285" s="138">
        <f t="shared" si="66"/>
        <v>2.7917509072710951</v>
      </c>
      <c r="CY285" s="138">
        <f t="shared" si="66"/>
        <v>2.8838192882555678</v>
      </c>
      <c r="CZ285" s="138">
        <f t="shared" si="66"/>
        <v>3.9411206956901532</v>
      </c>
      <c r="DA285" s="138">
        <f t="shared" si="66"/>
        <v>5.0013920508984313</v>
      </c>
      <c r="DB285" s="138">
        <f t="shared" si="66"/>
        <v>5.6993297777162057</v>
      </c>
      <c r="DC285" s="138">
        <f t="shared" si="66"/>
        <v>5.9963245550854705</v>
      </c>
      <c r="DD285" s="138">
        <f t="shared" si="66"/>
        <v>7.3862601131736323</v>
      </c>
      <c r="DE285" s="138">
        <f t="shared" si="66"/>
        <v>7.9624299812700094</v>
      </c>
      <c r="DF285" s="138">
        <f t="shared" si="66"/>
        <v>9.4295841814741781</v>
      </c>
      <c r="DG285" s="138">
        <f t="shared" si="66"/>
        <v>33.106673101653321</v>
      </c>
      <c r="DH285" s="138">
        <f t="shared" si="66"/>
        <v>2.2274608302694912</v>
      </c>
      <c r="DI285" s="138">
        <f t="shared" si="66"/>
        <v>4.4549216605389823</v>
      </c>
      <c r="DJ285" s="138">
        <f t="shared" si="66"/>
        <v>10.394817207924293</v>
      </c>
      <c r="DK285" s="138">
        <f t="shared" si="66"/>
        <v>46.925174824343941</v>
      </c>
      <c r="DL285" s="138">
        <f t="shared" si="66"/>
        <v>78.055238695913502</v>
      </c>
      <c r="DM285" s="138">
        <f t="shared" si="66"/>
        <v>105.21857293965022</v>
      </c>
      <c r="DN285" s="138">
        <f t="shared" si="66"/>
        <v>120.11569056211476</v>
      </c>
      <c r="DO285" s="138">
        <f t="shared" si="66"/>
        <v>135.09316696023259</v>
      </c>
      <c r="DP285" s="138">
        <f t="shared" si="66"/>
        <v>158.38855581184023</v>
      </c>
      <c r="DQ285" s="138">
        <f t="shared" si="66"/>
        <v>182.26142812748481</v>
      </c>
      <c r="DR285" s="138">
        <f t="shared" si="66"/>
        <v>201.39773707003511</v>
      </c>
      <c r="DS285" s="138">
        <f t="shared" si="66"/>
        <v>224.78768387466297</v>
      </c>
      <c r="DT285" s="138">
        <f t="shared" si="66"/>
        <v>251.96605539530913</v>
      </c>
      <c r="DU285" s="138">
        <f t="shared" si="66"/>
        <v>281.17313005333773</v>
      </c>
      <c r="DV285" s="138">
        <f t="shared" si="66"/>
        <v>313.59837057286745</v>
      </c>
      <c r="DW285" s="138">
        <f t="shared" si="66"/>
        <v>382.21477986935435</v>
      </c>
      <c r="DX285" s="138">
        <f t="shared" si="66"/>
        <v>417.42106257693013</v>
      </c>
      <c r="DY285" s="138">
        <f t="shared" si="66"/>
        <v>499.13020029987882</v>
      </c>
      <c r="DZ285" s="138">
        <f t="shared" si="66"/>
        <v>586.36042779787397</v>
      </c>
      <c r="EA285" s="138">
        <f t="shared" si="66"/>
        <v>682.60630946205163</v>
      </c>
      <c r="EB285" s="138">
        <f t="shared" si="66"/>
        <v>763.32892909022712</v>
      </c>
      <c r="EC285" s="138">
        <f t="shared" si="66"/>
        <v>904.09162665387885</v>
      </c>
      <c r="ED285" s="138">
        <f t="shared" si="66"/>
        <v>933.62565027739288</v>
      </c>
      <c r="EE285" s="138">
        <f t="shared" si="66"/>
        <v>834.91618362305348</v>
      </c>
      <c r="EF285" s="138">
        <f t="shared" si="66"/>
        <v>913.71306756384843</v>
      </c>
      <c r="EG285" s="138">
        <f t="shared" si="66"/>
        <v>871.7828654199609</v>
      </c>
      <c r="EH285" s="138">
        <f t="shared" si="66"/>
        <v>800.74187682425327</v>
      </c>
      <c r="EI285" s="138">
        <f t="shared" si="66"/>
        <v>489.53690000103171</v>
      </c>
      <c r="EJ285" s="138">
        <f t="shared" si="66"/>
        <v>261.44321849775594</v>
      </c>
      <c r="EK285" s="138">
        <f t="shared" si="66"/>
        <v>217.48139396984175</v>
      </c>
      <c r="EL285" s="138">
        <f t="shared" si="66"/>
        <v>341.78898910477881</v>
      </c>
      <c r="EM285" s="138">
        <f t="shared" si="66"/>
        <v>378.91204730934834</v>
      </c>
      <c r="EN285" s="138">
        <f t="shared" si="66"/>
        <v>352.58561406096584</v>
      </c>
      <c r="EO285" s="138">
        <f t="shared" si="66"/>
        <v>372.68612136828671</v>
      </c>
      <c r="EP285" s="138">
        <f t="shared" si="66"/>
        <v>337.45481058451873</v>
      </c>
      <c r="EQ285" s="138">
        <f t="shared" si="66"/>
        <v>378.57708576232227</v>
      </c>
      <c r="ER285" s="138">
        <f t="shared" si="66"/>
        <v>380.4125027900343</v>
      </c>
      <c r="ES285" s="138">
        <f t="shared" si="66"/>
        <v>470.08257218368846</v>
      </c>
      <c r="ET285" s="138">
        <f t="shared" si="66"/>
        <v>514.15588629703859</v>
      </c>
      <c r="EU285" s="138">
        <f t="shared" si="66"/>
        <v>555.60968546611605</v>
      </c>
      <c r="EV285" s="138">
        <f t="shared" ref="EV285:FV285" si="67">EV283+(EV284*$FP$7)</f>
        <v>570.73523408153301</v>
      </c>
      <c r="EW285" s="138">
        <f t="shared" si="67"/>
        <v>592.94796001494046</v>
      </c>
      <c r="EX285" s="138">
        <f t="shared" si="67"/>
        <v>616.484935389474</v>
      </c>
      <c r="EY285" s="138">
        <f t="shared" si="67"/>
        <v>629.88400342646412</v>
      </c>
      <c r="EZ285" s="138">
        <f t="shared" si="67"/>
        <v>648.70840735352431</v>
      </c>
      <c r="FA285" s="138">
        <f t="shared" si="67"/>
        <v>664.50813867275622</v>
      </c>
      <c r="FB285" s="138">
        <f t="shared" si="67"/>
        <v>668.5318461320453</v>
      </c>
      <c r="FC285" s="138">
        <f t="shared" si="67"/>
        <v>677.4601845137546</v>
      </c>
      <c r="FD285" s="138">
        <f t="shared" si="67"/>
        <v>703.99278352986516</v>
      </c>
      <c r="FE285" s="138">
        <f t="shared" si="67"/>
        <v>723.53588542849604</v>
      </c>
      <c r="FF285" s="138">
        <f t="shared" si="67"/>
        <v>706.93766848607561</v>
      </c>
      <c r="FG285" s="138">
        <f t="shared" si="67"/>
        <v>767.11020562341469</v>
      </c>
      <c r="FH285" s="138">
        <f t="shared" si="67"/>
        <v>813.67669449397818</v>
      </c>
      <c r="FI285" s="138">
        <f t="shared" si="67"/>
        <v>883.61239399153055</v>
      </c>
      <c r="FJ285" s="138">
        <f t="shared" si="67"/>
        <v>883.68226561101108</v>
      </c>
      <c r="FK285" s="138">
        <f t="shared" si="67"/>
        <v>875.43476341719906</v>
      </c>
      <c r="FL285" s="138">
        <f t="shared" si="67"/>
        <v>907.22493725088907</v>
      </c>
      <c r="FM285" s="138">
        <f t="shared" si="67"/>
        <v>970.8785014254014</v>
      </c>
      <c r="FN285" s="138">
        <f t="shared" si="67"/>
        <v>994.59188181448371</v>
      </c>
      <c r="FO285" s="138">
        <f t="shared" si="67"/>
        <v>1004.9069196361567</v>
      </c>
      <c r="FP285" s="138">
        <f t="shared" si="67"/>
        <v>923.92003954452582</v>
      </c>
      <c r="FQ285" s="138">
        <f t="shared" si="67"/>
        <v>880.67092418720506</v>
      </c>
      <c r="FR285" s="138">
        <f t="shared" si="67"/>
        <v>941.67053524564744</v>
      </c>
      <c r="FS285" s="138">
        <f t="shared" si="67"/>
        <v>983.45012119940441</v>
      </c>
      <c r="FT285" s="138">
        <f t="shared" si="67"/>
        <v>1151.9698888092548</v>
      </c>
      <c r="FU285" s="138">
        <f t="shared" si="67"/>
        <v>1236.0365057296426</v>
      </c>
      <c r="FV285" s="138">
        <f t="shared" si="67"/>
        <v>1266.0311873093101</v>
      </c>
      <c r="FW285" s="112"/>
      <c r="FX285" s="112"/>
      <c r="FY285" s="113" t="s">
        <v>166</v>
      </c>
      <c r="FZ285" s="139">
        <f>SUM(L285:FW285)</f>
        <v>38560.517563168789</v>
      </c>
      <c r="GA285" s="115"/>
      <c r="GB285" s="136" t="s">
        <v>177</v>
      </c>
      <c r="GC285" s="14" t="s">
        <v>11</v>
      </c>
      <c r="GD285" s="117"/>
      <c r="GE285" s="140">
        <f>GE283+GE284</f>
        <v>0.99999999999999967</v>
      </c>
      <c r="GF285" s="117"/>
      <c r="GI285" s="141"/>
      <c r="GK285" s="139">
        <v>38560.517563168789</v>
      </c>
      <c r="GL285" s="119">
        <f>FZ285-GK285</f>
        <v>0</v>
      </c>
      <c r="GM285" s="15">
        <f>GL285/GK285</f>
        <v>0</v>
      </c>
      <c r="GO285" s="142">
        <f>SUM(EV285:FU285)</f>
        <v>21422.563625008672</v>
      </c>
      <c r="GR285" s="143" t="str">
        <f>GB282</f>
        <v>National Iranian Oil Co.</v>
      </c>
      <c r="GS285" s="144">
        <f>GO285</f>
        <v>21422.563625008672</v>
      </c>
      <c r="GU285" s="142">
        <f>SUM(DU285:FU285)</f>
        <v>35657.99493248931</v>
      </c>
      <c r="GW285" s="145">
        <f>SUM(DU285:FV285)</f>
        <v>36924.026119798618</v>
      </c>
      <c r="GY285" s="306">
        <f>+GW285</f>
        <v>36924.026119798618</v>
      </c>
      <c r="GZ285" s="143" t="str">
        <f>GR285</f>
        <v>National Iranian Oil Co.</v>
      </c>
      <c r="HA285" s="144">
        <f>GW285</f>
        <v>36924.026119798618</v>
      </c>
      <c r="HC285" s="22" t="s">
        <v>26</v>
      </c>
      <c r="HD285" s="146">
        <f>FU285</f>
        <v>1236.0365057296426</v>
      </c>
      <c r="HE285" s="147"/>
      <c r="HF285" s="148">
        <f>FV285</f>
        <v>1266.0311873093101</v>
      </c>
    </row>
    <row r="286" spans="2:214" ht="9.9499999999999993" customHeight="1">
      <c r="B286" s="117"/>
      <c r="C286" s="149"/>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151">
        <f>FZ283+(FZ284*$FP$7)</f>
        <v>38560.517563168774</v>
      </c>
      <c r="GA286" s="152" t="s">
        <v>179</v>
      </c>
      <c r="GB286" s="149"/>
      <c r="GF286" s="117"/>
      <c r="GK286" s="204">
        <v>0</v>
      </c>
      <c r="GZ286" s="1"/>
      <c r="HA286" s="1"/>
    </row>
    <row r="287" spans="2:214" ht="14.1" customHeight="1">
      <c r="B287" s="14">
        <v>54</v>
      </c>
      <c r="C287" s="103" t="str">
        <f>GB287</f>
        <v>Nigerian National Petroleum, Nigeria</v>
      </c>
      <c r="D287" s="104" t="s">
        <v>169</v>
      </c>
      <c r="F287" s="14" t="s">
        <v>238</v>
      </c>
      <c r="G287" s="23" t="s">
        <v>200</v>
      </c>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180"/>
      <c r="GB287" s="156" t="s">
        <v>59</v>
      </c>
      <c r="GF287" s="14">
        <v>54</v>
      </c>
      <c r="GK287" s="180"/>
      <c r="GZ287" s="1"/>
      <c r="HA287" s="1"/>
    </row>
    <row r="288" spans="2:214" ht="14.1" customHeight="1">
      <c r="C288" s="109" t="s">
        <v>172</v>
      </c>
      <c r="D288" s="110" t="s">
        <v>173</v>
      </c>
      <c r="F288" s="14" t="s">
        <v>259</v>
      </c>
      <c r="G288" s="23" t="s">
        <v>204</v>
      </c>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13"/>
      <c r="DO288" s="155">
        <f>[3]Nigerian!DL29</f>
        <v>0.15404715128637866</v>
      </c>
      <c r="DP288" s="155">
        <f>[3]Nigerian!DM29</f>
        <v>0.27693148229452791</v>
      </c>
      <c r="DQ288" s="155">
        <f>[3]Nigerian!DN29</f>
        <v>0.71661991205699116</v>
      </c>
      <c r="DR288" s="155">
        <f>[3]Nigerian!DO29</f>
        <v>1.0382154477526502</v>
      </c>
      <c r="DS288" s="155">
        <f>[3]Nigerian!DP29</f>
        <v>1.1049743381437109</v>
      </c>
      <c r="DT288" s="155">
        <f>[3]Nigerian!DQ29</f>
        <v>1.6767518339198924</v>
      </c>
      <c r="DU288" s="155">
        <f>[3]Nigerian!DR29</f>
        <v>3.7837844656928494</v>
      </c>
      <c r="DV288" s="155">
        <f>[3]Nigerian!DS29</f>
        <v>5.8105087023094804</v>
      </c>
      <c r="DW288" s="155">
        <f>[3]Nigerian!DT29</f>
        <v>4.4451767238044253</v>
      </c>
      <c r="DX288" s="155">
        <f>[3]Nigerian!DU29</f>
        <v>1.9962588191773885</v>
      </c>
      <c r="DY288" s="155">
        <f>[3]Nigerian!DV29</f>
        <v>7.482650016149889</v>
      </c>
      <c r="DZ288" s="155">
        <f>[3]Nigerian!DW29</f>
        <v>14.994364176681609</v>
      </c>
      <c r="EA288" s="155">
        <f>[3]Nigerian!DX29</f>
        <v>53.01622638980264</v>
      </c>
      <c r="EB288" s="155">
        <f>[3]Nigerian!DY29</f>
        <v>62.900453190646594</v>
      </c>
      <c r="EC288" s="155">
        <f>[3]Nigerian!DZ29</f>
        <v>71.208603515392923</v>
      </c>
      <c r="ED288" s="155">
        <f>[3]Nigerian!EA29</f>
        <v>78.13176571089727</v>
      </c>
      <c r="EE288" s="155">
        <f>[3]Nigerian!EB29</f>
        <v>61.804923971374031</v>
      </c>
      <c r="EF288" s="155">
        <f>[3]Nigerian!EC29</f>
        <v>71.753574720620804</v>
      </c>
      <c r="EG288" s="155">
        <f>[3]Nigerian!ED29</f>
        <v>72.488085424363362</v>
      </c>
      <c r="EH288" s="155">
        <f>[3]Nigerian!EE29</f>
        <v>66.075719801857872</v>
      </c>
      <c r="EI288" s="155">
        <f>[3]Nigerian!EF29</f>
        <v>136.40089819001551</v>
      </c>
      <c r="EJ288" s="155">
        <f>[3]Nigerian!EG29</f>
        <v>171.79001618702276</v>
      </c>
      <c r="EK288" s="155">
        <f>[3]Nigerian!EH29</f>
        <v>121.51918886628499</v>
      </c>
      <c r="EL288" s="155">
        <f>[3]Nigerian!EI29</f>
        <v>109.16536682094549</v>
      </c>
      <c r="EM288" s="155">
        <f>[3]Nigerian!EJ29</f>
        <v>105.76685696872134</v>
      </c>
      <c r="EN288" s="155">
        <f>[3]Nigerian!EK29</f>
        <v>118.51857541456354</v>
      </c>
      <c r="EO288" s="155">
        <f>[3]Nigerian!EL29</f>
        <v>127.77790566316159</v>
      </c>
      <c r="EP288" s="155">
        <f>[3]Nigerian!EM29</f>
        <v>125.7341998446043</v>
      </c>
      <c r="EQ288" s="155">
        <f>[3]Nigerian!EN29</f>
        <v>115.80532502546291</v>
      </c>
      <c r="ER288" s="155">
        <f>[3]Nigerian!EO29</f>
        <v>127.60148694888368</v>
      </c>
      <c r="ES288" s="155">
        <f>[3]Nigerian!EP29</f>
        <v>150.18955297958993</v>
      </c>
      <c r="ET288" s="155">
        <f>[3]Nigerian!EQ29</f>
        <v>157.92306057006496</v>
      </c>
      <c r="EU288" s="155">
        <f>[3]Nigerian!ER29</f>
        <v>163.67326455583506</v>
      </c>
      <c r="EV288" s="155">
        <f>[3]Nigerian!ES29</f>
        <v>170.83839056432083</v>
      </c>
      <c r="EW288" s="155">
        <f>[3]Nigerian!ET29</f>
        <v>172.24856401954381</v>
      </c>
      <c r="EX288" s="155">
        <f>[3]Nigerian!EU29</f>
        <v>169.54605560003714</v>
      </c>
      <c r="EY288" s="155">
        <f>[3]Nigerian!EV29</f>
        <v>174.05316304100526</v>
      </c>
      <c r="EZ288" s="155">
        <f>[3]Nigerian!EW29</f>
        <v>174.19253448097624</v>
      </c>
      <c r="FA288" s="155">
        <f>[3]Nigerian!EX29</f>
        <v>185.14283661679841</v>
      </c>
      <c r="FB288" s="155">
        <f>[3]Nigerian!EY29</f>
        <v>186.49469231466506</v>
      </c>
      <c r="FC288" s="155">
        <f>[3]Nigerian!EZ29</f>
        <v>183.79367344520105</v>
      </c>
      <c r="FD288" s="155">
        <f>[3]Nigerian!FA29</f>
        <v>186.77806814146348</v>
      </c>
      <c r="FE288" s="155">
        <f>[3]Nigerian!FB29</f>
        <v>194.33959774697496</v>
      </c>
      <c r="FF288" s="155">
        <f>[3]Nigerian!FC29</f>
        <v>196.72746426645801</v>
      </c>
      <c r="FG288" s="155">
        <f>[3]Nigerian!FD29</f>
        <v>206.99033220343628</v>
      </c>
      <c r="FH288" s="155">
        <f>[3]Nigerian!FE29</f>
        <v>223.90227620774681</v>
      </c>
      <c r="FI288" s="155">
        <f>[3]Nigerian!FF29</f>
        <v>265.25199307249301</v>
      </c>
      <c r="FJ288" s="155">
        <f>[3]Nigerian!FG29</f>
        <v>251.72624471267312</v>
      </c>
      <c r="FK288" s="155">
        <f>[3]Nigerian!FH29</f>
        <v>244.88166044474914</v>
      </c>
      <c r="FL288" s="155">
        <f>[3]Nigerian!FI29</f>
        <v>235.23845633943534</v>
      </c>
      <c r="FM288" s="155">
        <f>[3]Nigerian!FJ29</f>
        <v>245.41935219021289</v>
      </c>
      <c r="FN288" s="155">
        <f>[3]Nigerian!FK29</f>
        <v>252.71000636540873</v>
      </c>
      <c r="FO288" s="155">
        <f>[3]Nigerian!FL29</f>
        <v>262.8107239836479</v>
      </c>
      <c r="FP288" s="155">
        <f>[3]Nigerian!FM29</f>
        <v>256.78141705565793</v>
      </c>
      <c r="FQ288" s="155">
        <f>[3]Nigerian!FN29</f>
        <v>244.35600700351605</v>
      </c>
      <c r="FR288" s="155">
        <f>[3]Nigerian!FO29</f>
        <v>289.23144082694455</v>
      </c>
      <c r="FS288" s="155">
        <f>[3]Nigerian!FP29</f>
        <v>277.72239266349044</v>
      </c>
      <c r="FT288" s="155">
        <f>[3]Nigerian!FQ29</f>
        <v>247.79781594570551</v>
      </c>
      <c r="FU288" s="155">
        <f>[3]Nigerian!FR29</f>
        <v>260.04569261847263</v>
      </c>
      <c r="FV288" s="155">
        <f>[3]Nigerian!FS29</f>
        <v>271.50842060100325</v>
      </c>
      <c r="FW288" s="155"/>
      <c r="FX288" s="155"/>
      <c r="FY288" s="113" t="s">
        <v>166</v>
      </c>
      <c r="FZ288" s="114">
        <f>SUM(L288:FW288)</f>
        <v>8343.2546063014179</v>
      </c>
      <c r="GA288" s="115"/>
      <c r="GB288" s="109" t="s">
        <v>172</v>
      </c>
      <c r="GC288" s="116" t="s">
        <v>173</v>
      </c>
      <c r="GD288" s="117"/>
      <c r="GE288" s="118">
        <f>FZ288/FZ290</f>
        <v>0.92563646099559915</v>
      </c>
      <c r="GI288" s="118">
        <f>FZ288/$GI$576</f>
        <v>5.1760386161812336E-3</v>
      </c>
      <c r="GK288" s="114">
        <v>8343.2546063014179</v>
      </c>
      <c r="GL288" s="119">
        <f>FZ288-GK288</f>
        <v>0</v>
      </c>
      <c r="GM288" s="15">
        <f>GL288/GK288</f>
        <v>0</v>
      </c>
      <c r="GO288" s="120">
        <f>SUM(EV288:FU288)</f>
        <v>5759.0208518710342</v>
      </c>
      <c r="GU288" s="120">
        <f>SUM(DU288:FT288)</f>
        <v>7806.7329529164881</v>
      </c>
      <c r="GW288" s="121">
        <f>SUM(DU288:FV288)</f>
        <v>8338.287066135963</v>
      </c>
      <c r="GZ288" s="1"/>
      <c r="HA288" s="1"/>
    </row>
    <row r="289" spans="2:214" ht="14.1" customHeight="1">
      <c r="C289" s="125" t="s">
        <v>175</v>
      </c>
      <c r="D289" s="126" t="s">
        <v>176</v>
      </c>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14"/>
      <c r="DO289" s="127">
        <f>[3]Nigerian!DL36</f>
        <v>2.9056497360543075E-4</v>
      </c>
      <c r="DP289" s="127">
        <f>[3]Nigerian!DM36</f>
        <v>7.293303553799666E-4</v>
      </c>
      <c r="DQ289" s="127">
        <f>[3]Nigerian!DN36</f>
        <v>1.9289295411857653E-3</v>
      </c>
      <c r="DR289" s="127">
        <f>[3]Nigerian!DO36</f>
        <v>2.7177466227603117E-3</v>
      </c>
      <c r="DS289" s="127">
        <f>[3]Nigerian!DP36</f>
        <v>2.5008689651390453E-3</v>
      </c>
      <c r="DT289" s="127">
        <f>[3]Nigerian!DQ36</f>
        <v>3.236561455804283E-3</v>
      </c>
      <c r="DU289" s="127">
        <f>[3]Nigerian!DR36</f>
        <v>7.2846801846717137E-3</v>
      </c>
      <c r="DV289" s="127">
        <f>[3]Nigerian!DS36</f>
        <v>1.122569433580011E-2</v>
      </c>
      <c r="DW289" s="127">
        <f>[3]Nigerian!DT36</f>
        <v>8.6113737244481493E-3</v>
      </c>
      <c r="DX289" s="127">
        <f>[3]Nigerian!DU36</f>
        <v>3.9824186255678195E-3</v>
      </c>
      <c r="DY289" s="127">
        <f>[3]Nigerian!DV36</f>
        <v>1.4208018998849796E-2</v>
      </c>
      <c r="DZ289" s="127">
        <f>[3]Nigerian!DW36</f>
        <v>2.8438234525217765E-2</v>
      </c>
      <c r="EA289" s="127">
        <f>[3]Nigerian!DX36</f>
        <v>0.10072047601437531</v>
      </c>
      <c r="EB289" s="127">
        <f>[3]Nigerian!DY36</f>
        <v>0.11960708657719309</v>
      </c>
      <c r="EC289" s="127">
        <f>[3]Nigerian!DZ36</f>
        <v>0.13579451327540518</v>
      </c>
      <c r="ED289" s="127">
        <f>[3]Nigerian!EA36</f>
        <v>0.14875482018989761</v>
      </c>
      <c r="EE289" s="127">
        <f>[3]Nigerian!EB36</f>
        <v>0.1178151821620322</v>
      </c>
      <c r="EF289" s="127">
        <f>[3]Nigerian!EC36</f>
        <v>0.13763522133648406</v>
      </c>
      <c r="EG289" s="127">
        <f>[3]Nigerian!ED36</f>
        <v>0.13975480330288825</v>
      </c>
      <c r="EH289" s="127">
        <f>[3]Nigerian!EE36</f>
        <v>0.12829991349140968</v>
      </c>
      <c r="EI289" s="127">
        <f>[3]Nigerian!EF36</f>
        <v>0.26549774162884587</v>
      </c>
      <c r="EJ289" s="127">
        <f>[3]Nigerian!EG36</f>
        <v>0.33356725707250651</v>
      </c>
      <c r="EK289" s="127">
        <f>[3]Nigerian!EH36</f>
        <v>0.24828156818769653</v>
      </c>
      <c r="EL289" s="127">
        <f>[3]Nigerian!EI36</f>
        <v>0.21845536669681573</v>
      </c>
      <c r="EM289" s="127">
        <f>[3]Nigerian!EJ36</f>
        <v>0.21982407081730443</v>
      </c>
      <c r="EN289" s="127">
        <f>[3]Nigerian!EK36</f>
        <v>0.24789143263208732</v>
      </c>
      <c r="EO289" s="127">
        <f>[3]Nigerian!EL36</f>
        <v>0.26811674625801779</v>
      </c>
      <c r="EP289" s="127">
        <f>[3]Nigerian!EM36</f>
        <v>0.26626937598323985</v>
      </c>
      <c r="EQ289" s="127">
        <f>[3]Nigerian!EN36</f>
        <v>0.2513054851723221</v>
      </c>
      <c r="ER289" s="127">
        <f>[3]Nigerian!EO36</f>
        <v>0.29337940548944419</v>
      </c>
      <c r="ES289" s="127">
        <f>[3]Nigerian!EP36</f>
        <v>0.33974922958897402</v>
      </c>
      <c r="ET289" s="127">
        <f>[3]Nigerian!EQ36</f>
        <v>0.35387618527075354</v>
      </c>
      <c r="EU289" s="127">
        <f>[3]Nigerian!ER36</f>
        <v>0.35715237842856723</v>
      </c>
      <c r="EV289" s="127">
        <f>[3]Nigerian!ES36</f>
        <v>0.39178770173529814</v>
      </c>
      <c r="EW289" s="127">
        <f>[3]Nigerian!ET36</f>
        <v>0.39444758222886345</v>
      </c>
      <c r="EX289" s="127">
        <f>[3]Nigerian!EU36</f>
        <v>0.38725895993159798</v>
      </c>
      <c r="EY289" s="127">
        <f>[3]Nigerian!EV36</f>
        <v>0.3912852856482002</v>
      </c>
      <c r="EZ289" s="127">
        <f>[3]Nigerian!EW36</f>
        <v>0.38786778175383396</v>
      </c>
      <c r="FA289" s="127">
        <f>[3]Nigerian!EX36</f>
        <v>0.40856415214707387</v>
      </c>
      <c r="FB289" s="127">
        <f>[3]Nigerian!EY36</f>
        <v>0.40835374265088603</v>
      </c>
      <c r="FC289" s="127">
        <f>[3]Nigerian!EZ36</f>
        <v>0.39790576837498842</v>
      </c>
      <c r="FD289" s="127">
        <f>[3]Nigerian!FA36</f>
        <v>0.40403682862516005</v>
      </c>
      <c r="FE289" s="127">
        <f>[3]Nigerian!FB36</f>
        <v>0.41829944647881717</v>
      </c>
      <c r="FF289" s="127">
        <f>[3]Nigerian!FC36</f>
        <v>0.52255032317266925</v>
      </c>
      <c r="FG289" s="127">
        <f>[3]Nigerian!FD36</f>
        <v>0.52195885433775258</v>
      </c>
      <c r="FH289" s="127">
        <f>[3]Nigerian!FE36</f>
        <v>0.64335862943014832</v>
      </c>
      <c r="FI289" s="127">
        <f>[3]Nigerian!FF36</f>
        <v>0.84075627571907519</v>
      </c>
      <c r="FJ289" s="127">
        <f>[3]Nigerian!FG36</f>
        <v>0.82988180508926801</v>
      </c>
      <c r="FK289" s="127">
        <f>[3]Nigerian!FH36</f>
        <v>0.82157197956706463</v>
      </c>
      <c r="FL289" s="127">
        <f>[3]Nigerian!FI36</f>
        <v>0.84395079738479584</v>
      </c>
      <c r="FM289" s="127">
        <f>[3]Nigerian!FJ36</f>
        <v>0.91083183104875154</v>
      </c>
      <c r="FN289" s="127">
        <f>[3]Nigerian!FK36</f>
        <v>0.82797335162513708</v>
      </c>
      <c r="FO289" s="127">
        <f>[3]Nigerian!FL36</f>
        <v>0.88048347378158742</v>
      </c>
      <c r="FP289" s="127">
        <f>[3]Nigerian!FM36</f>
        <v>0.83565287915856001</v>
      </c>
      <c r="FQ289" s="127">
        <f>[3]Nigerian!FN36</f>
        <v>0.81221597095423093</v>
      </c>
      <c r="FR289" s="127">
        <f>[3]Nigerian!FO36</f>
        <v>1.1930479169577115</v>
      </c>
      <c r="FS289" s="127">
        <f>[3]Nigerian!FP36</f>
        <v>1.1906614918784706</v>
      </c>
      <c r="FT289" s="127">
        <f>[3]Nigerian!FQ36</f>
        <v>1.0959916729053638</v>
      </c>
      <c r="FU289" s="127">
        <f>[3]Nigerian!FR36</f>
        <v>1.1615436393469223</v>
      </c>
      <c r="FV289" s="127">
        <f>[3]Nigerian!FS36</f>
        <v>1.2393662576476312</v>
      </c>
      <c r="FW289" s="127"/>
      <c r="FX289" s="127"/>
      <c r="FY289" s="113" t="s">
        <v>166</v>
      </c>
      <c r="FZ289" s="129">
        <f>SUM(L289:FW289)</f>
        <v>23.938507081464547</v>
      </c>
      <c r="GA289" s="115"/>
      <c r="GB289" s="125" t="s">
        <v>175</v>
      </c>
      <c r="GC289" s="130" t="s">
        <v>176</v>
      </c>
      <c r="GD289" s="117"/>
      <c r="GE289" s="131">
        <f>(FZ289*$FP$7)/FZ290</f>
        <v>7.436353900440032E-2</v>
      </c>
      <c r="GI289" s="132"/>
      <c r="GK289" s="129">
        <v>23.938507081464547</v>
      </c>
      <c r="GL289" s="119">
        <f>FZ289-GK289</f>
        <v>0</v>
      </c>
      <c r="GM289" s="15">
        <f>GL289/GK289</f>
        <v>0</v>
      </c>
      <c r="GO289" s="133">
        <f>SUM(EV289:FU289)</f>
        <v>17.92223814193223</v>
      </c>
      <c r="GU289" s="133">
        <f>SUM(DU289:FT289)</f>
        <v>21.526193182556117</v>
      </c>
      <c r="GW289" s="134">
        <f>SUM(DU289:FV289)</f>
        <v>23.927103079550673</v>
      </c>
      <c r="GZ289" s="1"/>
      <c r="HA289" s="1"/>
    </row>
    <row r="290" spans="2:214" ht="15" customHeight="1">
      <c r="C290" s="136" t="s">
        <v>177</v>
      </c>
      <c r="D290" s="14" t="s">
        <v>11</v>
      </c>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215"/>
      <c r="DO290" s="138">
        <f t="shared" ref="DO290:FV290" si="68">DO288+(DO289*$FP$7)</f>
        <v>0.16218297054733072</v>
      </c>
      <c r="DP290" s="138">
        <f t="shared" si="68"/>
        <v>0.29735273224516695</v>
      </c>
      <c r="DQ290" s="138">
        <f t="shared" si="68"/>
        <v>0.77062993921019263</v>
      </c>
      <c r="DR290" s="138">
        <f t="shared" si="68"/>
        <v>1.1143123531899388</v>
      </c>
      <c r="DS290" s="138">
        <f t="shared" si="68"/>
        <v>1.1749986691676042</v>
      </c>
      <c r="DT290" s="138">
        <f t="shared" si="68"/>
        <v>1.7673755546824124</v>
      </c>
      <c r="DU290" s="138">
        <f t="shared" si="68"/>
        <v>3.9877555108636575</v>
      </c>
      <c r="DV290" s="138">
        <f t="shared" si="68"/>
        <v>6.1248281437118832</v>
      </c>
      <c r="DW290" s="138">
        <f t="shared" si="68"/>
        <v>4.6862951880889732</v>
      </c>
      <c r="DX290" s="138">
        <f t="shared" si="68"/>
        <v>2.1077665406932873</v>
      </c>
      <c r="DY290" s="138">
        <f t="shared" si="68"/>
        <v>7.8804745481176832</v>
      </c>
      <c r="DZ290" s="138">
        <f t="shared" si="68"/>
        <v>15.790634743387706</v>
      </c>
      <c r="EA290" s="138">
        <f t="shared" si="68"/>
        <v>55.836399718205151</v>
      </c>
      <c r="EB290" s="138">
        <f t="shared" si="68"/>
        <v>66.249451614807995</v>
      </c>
      <c r="EC290" s="138">
        <f t="shared" si="68"/>
        <v>75.010849887104271</v>
      </c>
      <c r="ED290" s="138">
        <f t="shared" si="68"/>
        <v>82.296900676214406</v>
      </c>
      <c r="EE290" s="138">
        <f t="shared" si="68"/>
        <v>65.103749071910926</v>
      </c>
      <c r="EF290" s="138">
        <f t="shared" si="68"/>
        <v>75.60736091804236</v>
      </c>
      <c r="EG290" s="138">
        <f t="shared" si="68"/>
        <v>76.401219916844227</v>
      </c>
      <c r="EH290" s="138">
        <f t="shared" si="68"/>
        <v>69.668117379617343</v>
      </c>
      <c r="EI290" s="138">
        <f t="shared" si="68"/>
        <v>143.83483495562319</v>
      </c>
      <c r="EJ290" s="138">
        <f t="shared" si="68"/>
        <v>181.12989938505294</v>
      </c>
      <c r="EK290" s="138">
        <f t="shared" si="68"/>
        <v>128.47107277554051</v>
      </c>
      <c r="EL290" s="138">
        <f t="shared" si="68"/>
        <v>115.28211708845633</v>
      </c>
      <c r="EM290" s="138">
        <f t="shared" si="68"/>
        <v>111.92193095160587</v>
      </c>
      <c r="EN290" s="138">
        <f t="shared" si="68"/>
        <v>125.45953552826199</v>
      </c>
      <c r="EO290" s="138">
        <f t="shared" si="68"/>
        <v>135.28517455838607</v>
      </c>
      <c r="EP290" s="138">
        <f t="shared" si="68"/>
        <v>133.18974237213502</v>
      </c>
      <c r="EQ290" s="138">
        <f t="shared" si="68"/>
        <v>122.84187861028792</v>
      </c>
      <c r="ER290" s="138">
        <f t="shared" si="68"/>
        <v>135.8161103025881</v>
      </c>
      <c r="ES290" s="138">
        <f t="shared" si="68"/>
        <v>159.7025314080812</v>
      </c>
      <c r="ET290" s="138">
        <f t="shared" si="68"/>
        <v>167.83159375764606</v>
      </c>
      <c r="EU290" s="138">
        <f t="shared" si="68"/>
        <v>173.67353115183494</v>
      </c>
      <c r="EV290" s="138">
        <f t="shared" si="68"/>
        <v>181.80844621290919</v>
      </c>
      <c r="EW290" s="138">
        <f t="shared" si="68"/>
        <v>183.29309632195199</v>
      </c>
      <c r="EX290" s="138">
        <f t="shared" si="68"/>
        <v>180.38930647812188</v>
      </c>
      <c r="EY290" s="138">
        <f t="shared" si="68"/>
        <v>185.00915103915486</v>
      </c>
      <c r="EZ290" s="138">
        <f t="shared" si="68"/>
        <v>185.05283237008359</v>
      </c>
      <c r="FA290" s="138">
        <f t="shared" si="68"/>
        <v>196.58263287691648</v>
      </c>
      <c r="FB290" s="138">
        <f t="shared" si="68"/>
        <v>197.92859710888987</v>
      </c>
      <c r="FC290" s="138">
        <f t="shared" si="68"/>
        <v>194.93503495970072</v>
      </c>
      <c r="FD290" s="138">
        <f t="shared" si="68"/>
        <v>198.09109934296796</v>
      </c>
      <c r="FE290" s="138">
        <f t="shared" si="68"/>
        <v>206.05198224838185</v>
      </c>
      <c r="FF290" s="138">
        <f t="shared" si="68"/>
        <v>211.35887331529275</v>
      </c>
      <c r="FG290" s="138">
        <f t="shared" si="68"/>
        <v>221.60518012489337</v>
      </c>
      <c r="FH290" s="138">
        <f t="shared" si="68"/>
        <v>241.91631783179096</v>
      </c>
      <c r="FI290" s="138">
        <f t="shared" si="68"/>
        <v>288.79316879262711</v>
      </c>
      <c r="FJ290" s="138">
        <f t="shared" si="68"/>
        <v>274.96293525517262</v>
      </c>
      <c r="FK290" s="138">
        <f t="shared" si="68"/>
        <v>267.88567587262696</v>
      </c>
      <c r="FL290" s="138">
        <f t="shared" si="68"/>
        <v>258.86907866620965</v>
      </c>
      <c r="FM290" s="138">
        <f t="shared" si="68"/>
        <v>270.92264345957796</v>
      </c>
      <c r="FN290" s="138">
        <f t="shared" si="68"/>
        <v>275.89326021091256</v>
      </c>
      <c r="FO290" s="138">
        <f t="shared" si="68"/>
        <v>287.46426124953234</v>
      </c>
      <c r="FP290" s="138">
        <f t="shared" si="68"/>
        <v>280.17969767209763</v>
      </c>
      <c r="FQ290" s="138">
        <f t="shared" si="68"/>
        <v>267.09805419023451</v>
      </c>
      <c r="FR290" s="138">
        <f t="shared" si="68"/>
        <v>322.63678250176048</v>
      </c>
      <c r="FS290" s="138">
        <f t="shared" si="68"/>
        <v>311.06091443608761</v>
      </c>
      <c r="FT290" s="138">
        <f t="shared" si="68"/>
        <v>278.48558278705571</v>
      </c>
      <c r="FU290" s="138">
        <f t="shared" si="68"/>
        <v>292.56891452018647</v>
      </c>
      <c r="FV290" s="138">
        <f t="shared" si="68"/>
        <v>306.21067581513694</v>
      </c>
      <c r="FW290" s="112"/>
      <c r="FX290" s="112"/>
      <c r="FY290" s="113" t="s">
        <v>166</v>
      </c>
      <c r="FZ290" s="139">
        <f>SUM(L290:FW290)</f>
        <v>9013.5328045824299</v>
      </c>
      <c r="GA290" s="115"/>
      <c r="GB290" s="136" t="s">
        <v>177</v>
      </c>
      <c r="GC290" s="14" t="s">
        <v>11</v>
      </c>
      <c r="GD290" s="117"/>
      <c r="GE290" s="140">
        <f>GE288+GE289</f>
        <v>0.99999999999999944</v>
      </c>
      <c r="GI290" s="141"/>
      <c r="GK290" s="139">
        <v>9013.5328045824299</v>
      </c>
      <c r="GL290" s="119">
        <f>FZ290-GK290</f>
        <v>0</v>
      </c>
      <c r="GM290" s="15">
        <f>GL290/GK290</f>
        <v>0</v>
      </c>
      <c r="GO290" s="142">
        <f>SUM(EV290:FU290)</f>
        <v>6260.843519845138</v>
      </c>
      <c r="GR290" s="143" t="str">
        <f>GB287</f>
        <v>Nigerian National Petroleum, Nigeria</v>
      </c>
      <c r="GS290" s="144">
        <f>GO290</f>
        <v>6260.843519845138</v>
      </c>
      <c r="GU290" s="142">
        <f>SUM(DU290:FT290)</f>
        <v>8409.4663620280626</v>
      </c>
      <c r="GV290" s="1" t="s">
        <v>272</v>
      </c>
      <c r="GW290" s="145">
        <f>SUM(DU290:FV290)</f>
        <v>9008.2459523633861</v>
      </c>
      <c r="GY290" s="306">
        <f>+GW290</f>
        <v>9008.2459523633861</v>
      </c>
      <c r="GZ290" s="143" t="str">
        <f>GR290</f>
        <v>Nigerian National Petroleum, Nigeria</v>
      </c>
      <c r="HA290" s="144">
        <f>GW290</f>
        <v>9008.2459523633861</v>
      </c>
      <c r="HC290" s="22" t="s">
        <v>59</v>
      </c>
      <c r="HD290" s="146">
        <f>FU290</f>
        <v>292.56891452018647</v>
      </c>
      <c r="HE290" s="147"/>
      <c r="HF290" s="148">
        <f>FV290</f>
        <v>306.21067581513694</v>
      </c>
    </row>
    <row r="291" spans="2:214" ht="9.9499999999999993" customHeight="1">
      <c r="C291" s="157"/>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151">
        <f>FZ288+(FZ289*$FP$7)</f>
        <v>9013.5328045824244</v>
      </c>
      <c r="GA291" s="152" t="s">
        <v>179</v>
      </c>
      <c r="GB291" s="157"/>
      <c r="GK291" s="204">
        <v>0</v>
      </c>
      <c r="GZ291" s="1"/>
      <c r="HA291" s="1"/>
    </row>
    <row r="292" spans="2:214" ht="14.1" customHeight="1">
      <c r="B292" s="14">
        <v>55</v>
      </c>
      <c r="C292" s="103" t="str">
        <f>GB292</f>
        <v>Noble Energy, USA</v>
      </c>
      <c r="D292" s="154" t="s">
        <v>180</v>
      </c>
      <c r="F292" s="14" t="s">
        <v>244</v>
      </c>
      <c r="G292" s="23" t="s">
        <v>171</v>
      </c>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53"/>
      <c r="FX292" s="53"/>
      <c r="FY292" s="23"/>
      <c r="FZ292" s="180"/>
      <c r="GB292" s="108" t="s">
        <v>101</v>
      </c>
      <c r="GF292" s="14">
        <v>55</v>
      </c>
      <c r="GK292" s="180"/>
      <c r="GZ292" s="1"/>
      <c r="HA292" s="1"/>
    </row>
    <row r="293" spans="2:214" ht="14.1" customHeight="1">
      <c r="B293" s="117"/>
      <c r="C293" s="109" t="s">
        <v>172</v>
      </c>
      <c r="D293" s="110" t="s">
        <v>173</v>
      </c>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1"/>
      <c r="CT293" s="127"/>
      <c r="CU293" s="127"/>
      <c r="CV293" s="127"/>
      <c r="CW293" s="127"/>
      <c r="CX293" s="127"/>
      <c r="CY293" s="127"/>
      <c r="CZ293" s="127"/>
      <c r="DA293" s="127"/>
      <c r="DB293" s="127"/>
      <c r="DC293" s="127"/>
      <c r="DD293" s="127"/>
      <c r="DE293" s="127"/>
      <c r="DF293" s="127"/>
      <c r="DG293" s="127"/>
      <c r="DH293" s="127"/>
      <c r="DI293" s="127"/>
      <c r="DJ293" s="127"/>
      <c r="DK293" s="127"/>
      <c r="DL293" s="127"/>
      <c r="DM293" s="127"/>
      <c r="DN293" s="127"/>
      <c r="DO293" s="127"/>
      <c r="DP293" s="127"/>
      <c r="DQ293" s="127"/>
      <c r="DR293" s="127"/>
      <c r="DS293" s="127"/>
      <c r="DT293" s="127"/>
      <c r="DU293" s="127"/>
      <c r="DV293" s="127"/>
      <c r="DW293" s="127"/>
      <c r="DX293" s="127"/>
      <c r="DY293" s="127"/>
      <c r="DZ293" s="127"/>
      <c r="EA293" s="127"/>
      <c r="EB293" s="127"/>
      <c r="EC293" s="127"/>
      <c r="ED293" s="127"/>
      <c r="EE293" s="127"/>
      <c r="EF293" s="127"/>
      <c r="EG293" s="127"/>
      <c r="EH293" s="127"/>
      <c r="EI293" s="127"/>
      <c r="EJ293" s="127"/>
      <c r="EK293" s="127"/>
      <c r="EL293" s="127"/>
      <c r="EM293" s="127"/>
      <c r="EN293" s="127"/>
      <c r="EO293" s="127"/>
      <c r="EP293" s="127"/>
      <c r="EQ293" s="127"/>
      <c r="ER293" s="127"/>
      <c r="ES293" s="127"/>
      <c r="ET293" s="127"/>
      <c r="EU293" s="213"/>
      <c r="EV293" s="127">
        <f>[3]Noble!ES29</f>
        <v>6.7764083545996128</v>
      </c>
      <c r="EW293" s="127">
        <f>[3]Noble!ET29</f>
        <v>6.8789859237193998</v>
      </c>
      <c r="EX293" s="127">
        <f>[3]Noble!EU29</f>
        <v>8.1589275629241573</v>
      </c>
      <c r="EY293" s="127">
        <f>[3]Noble!EV29</f>
        <v>9.0964770901112821</v>
      </c>
      <c r="EZ293" s="127">
        <f>[3]Noble!EW29</f>
        <v>14.756015420377691</v>
      </c>
      <c r="FA293" s="127">
        <f>[3]Noble!EX29</f>
        <v>17.296938910952608</v>
      </c>
      <c r="FB293" s="127">
        <f>[3]Noble!EY29</f>
        <v>17.16867394273406</v>
      </c>
      <c r="FC293" s="127">
        <f>[3]Noble!EZ29</f>
        <v>13.818745226858693</v>
      </c>
      <c r="FD293" s="127">
        <f>[3]Noble!FA29</f>
        <v>12.201576300251446</v>
      </c>
      <c r="FE293" s="155">
        <f>[3]Noble!FB29</f>
        <v>13.202978977879717</v>
      </c>
      <c r="FF293" s="155">
        <f>[3]Noble!FC29</f>
        <v>11.257863415558827</v>
      </c>
      <c r="FG293" s="155">
        <f>[3]Noble!FD29</f>
        <v>12.118478011785459</v>
      </c>
      <c r="FH293" s="155">
        <f>[3]Noble!FE29</f>
        <v>14.057457475081479</v>
      </c>
      <c r="FI293" s="155">
        <f>[3]Noble!FF29</f>
        <v>19.101590122211515</v>
      </c>
      <c r="FJ293" s="155">
        <f>[3]Noble!FG29</f>
        <v>24.680216609668356</v>
      </c>
      <c r="FK293" s="155">
        <f>[3]Noble!FH29</f>
        <v>26.230872003303134</v>
      </c>
      <c r="FL293" s="155">
        <f>[3]Noble!FI29</f>
        <v>28.158163556451477</v>
      </c>
      <c r="FM293" s="155">
        <f>[3]Noble!FJ29</f>
        <v>27.625596983712853</v>
      </c>
      <c r="FN293" s="155">
        <f>[3]Noble!FK29</f>
        <v>28.444121577564619</v>
      </c>
      <c r="FO293" s="155">
        <f>[3]Noble!FL29</f>
        <v>27.879355285455524</v>
      </c>
      <c r="FP293" s="155">
        <f>[3]Noble!FM29</f>
        <v>31.486440057905455</v>
      </c>
      <c r="FQ293" s="155">
        <f>[3]Noble!FN29</f>
        <v>36.115707787443284</v>
      </c>
      <c r="FR293" s="155">
        <f>[3]Noble!FO29</f>
        <v>39.428387741693797</v>
      </c>
      <c r="FS293" s="155">
        <f>[3]Noble!FP29</f>
        <v>47.020745856272271</v>
      </c>
      <c r="FT293" s="155">
        <f>[3]Noble!FQ29</f>
        <v>55.346018609929345</v>
      </c>
      <c r="FU293" s="155">
        <f>[3]Noble!FR29</f>
        <v>50.672555332719313</v>
      </c>
      <c r="FV293" s="155">
        <f>[3]Noble!FS29</f>
        <v>47.068303388526886</v>
      </c>
      <c r="FW293" s="155"/>
      <c r="FX293" s="155"/>
      <c r="FY293" s="113" t="s">
        <v>166</v>
      </c>
      <c r="FZ293" s="114">
        <f>SUM(L293:FW293)</f>
        <v>646.04760152569224</v>
      </c>
      <c r="GA293" s="115"/>
      <c r="GB293" s="109" t="s">
        <v>172</v>
      </c>
      <c r="GC293" s="116" t="s">
        <v>173</v>
      </c>
      <c r="GD293" s="117"/>
      <c r="GE293" s="118">
        <f>FZ293/FZ295</f>
        <v>0.85769284977339322</v>
      </c>
      <c r="GF293" s="117"/>
      <c r="GI293" s="118">
        <f>FZ293/$GI$576</f>
        <v>4.0079890776228353E-4</v>
      </c>
      <c r="GK293" s="114">
        <v>3210.0444434943415</v>
      </c>
      <c r="GL293" s="119">
        <f>FZ293-GK293</f>
        <v>-2563.9968419686493</v>
      </c>
      <c r="GM293" s="15">
        <f>GL293/GK293</f>
        <v>-0.79874185142981147</v>
      </c>
      <c r="GO293" s="120">
        <f>SUM(EV293:FU293)</f>
        <v>598.97929813716542</v>
      </c>
      <c r="GP293" s="14">
        <v>2017</v>
      </c>
      <c r="GU293" s="120">
        <f>SUM(DU293:FU293)</f>
        <v>598.97929813716542</v>
      </c>
      <c r="GW293" s="121">
        <f>SUM(DU293:FV293)</f>
        <v>646.04760152569224</v>
      </c>
      <c r="GZ293" s="1"/>
      <c r="HA293" s="1"/>
    </row>
    <row r="294" spans="2:214" ht="14.1" customHeight="1">
      <c r="B294" s="117"/>
      <c r="C294" s="125" t="s">
        <v>175</v>
      </c>
      <c r="D294" s="126" t="s">
        <v>176</v>
      </c>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1"/>
      <c r="CT294" s="127"/>
      <c r="CU294" s="127"/>
      <c r="CV294" s="127"/>
      <c r="CW294" s="127"/>
      <c r="CX294" s="127"/>
      <c r="CY294" s="127"/>
      <c r="CZ294" s="127"/>
      <c r="DA294" s="127"/>
      <c r="DB294" s="127"/>
      <c r="DC294" s="127"/>
      <c r="DD294" s="127"/>
      <c r="DE294" s="127"/>
      <c r="DF294" s="127"/>
      <c r="DG294" s="127"/>
      <c r="DH294" s="127"/>
      <c r="DI294" s="127"/>
      <c r="DJ294" s="127"/>
      <c r="DK294" s="127"/>
      <c r="DL294" s="127"/>
      <c r="DM294" s="127"/>
      <c r="DN294" s="127"/>
      <c r="DO294" s="127"/>
      <c r="DP294" s="127"/>
      <c r="DQ294" s="127"/>
      <c r="DR294" s="127"/>
      <c r="DS294" s="127"/>
      <c r="DT294" s="127"/>
      <c r="DU294" s="127"/>
      <c r="DV294" s="127"/>
      <c r="DW294" s="127"/>
      <c r="DX294" s="127"/>
      <c r="DY294" s="127"/>
      <c r="DZ294" s="127"/>
      <c r="EA294" s="127"/>
      <c r="EB294" s="127"/>
      <c r="EC294" s="127"/>
      <c r="ED294" s="127"/>
      <c r="EE294" s="127"/>
      <c r="EF294" s="127"/>
      <c r="EG294" s="127"/>
      <c r="EH294" s="127"/>
      <c r="EI294" s="127"/>
      <c r="EJ294" s="127"/>
      <c r="EK294" s="127"/>
      <c r="EL294" s="127"/>
      <c r="EM294" s="127"/>
      <c r="EN294" s="127"/>
      <c r="EO294" s="127"/>
      <c r="EP294" s="127"/>
      <c r="EQ294" s="127"/>
      <c r="ER294" s="127"/>
      <c r="ES294" s="127"/>
      <c r="ET294" s="127"/>
      <c r="EU294" s="214"/>
      <c r="EV294" s="127">
        <f>[3]Noble!ES36</f>
        <v>4.4206964416313013E-2</v>
      </c>
      <c r="EW294" s="127">
        <f>[3]Noble!ET36</f>
        <v>4.3627999810284729E-2</v>
      </c>
      <c r="EX294" s="127">
        <f>[3]Noble!EU36</f>
        <v>5.2080124870202693E-2</v>
      </c>
      <c r="EY294" s="127">
        <f>[3]Noble!EV36</f>
        <v>5.7719404608779251E-2</v>
      </c>
      <c r="EZ294" s="127">
        <f>[3]Noble!EW36</f>
        <v>9.9684114688518247E-2</v>
      </c>
      <c r="FA294" s="127">
        <f>[3]Noble!EX36</f>
        <v>0.11894743916527212</v>
      </c>
      <c r="FB294" s="127">
        <f>[3]Noble!EY36</f>
        <v>0.118872795089805</v>
      </c>
      <c r="FC294" s="127">
        <f>[3]Noble!EZ36</f>
        <v>9.5532340815757524E-2</v>
      </c>
      <c r="FD294" s="127">
        <f>[3]Noble!FA36</f>
        <v>8.5204894123895689E-2</v>
      </c>
      <c r="FE294" s="127">
        <f>[3]Noble!FB36</f>
        <v>8.9393990034389942E-2</v>
      </c>
      <c r="FF294" s="127">
        <f>[3]Noble!FC36</f>
        <v>7.3289151984658671E-2</v>
      </c>
      <c r="FG294" s="127">
        <f>[3]Noble!FD36</f>
        <v>7.4240779441180113E-2</v>
      </c>
      <c r="FH294" s="127">
        <f>[3]Noble!FE36</f>
        <v>8.2538732033275913E-2</v>
      </c>
      <c r="FI294" s="127">
        <f>[3]Noble!FF36</f>
        <v>0.11360677579576614</v>
      </c>
      <c r="FJ294" s="127">
        <f>[3]Noble!FG36</f>
        <v>0.14164334479938906</v>
      </c>
      <c r="FK294" s="127">
        <f>[3]Noble!FH36</f>
        <v>0.1544168804668358</v>
      </c>
      <c r="FL294" s="127">
        <f>[3]Noble!FI36</f>
        <v>0.1701965702208342</v>
      </c>
      <c r="FM294" s="127">
        <f>[3]Noble!FJ36</f>
        <v>0.17132917293600855</v>
      </c>
      <c r="FN294" s="127">
        <f>[3]Noble!FK36</f>
        <v>0.17378899519431801</v>
      </c>
      <c r="FO294" s="127">
        <f>[3]Noble!FL36</f>
        <v>0.17562412470480698</v>
      </c>
      <c r="FP294" s="127">
        <f>[3]Noble!FM36</f>
        <v>0.17754295911103887</v>
      </c>
      <c r="FQ294" s="127">
        <f>[3]Noble!FN36</f>
        <v>0.20566158004992124</v>
      </c>
      <c r="FR294" s="127">
        <f>[3]Noble!FO36</f>
        <v>0.22580135497156428</v>
      </c>
      <c r="FS294" s="127">
        <f>[3]Noble!FP36</f>
        <v>0.26988934622297212</v>
      </c>
      <c r="FT294" s="127">
        <f>[3]Noble!FQ36</f>
        <v>0.31764955344477414</v>
      </c>
      <c r="FU294" s="127">
        <f>[3]Noble!FR36</f>
        <v>0.26624440070750366</v>
      </c>
      <c r="FV294" s="127">
        <f>[3]Noble!FS36</f>
        <v>0.22952615490239381</v>
      </c>
      <c r="FW294" s="127"/>
      <c r="FX294" s="127"/>
      <c r="FY294" s="113" t="s">
        <v>166</v>
      </c>
      <c r="FZ294" s="129">
        <f>SUM(L294:FW294)</f>
        <v>3.8282599446104597</v>
      </c>
      <c r="GA294" s="115"/>
      <c r="GB294" s="125" t="s">
        <v>175</v>
      </c>
      <c r="GC294" s="130" t="s">
        <v>176</v>
      </c>
      <c r="GD294" s="117"/>
      <c r="GE294" s="131">
        <f>(FZ294*$FP$7)/FZ295</f>
        <v>0.14230715022660692</v>
      </c>
      <c r="GF294" s="117"/>
      <c r="GI294" s="132"/>
      <c r="GK294" s="129">
        <v>13.260435914173248</v>
      </c>
      <c r="GL294" s="119">
        <f>FZ294-GK294</f>
        <v>-9.4321759695627883</v>
      </c>
      <c r="GM294" s="15">
        <f>GL294/GK294</f>
        <v>-0.71130210429065355</v>
      </c>
      <c r="GO294" s="133">
        <f>SUM(EV294:FU294)</f>
        <v>3.5987337897080658</v>
      </c>
      <c r="GU294" s="133">
        <f>SUM(DU294:FU294)</f>
        <v>3.5987337897080658</v>
      </c>
      <c r="GW294" s="134">
        <f>SUM(DU294:FV294)</f>
        <v>3.8282599446104597</v>
      </c>
      <c r="GZ294" s="1"/>
      <c r="HA294" s="1"/>
    </row>
    <row r="295" spans="2:214" ht="15" customHeight="1">
      <c r="B295" s="117"/>
      <c r="C295" s="136" t="s">
        <v>177</v>
      </c>
      <c r="D295" s="14" t="s">
        <v>11</v>
      </c>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215"/>
      <c r="EV295" s="138">
        <f t="shared" ref="EV295:FV295" si="69">EV293+(EV294*$FP$7)</f>
        <v>8.0142033582563776</v>
      </c>
      <c r="EW295" s="138">
        <f t="shared" si="69"/>
        <v>8.1005699184073716</v>
      </c>
      <c r="EX295" s="138">
        <f t="shared" si="69"/>
        <v>9.6171710592898325</v>
      </c>
      <c r="EY295" s="138">
        <f t="shared" si="69"/>
        <v>10.712620419157101</v>
      </c>
      <c r="EZ295" s="138">
        <f t="shared" si="69"/>
        <v>17.547170631656201</v>
      </c>
      <c r="FA295" s="138">
        <f t="shared" si="69"/>
        <v>20.627467207580228</v>
      </c>
      <c r="FB295" s="138">
        <f t="shared" si="69"/>
        <v>20.497112205248598</v>
      </c>
      <c r="FC295" s="138">
        <f t="shared" si="69"/>
        <v>16.493650769699904</v>
      </c>
      <c r="FD295" s="138">
        <f t="shared" si="69"/>
        <v>14.587313335720525</v>
      </c>
      <c r="FE295" s="138">
        <f t="shared" si="69"/>
        <v>15.706010698842634</v>
      </c>
      <c r="FF295" s="138">
        <f t="shared" si="69"/>
        <v>13.30995967112927</v>
      </c>
      <c r="FG295" s="138">
        <f t="shared" si="69"/>
        <v>14.197219836138503</v>
      </c>
      <c r="FH295" s="138">
        <f t="shared" si="69"/>
        <v>16.368541972013205</v>
      </c>
      <c r="FI295" s="138">
        <f t="shared" si="69"/>
        <v>22.282579844492968</v>
      </c>
      <c r="FJ295" s="138">
        <f t="shared" si="69"/>
        <v>28.646230264051251</v>
      </c>
      <c r="FK295" s="138">
        <f t="shared" si="69"/>
        <v>30.554544656374535</v>
      </c>
      <c r="FL295" s="138">
        <f t="shared" si="69"/>
        <v>32.923667522634837</v>
      </c>
      <c r="FM295" s="138">
        <f t="shared" si="69"/>
        <v>32.422813825921097</v>
      </c>
      <c r="FN295" s="138">
        <f t="shared" si="69"/>
        <v>33.310213443005523</v>
      </c>
      <c r="FO295" s="138">
        <f t="shared" si="69"/>
        <v>32.796830777190124</v>
      </c>
      <c r="FP295" s="138">
        <f t="shared" si="69"/>
        <v>36.457642913014546</v>
      </c>
      <c r="FQ295" s="138">
        <f t="shared" si="69"/>
        <v>41.874232028841078</v>
      </c>
      <c r="FR295" s="138">
        <f t="shared" si="69"/>
        <v>45.750825680897599</v>
      </c>
      <c r="FS295" s="138">
        <f t="shared" si="69"/>
        <v>54.577647550515493</v>
      </c>
      <c r="FT295" s="138">
        <f t="shared" si="69"/>
        <v>64.240206106383027</v>
      </c>
      <c r="FU295" s="138">
        <f t="shared" si="69"/>
        <v>58.127398552529414</v>
      </c>
      <c r="FV295" s="138">
        <f t="shared" si="69"/>
        <v>53.495035725793912</v>
      </c>
      <c r="FW295" s="112"/>
      <c r="FX295" s="112"/>
      <c r="FY295" s="113" t="s">
        <v>166</v>
      </c>
      <c r="FZ295" s="139">
        <f>SUM(L295:FW295)</f>
        <v>753.23887997478505</v>
      </c>
      <c r="GA295" s="115"/>
      <c r="GB295" s="136" t="s">
        <v>177</v>
      </c>
      <c r="GC295" s="14" t="s">
        <v>11</v>
      </c>
      <c r="GD295" s="117"/>
      <c r="GE295" s="140">
        <f>GE293+GE294</f>
        <v>1.0000000000000002</v>
      </c>
      <c r="GF295" s="117"/>
      <c r="GI295" s="141"/>
      <c r="GK295" s="139">
        <v>3581.3366490911899</v>
      </c>
      <c r="GL295" s="119">
        <f>FZ295-GK295</f>
        <v>-2828.0977691164048</v>
      </c>
      <c r="GM295" s="15">
        <f>GL295/GK295</f>
        <v>-0.78967660575390786</v>
      </c>
      <c r="GO295" s="142">
        <f>SUM(EV295:FU295)</f>
        <v>699.74384424899119</v>
      </c>
      <c r="GR295" s="143" t="str">
        <f>GB292</f>
        <v>Noble Energy, USA</v>
      </c>
      <c r="GS295" s="144">
        <f>GO295</f>
        <v>699.74384424899119</v>
      </c>
      <c r="GU295" s="142">
        <f>SUM(DU295:FU295)</f>
        <v>699.74384424899119</v>
      </c>
      <c r="GW295" s="145">
        <f>SUM(DU295:FV295)</f>
        <v>753.23887997478505</v>
      </c>
      <c r="GY295" s="306">
        <f>+GW295</f>
        <v>753.23887997478505</v>
      </c>
      <c r="GZ295" s="143" t="str">
        <f>GR295</f>
        <v>Noble Energy, USA</v>
      </c>
      <c r="HA295" s="144">
        <f>GW295</f>
        <v>753.23887997478505</v>
      </c>
      <c r="HC295" s="22" t="s">
        <v>101</v>
      </c>
      <c r="HD295" s="146">
        <f>FU295</f>
        <v>58.127398552529414</v>
      </c>
      <c r="HE295" s="147"/>
      <c r="HF295" s="148">
        <f>FV295</f>
        <v>53.495035725793912</v>
      </c>
    </row>
    <row r="296" spans="2:214" ht="9.9499999999999993" customHeight="1">
      <c r="B296" s="117"/>
      <c r="C296" s="157"/>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c r="DU296" s="23"/>
      <c r="DV296" s="23"/>
      <c r="DW296" s="23"/>
      <c r="DX296" s="23"/>
      <c r="DY296" s="23"/>
      <c r="DZ296" s="23"/>
      <c r="EA296" s="23"/>
      <c r="EB296" s="23"/>
      <c r="EC296" s="23"/>
      <c r="ED296" s="23"/>
      <c r="EE296" s="23"/>
      <c r="EF296" s="23"/>
      <c r="EG296" s="23"/>
      <c r="EH296" s="23"/>
      <c r="EI296" s="23"/>
      <c r="EJ296" s="23"/>
      <c r="EK296" s="23"/>
      <c r="EL296" s="23"/>
      <c r="EM296" s="23"/>
      <c r="EN296" s="23"/>
      <c r="EO296" s="23"/>
      <c r="EP296" s="23"/>
      <c r="EQ296" s="23"/>
      <c r="ER296" s="23"/>
      <c r="ES296" s="23"/>
      <c r="ET296" s="23"/>
      <c r="EU296" s="23"/>
      <c r="EV296" s="23"/>
      <c r="EW296" s="23"/>
      <c r="EX296" s="23"/>
      <c r="EY296" s="23"/>
      <c r="EZ296" s="23"/>
      <c r="FA296" s="23"/>
      <c r="FB296" s="23"/>
      <c r="FC296" s="23"/>
      <c r="FD296" s="23"/>
      <c r="FE296" s="23"/>
      <c r="FF296" s="23"/>
      <c r="FG296" s="23"/>
      <c r="FH296" s="23"/>
      <c r="FI296" s="23"/>
      <c r="FJ296" s="23"/>
      <c r="FK296" s="23"/>
      <c r="FL296" s="23"/>
      <c r="FM296" s="23"/>
      <c r="FN296" s="23"/>
      <c r="FO296" s="23"/>
      <c r="FP296" s="23"/>
      <c r="FQ296" s="23"/>
      <c r="FR296" s="23"/>
      <c r="FS296" s="23"/>
      <c r="FT296" s="23"/>
      <c r="FU296" s="23"/>
      <c r="FV296" s="23"/>
      <c r="FW296" s="23"/>
      <c r="FX296" s="23"/>
      <c r="FY296" s="23"/>
      <c r="FZ296" s="151">
        <f>FZ293+(FZ294*$FP$7)</f>
        <v>753.23887997478516</v>
      </c>
      <c r="GA296" s="152" t="s">
        <v>179</v>
      </c>
      <c r="GB296" s="157"/>
      <c r="GF296" s="117"/>
      <c r="GK296" s="204"/>
      <c r="GZ296" s="1"/>
      <c r="HA296" s="1"/>
    </row>
    <row r="297" spans="2:214" ht="14.1" customHeight="1">
      <c r="B297" s="14">
        <v>56</v>
      </c>
      <c r="C297" s="103" t="str">
        <f>GB297</f>
        <v>North American Coal, USA</v>
      </c>
      <c r="D297" s="154" t="s">
        <v>180</v>
      </c>
      <c r="F297" s="14" t="s">
        <v>241</v>
      </c>
      <c r="G297" s="23" t="s">
        <v>182</v>
      </c>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180"/>
      <c r="GB297" s="156" t="s">
        <v>102</v>
      </c>
      <c r="GF297" s="14">
        <v>56</v>
      </c>
      <c r="GK297" s="180"/>
      <c r="GZ297" s="1"/>
      <c r="HA297" s="1"/>
    </row>
    <row r="298" spans="2:214" ht="14.1" customHeight="1">
      <c r="C298" s="109" t="s">
        <v>172</v>
      </c>
      <c r="D298" s="110" t="s">
        <v>173</v>
      </c>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13"/>
      <c r="DF298" s="155">
        <f>'[3]North Amer Coal'!DC29</f>
        <v>2.2561302883883032</v>
      </c>
      <c r="DG298" s="155">
        <f>'[3]North Amer Coal'!DD29</f>
        <v>2.3859799755767632</v>
      </c>
      <c r="DH298" s="155">
        <f>'[3]North Amer Coal'!DE29</f>
        <v>2.5158296627652228</v>
      </c>
      <c r="DI298" s="155">
        <f>'[3]North Amer Coal'!DF29</f>
        <v>2.6456793499536824</v>
      </c>
      <c r="DJ298" s="155">
        <f>'[3]North Amer Coal'!DG29</f>
        <v>2.7755290371421419</v>
      </c>
      <c r="DK298" s="155">
        <f>'[3]North Amer Coal'!DH29</f>
        <v>2.9053787243306011</v>
      </c>
      <c r="DL298" s="155">
        <f>'[3]North Amer Coal'!DI29</f>
        <v>3.0352284115190611</v>
      </c>
      <c r="DM298" s="155">
        <f>'[3]North Amer Coal'!DJ29</f>
        <v>3.1650780987075207</v>
      </c>
      <c r="DN298" s="155">
        <f>'[3]North Amer Coal'!DK29</f>
        <v>3.2949277858959802</v>
      </c>
      <c r="DO298" s="155">
        <f>'[3]North Amer Coal'!DL29</f>
        <v>3.4247774730844402</v>
      </c>
      <c r="DP298" s="155">
        <f>'[3]North Amer Coal'!DM29</f>
        <v>3.5546271602729003</v>
      </c>
      <c r="DQ298" s="155">
        <f>'[3]North Amer Coal'!DN29</f>
        <v>3.684476847461359</v>
      </c>
      <c r="DR298" s="155">
        <f>'[3]North Amer Coal'!DO29</f>
        <v>3.814326534649819</v>
      </c>
      <c r="DS298" s="155">
        <f>'[3]North Amer Coal'!DP29</f>
        <v>3.9441762218382785</v>
      </c>
      <c r="DT298" s="155">
        <f>'[3]North Amer Coal'!DQ29</f>
        <v>4.0740259090267381</v>
      </c>
      <c r="DU298" s="155">
        <f>'[3]North Amer Coal'!DR29</f>
        <v>4.2038755962151981</v>
      </c>
      <c r="DV298" s="155">
        <f>'[3]North Amer Coal'!DS29</f>
        <v>4.3337252834036581</v>
      </c>
      <c r="DW298" s="155">
        <f>'[3]North Amer Coal'!DT29</f>
        <v>4.4635749705921173</v>
      </c>
      <c r="DX298" s="155">
        <f>'[3]North Amer Coal'!DU29</f>
        <v>9.5075319469218744</v>
      </c>
      <c r="DY298" s="155">
        <f>'[3]North Amer Coal'!DV29</f>
        <v>9.726205181701074</v>
      </c>
      <c r="DZ298" s="155">
        <f>'[3]North Amer Coal'!DW29</f>
        <v>10.555825376773219</v>
      </c>
      <c r="EA298" s="155">
        <f>'[3]North Amer Coal'!DX29</f>
        <v>9.2044177432214891</v>
      </c>
      <c r="EB298" s="155">
        <f>'[3]North Amer Coal'!DY29</f>
        <v>12.531631367668727</v>
      </c>
      <c r="EC298" s="155">
        <f>'[3]North Amer Coal'!DZ29</f>
        <v>11.77078232034598</v>
      </c>
      <c r="ED298" s="155">
        <f>'[3]North Amer Coal'!EA29</f>
        <v>10.806894646334529</v>
      </c>
      <c r="EE298" s="155">
        <f>'[3]North Amer Coal'!EB29</f>
        <v>10.731573865466135</v>
      </c>
      <c r="EF298" s="155">
        <f>'[3]North Amer Coal'!EC29</f>
        <v>11.85592755089286</v>
      </c>
      <c r="EG298" s="155">
        <f>'[3]North Amer Coal'!ED29</f>
        <v>9.9325186249492798</v>
      </c>
      <c r="EH298" s="155">
        <f>'[3]North Amer Coal'!EE29</f>
        <v>8.6051263128338462</v>
      </c>
      <c r="EI298" s="155">
        <f>'[3]North Amer Coal'!EF29</f>
        <v>12.557829900144686</v>
      </c>
      <c r="EJ298" s="155">
        <f>'[3]North Amer Coal'!EG29</f>
        <v>14.082802811349671</v>
      </c>
      <c r="EK298" s="155">
        <f>'[3]North Amer Coal'!EH29</f>
        <v>12.748860866115248</v>
      </c>
      <c r="EL298" s="155">
        <f>'[3]North Amer Coal'!EI29</f>
        <v>15.424385995222917</v>
      </c>
      <c r="EM298" s="155">
        <f>'[3]North Amer Coal'!EJ29</f>
        <v>16.240906924057082</v>
      </c>
      <c r="EN298" s="155">
        <f>'[3]North Amer Coal'!EK29</f>
        <v>20.873680750223112</v>
      </c>
      <c r="EO298" s="155">
        <f>'[3]North Amer Coal'!EL29</f>
        <v>24.32752061497084</v>
      </c>
      <c r="EP298" s="155">
        <f>'[3]North Amer Coal'!EM29</f>
        <v>26.143952199970901</v>
      </c>
      <c r="EQ298" s="155">
        <f>'[3]North Amer Coal'!EN29</f>
        <v>22.574402150121013</v>
      </c>
      <c r="ER298" s="155">
        <f>'[3]North Amer Coal'!EO29</f>
        <v>24.561124196214834</v>
      </c>
      <c r="ES298" s="155">
        <f>'[3]North Amer Coal'!EP29</f>
        <v>24.561124196214834</v>
      </c>
      <c r="ET298" s="155">
        <f>'[3]North Amer Coal'!EQ29</f>
        <v>24.015321436298947</v>
      </c>
      <c r="EU298" s="155">
        <f>'[3]North Amer Coal'!ER29</f>
        <v>24.888605852164368</v>
      </c>
      <c r="EV298" s="155">
        <f>'[3]North Amer Coal'!ES29</f>
        <v>26.635174683895197</v>
      </c>
      <c r="EW298" s="155">
        <f>'[3]North Amer Coal'!ET29</f>
        <v>28.927546275541918</v>
      </c>
      <c r="EX298" s="155">
        <f>'[3]North Amer Coal'!EU29</f>
        <v>29.637089863432564</v>
      </c>
      <c r="EY298" s="155">
        <f>'[3]North Amer Coal'!EV29</f>
        <v>29.222279765896495</v>
      </c>
      <c r="EZ298" s="155">
        <f>'[3]North Amer Coal'!EW29</f>
        <v>28.687393061178931</v>
      </c>
      <c r="FA298" s="155">
        <f>'[3]North Amer Coal'!EX29</f>
        <v>30.870604100842471</v>
      </c>
      <c r="FB298" s="155">
        <f>'[3]North Amer Coal'!EY29</f>
        <v>34.603894978667121</v>
      </c>
      <c r="FC298" s="155">
        <f>'[3]North Amer Coal'!EZ29</f>
        <v>34.167252770734414</v>
      </c>
      <c r="FD298" s="155">
        <f>'[3]North Amer Coal'!FA29</f>
        <v>34.494734426683941</v>
      </c>
      <c r="FE298" s="155">
        <f>'[3]North Amer Coal'!FB29</f>
        <v>34.276413322717595</v>
      </c>
      <c r="FF298" s="155">
        <f>'[3]North Amer Coal'!FC29</f>
        <v>37.332908778246548</v>
      </c>
      <c r="FG298" s="155">
        <f>'[3]North Amer Coal'!FD29</f>
        <v>38.751995954027855</v>
      </c>
      <c r="FH298" s="155">
        <f>'[3]North Amer Coal'!FE29</f>
        <v>37.551229882212901</v>
      </c>
      <c r="FI298" s="155">
        <f>'[3]North Amer Coal'!FF29</f>
        <v>37.878711538162435</v>
      </c>
      <c r="FJ298" s="155">
        <f>'[3]North Amer Coal'!FG29</f>
        <v>38.642835402044675</v>
      </c>
      <c r="FK298" s="155">
        <f>'[3]North Amer Coal'!FH29</f>
        <v>36.787106018330661</v>
      </c>
      <c r="FL298" s="155">
        <f>'[3]North Amer Coal'!FI29</f>
        <v>36.677945466347488</v>
      </c>
      <c r="FM298" s="155">
        <f>'[3]North Amer Coal'!FJ29</f>
        <v>37.332908778246548</v>
      </c>
      <c r="FN298" s="155">
        <f>'[3]North Amer Coal'!FK29</f>
        <v>37.223748226263375</v>
      </c>
      <c r="FO298" s="155">
        <f>'[3]North Amer Coal'!FL29</f>
        <v>30.455794003306394</v>
      </c>
      <c r="FP298" s="155">
        <f>'[3]North Amer Coal'!FM29</f>
        <v>31.001596763222278</v>
      </c>
      <c r="FQ298" s="155">
        <f>'[3]North Amer Coal'!FN29</f>
        <v>32.639005042969934</v>
      </c>
      <c r="FR298" s="155">
        <f>'[3]North Amer Coal'!FO29</f>
        <v>31.984041731070874</v>
      </c>
      <c r="FS298" s="155">
        <f>'[3]North Amer Coal'!FP29</f>
        <v>32.966486698919468</v>
      </c>
      <c r="FT298" s="155">
        <f>'[3]North Amer Coal'!FQ29</f>
        <v>35.477179394532541</v>
      </c>
      <c r="FU298" s="155">
        <f>'[3]North Amer Coal'!FR29</f>
        <v>40.607725337741861</v>
      </c>
      <c r="FV298" s="155">
        <f>'[3]North Amer Coal'!FS29</f>
        <v>42.026812513523161</v>
      </c>
      <c r="FW298" s="127"/>
      <c r="FX298" s="127"/>
      <c r="FY298" s="113" t="s">
        <v>166</v>
      </c>
      <c r="FZ298" s="114">
        <f>SUM(L298:FW298)</f>
        <v>1365.5667149397607</v>
      </c>
      <c r="GA298" s="115"/>
      <c r="GB298" s="109" t="s">
        <v>172</v>
      </c>
      <c r="GC298" s="116" t="s">
        <v>173</v>
      </c>
      <c r="GD298" s="117"/>
      <c r="GE298" s="118">
        <f>FZ298/FZ300</f>
        <v>0.89849736753571074</v>
      </c>
      <c r="GI298" s="118">
        <f>FZ298/$GI$576</f>
        <v>8.4717851522372661E-4</v>
      </c>
      <c r="GK298" s="114">
        <v>1365.5667149397607</v>
      </c>
      <c r="GL298" s="119">
        <f>FZ298-GK298</f>
        <v>0</v>
      </c>
      <c r="GM298" s="15">
        <f>GL298/GK298</f>
        <v>0</v>
      </c>
      <c r="GO298" s="120">
        <f>SUM(EV298:FU298)</f>
        <v>884.83360226523666</v>
      </c>
      <c r="GU298" s="120">
        <f>SUM(DU298:FU298)</f>
        <v>1276.0637309456249</v>
      </c>
      <c r="GW298" s="121">
        <f>SUM(DU298:FV298)</f>
        <v>1318.090543459148</v>
      </c>
      <c r="GZ298" s="1"/>
      <c r="HA298" s="1"/>
    </row>
    <row r="299" spans="2:214" ht="14.1" customHeight="1">
      <c r="C299" s="125" t="s">
        <v>175</v>
      </c>
      <c r="D299" s="126" t="s">
        <v>176</v>
      </c>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14"/>
      <c r="DF299" s="127">
        <f>'[3]North Amer Coal'!DC36</f>
        <v>9.1026247873121739E-3</v>
      </c>
      <c r="DG299" s="127">
        <f>'[3]North Amer Coal'!DD36</f>
        <v>9.6265187252242285E-3</v>
      </c>
      <c r="DH299" s="127">
        <f>'[3]North Amer Coal'!DE36</f>
        <v>1.0150412663136281E-2</v>
      </c>
      <c r="DI299" s="127">
        <f>'[3]North Amer Coal'!DF36</f>
        <v>1.0674306601048334E-2</v>
      </c>
      <c r="DJ299" s="127">
        <f>'[3]North Amer Coal'!DG36</f>
        <v>1.1198200538960387E-2</v>
      </c>
      <c r="DK299" s="127">
        <f>'[3]North Amer Coal'!DH36</f>
        <v>1.1722094476872438E-2</v>
      </c>
      <c r="DL299" s="127">
        <f>'[3]North Amer Coal'!DI36</f>
        <v>1.2245988414784494E-2</v>
      </c>
      <c r="DM299" s="127">
        <f>'[3]North Amer Coal'!DJ36</f>
        <v>1.2769882352696547E-2</v>
      </c>
      <c r="DN299" s="127">
        <f>'[3]North Amer Coal'!DK36</f>
        <v>1.32937762906086E-2</v>
      </c>
      <c r="DO299" s="127">
        <f>'[3]North Amer Coal'!DL36</f>
        <v>1.3817670228520654E-2</v>
      </c>
      <c r="DP299" s="127">
        <f>'[3]North Amer Coal'!DM36</f>
        <v>1.4341564166432709E-2</v>
      </c>
      <c r="DQ299" s="127">
        <f>'[3]North Amer Coal'!DN36</f>
        <v>1.4865458104344758E-2</v>
      </c>
      <c r="DR299" s="127">
        <f>'[3]North Amer Coal'!DO36</f>
        <v>1.5389352042256815E-2</v>
      </c>
      <c r="DS299" s="127">
        <f>'[3]North Amer Coal'!DP36</f>
        <v>1.5913245980168866E-2</v>
      </c>
      <c r="DT299" s="127">
        <f>'[3]North Amer Coal'!DQ36</f>
        <v>1.643713991808092E-2</v>
      </c>
      <c r="DU299" s="127">
        <f>'[3]North Amer Coal'!DR36</f>
        <v>1.6961033855992978E-2</v>
      </c>
      <c r="DV299" s="127">
        <f>'[3]North Amer Coal'!DS36</f>
        <v>1.7484927793905029E-2</v>
      </c>
      <c r="DW299" s="127">
        <f>'[3]North Amer Coal'!DT36</f>
        <v>1.8008821731817084E-2</v>
      </c>
      <c r="DX299" s="127">
        <f>'[3]North Amer Coal'!DU36</f>
        <v>3.8359263386352087E-2</v>
      </c>
      <c r="DY299" s="127">
        <f>'[3]North Amer Coal'!DV36</f>
        <v>3.9241526444238173E-2</v>
      </c>
      <c r="DZ299" s="127">
        <f>'[3]North Amer Coal'!DW36</f>
        <v>4.2588727353062086E-2</v>
      </c>
      <c r="EA299" s="127">
        <f>'[3]North Amer Coal'!DX36</f>
        <v>3.7136313241056824E-2</v>
      </c>
      <c r="EB299" s="127">
        <f>'[3]North Amer Coal'!DY36</f>
        <v>5.0560350570129559E-2</v>
      </c>
      <c r="EC299" s="127">
        <f>'[3]North Amer Coal'!DZ36</f>
        <v>4.749061499980025E-2</v>
      </c>
      <c r="ED299" s="127">
        <f>'[3]North Amer Coal'!EA36</f>
        <v>4.3601696049153538E-2</v>
      </c>
      <c r="EE299" s="127">
        <f>'[3]North Amer Coal'!EB36</f>
        <v>4.3297805440326097E-2</v>
      </c>
      <c r="EF299" s="127">
        <f>'[3]North Amer Coal'!EC36</f>
        <v>4.7834143514126924E-2</v>
      </c>
      <c r="EG299" s="127">
        <f>'[3]North Amer Coal'!ED36</f>
        <v>4.0073922459722022E-2</v>
      </c>
      <c r="EH299" s="127">
        <f>'[3]North Amer Coal'!EE36</f>
        <v>3.4718401005603763E-2</v>
      </c>
      <c r="EI299" s="127">
        <f>'[3]North Amer Coal'!EF36</f>
        <v>5.0666051651460826E-2</v>
      </c>
      <c r="EJ299" s="127">
        <f>'[3]North Amer Coal'!EG36</f>
        <v>5.6818735427285827E-2</v>
      </c>
      <c r="EK299" s="127">
        <f>'[3]North Amer Coal'!EH36</f>
        <v>5.143678870283476E-2</v>
      </c>
      <c r="EL299" s="127">
        <f>'[3]North Amer Coal'!EI36</f>
        <v>6.2231511633791863E-2</v>
      </c>
      <c r="EM299" s="127">
        <f>'[3]North Amer Coal'!EJ36</f>
        <v>6.5525862001950125E-2</v>
      </c>
      <c r="EN299" s="127">
        <f>'[3]North Amer Coal'!EK36</f>
        <v>8.4217336550698366E-2</v>
      </c>
      <c r="EO299" s="127">
        <f>'[3]North Amer Coal'!EL36</f>
        <v>9.8152262439538979E-2</v>
      </c>
      <c r="EP299" s="127">
        <f>'[3]North Amer Coal'!EM36</f>
        <v>0.10548087074517444</v>
      </c>
      <c r="EQ299" s="127">
        <f>'[3]North Amer Coal'!EN36</f>
        <v>9.1079098413787377E-2</v>
      </c>
      <c r="ER299" s="127">
        <f>'[3]North Amer Coal'!EO36</f>
        <v>9.9094763748076201E-2</v>
      </c>
      <c r="ES299" s="127">
        <f>'[3]North Amer Coal'!EP36</f>
        <v>9.9094763748076201E-2</v>
      </c>
      <c r="ET299" s="127">
        <f>'[3]North Amer Coal'!EQ36</f>
        <v>9.6892657887007849E-2</v>
      </c>
      <c r="EU299" s="127">
        <f>'[3]North Amer Coal'!ER36</f>
        <v>0.10041602726471723</v>
      </c>
      <c r="EV299" s="127">
        <f>'[3]North Amer Coal'!ES36</f>
        <v>0.10746276602013598</v>
      </c>
      <c r="EW299" s="127">
        <f>'[3]North Amer Coal'!ET36</f>
        <v>0.11671161063662309</v>
      </c>
      <c r="EX299" s="127">
        <f>'[3]North Amer Coal'!EU36</f>
        <v>0.11957434825601194</v>
      </c>
      <c r="EY299" s="127">
        <f>'[3]North Amer Coal'!EV36</f>
        <v>0.11790074780160001</v>
      </c>
      <c r="EZ299" s="127">
        <f>'[3]North Amer Coal'!EW36</f>
        <v>0.11574268405775302</v>
      </c>
      <c r="FA299" s="127">
        <f>'[3]North Amer Coal'!EX36</f>
        <v>0.12455110750202646</v>
      </c>
      <c r="FB299" s="127">
        <f>'[3]North Amer Coal'!EY36</f>
        <v>0.13961351159173405</v>
      </c>
      <c r="FC299" s="127">
        <f>'[3]North Amer Coal'!EZ36</f>
        <v>0.13785182690287934</v>
      </c>
      <c r="FD299" s="127">
        <f>'[3]North Amer Coal'!FA36</f>
        <v>0.13917309041952036</v>
      </c>
      <c r="FE299" s="127">
        <f>'[3]North Amer Coal'!FB36</f>
        <v>0.13829224807509302</v>
      </c>
      <c r="FF299" s="127">
        <f>'[3]North Amer Coal'!FC36</f>
        <v>0.15062404089707584</v>
      </c>
      <c r="FG299" s="127">
        <f>'[3]North Amer Coal'!FD36</f>
        <v>0.15634951613585357</v>
      </c>
      <c r="FH299" s="127">
        <f>'[3]North Amer Coal'!FE36</f>
        <v>0.15150488324150316</v>
      </c>
      <c r="FI299" s="127">
        <f>'[3]North Amer Coal'!FF36</f>
        <v>0.15282614675814421</v>
      </c>
      <c r="FJ299" s="127">
        <f>'[3]North Amer Coal'!FG36</f>
        <v>0.15590909496363992</v>
      </c>
      <c r="FK299" s="127">
        <f>'[3]North Amer Coal'!FH36</f>
        <v>0.14842193503600745</v>
      </c>
      <c r="FL299" s="127">
        <f>'[3]North Amer Coal'!FI36</f>
        <v>0.1479815138637938</v>
      </c>
      <c r="FM299" s="127">
        <f>'[3]North Amer Coal'!FJ36</f>
        <v>0.15062404089707584</v>
      </c>
      <c r="FN299" s="127">
        <f>'[3]North Amer Coal'!FK36</f>
        <v>0.15018361972486219</v>
      </c>
      <c r="FO299" s="127">
        <f>'[3]North Amer Coal'!FL36</f>
        <v>0.12287750704761449</v>
      </c>
      <c r="FP299" s="127">
        <f>'[3]North Amer Coal'!FM36</f>
        <v>0.12507961290868286</v>
      </c>
      <c r="FQ299" s="127">
        <f>'[3]North Amer Coal'!FN36</f>
        <v>0.13168593049188793</v>
      </c>
      <c r="FR299" s="127">
        <f>'[3]North Amer Coal'!FO36</f>
        <v>0.1290434034586059</v>
      </c>
      <c r="FS299" s="127">
        <f>'[3]North Amer Coal'!FP36</f>
        <v>0.13300719400852895</v>
      </c>
      <c r="FT299" s="127">
        <f>'[3]North Amer Coal'!FQ36</f>
        <v>0.14313688096944341</v>
      </c>
      <c r="FU299" s="127">
        <f>'[3]North Amer Coal'!FR36</f>
        <v>0.16383667606348601</v>
      </c>
      <c r="FV299" s="127">
        <f>'[3]North Amer Coal'!FS36</f>
        <v>0.16956215130226374</v>
      </c>
      <c r="FW299" s="127"/>
      <c r="FX299" s="127"/>
      <c r="FY299" s="113" t="s">
        <v>166</v>
      </c>
      <c r="FZ299" s="129">
        <f>SUM(L299:FW299)</f>
        <v>5.5095406023819828</v>
      </c>
      <c r="GA299" s="115"/>
      <c r="GB299" s="125" t="s">
        <v>175</v>
      </c>
      <c r="GC299" s="130" t="s">
        <v>176</v>
      </c>
      <c r="GD299" s="117"/>
      <c r="GE299" s="131">
        <f>(FZ299*$FP$7)/FZ300</f>
        <v>0.10150263246428906</v>
      </c>
      <c r="GI299" s="132"/>
      <c r="GK299" s="129">
        <v>5.5095406023819828</v>
      </c>
      <c r="GL299" s="119">
        <f>FZ299-GK299</f>
        <v>0</v>
      </c>
      <c r="GM299" s="15">
        <f>GL299/GK299</f>
        <v>0</v>
      </c>
      <c r="GO299" s="133">
        <f>SUM(EV299:FU299)</f>
        <v>3.5699659377295831</v>
      </c>
      <c r="GU299" s="133">
        <f>SUM(DU299:FU299)</f>
        <v>5.1484302157892694</v>
      </c>
      <c r="GW299" s="134">
        <f>SUM(DU299:FV299)</f>
        <v>5.3179923670915334</v>
      </c>
      <c r="GZ299" s="1"/>
      <c r="HA299" s="1"/>
    </row>
    <row r="300" spans="2:214" ht="15" customHeight="1">
      <c r="C300" s="136" t="s">
        <v>177</v>
      </c>
      <c r="D300" s="14" t="s">
        <v>11</v>
      </c>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215"/>
      <c r="DF300" s="138">
        <f t="shared" ref="DF300:FQ300" si="70">DF298+(DF299*$FP$7)</f>
        <v>2.5110037824330442</v>
      </c>
      <c r="DG300" s="138">
        <f t="shared" si="70"/>
        <v>2.6555224998830416</v>
      </c>
      <c r="DH300" s="138">
        <f t="shared" si="70"/>
        <v>2.8000412173330389</v>
      </c>
      <c r="DI300" s="138">
        <f t="shared" si="70"/>
        <v>2.9445599347830358</v>
      </c>
      <c r="DJ300" s="138">
        <f t="shared" si="70"/>
        <v>3.0890786522330327</v>
      </c>
      <c r="DK300" s="138">
        <f t="shared" si="70"/>
        <v>3.2335973696830296</v>
      </c>
      <c r="DL300" s="138">
        <f t="shared" si="70"/>
        <v>3.3781160871330269</v>
      </c>
      <c r="DM300" s="138">
        <f t="shared" si="70"/>
        <v>3.5226348045830238</v>
      </c>
      <c r="DN300" s="138">
        <f t="shared" si="70"/>
        <v>3.6671535220330211</v>
      </c>
      <c r="DO300" s="138">
        <f t="shared" si="70"/>
        <v>3.8116722394830185</v>
      </c>
      <c r="DP300" s="138">
        <f t="shared" si="70"/>
        <v>3.9561909569330163</v>
      </c>
      <c r="DQ300" s="138">
        <f t="shared" si="70"/>
        <v>4.1007096743830118</v>
      </c>
      <c r="DR300" s="138">
        <f t="shared" si="70"/>
        <v>4.2452283918330096</v>
      </c>
      <c r="DS300" s="138">
        <f t="shared" si="70"/>
        <v>4.3897471092830065</v>
      </c>
      <c r="DT300" s="138">
        <f t="shared" si="70"/>
        <v>4.5342658267330043</v>
      </c>
      <c r="DU300" s="138">
        <f t="shared" si="70"/>
        <v>4.6787845441830012</v>
      </c>
      <c r="DV300" s="138">
        <f t="shared" si="70"/>
        <v>4.8233032616329989</v>
      </c>
      <c r="DW300" s="138">
        <f t="shared" si="70"/>
        <v>4.9678219790829958</v>
      </c>
      <c r="DX300" s="138">
        <f t="shared" si="70"/>
        <v>10.581591321739733</v>
      </c>
      <c r="DY300" s="138">
        <f t="shared" si="70"/>
        <v>10.824967922139743</v>
      </c>
      <c r="DZ300" s="138">
        <f t="shared" si="70"/>
        <v>11.748309742658957</v>
      </c>
      <c r="EA300" s="138">
        <f t="shared" si="70"/>
        <v>10.24423451397108</v>
      </c>
      <c r="EB300" s="138">
        <f t="shared" si="70"/>
        <v>13.947321183632354</v>
      </c>
      <c r="EC300" s="138">
        <f t="shared" si="70"/>
        <v>13.100519540340386</v>
      </c>
      <c r="ED300" s="138">
        <f t="shared" si="70"/>
        <v>12.027742135710827</v>
      </c>
      <c r="EE300" s="138">
        <f t="shared" si="70"/>
        <v>11.943912417795266</v>
      </c>
      <c r="EF300" s="138">
        <f t="shared" si="70"/>
        <v>13.195283569288414</v>
      </c>
      <c r="EG300" s="138">
        <f t="shared" si="70"/>
        <v>11.054588453821497</v>
      </c>
      <c r="EH300" s="138">
        <f t="shared" si="70"/>
        <v>9.5772415409907516</v>
      </c>
      <c r="EI300" s="138">
        <f t="shared" si="70"/>
        <v>13.976479346385588</v>
      </c>
      <c r="EJ300" s="138">
        <f t="shared" si="70"/>
        <v>15.673727403313674</v>
      </c>
      <c r="EK300" s="138">
        <f t="shared" si="70"/>
        <v>14.189090949794622</v>
      </c>
      <c r="EL300" s="138">
        <f t="shared" si="70"/>
        <v>17.166868320969087</v>
      </c>
      <c r="EM300" s="138">
        <f t="shared" si="70"/>
        <v>18.075631060111686</v>
      </c>
      <c r="EN300" s="138">
        <f t="shared" si="70"/>
        <v>23.231766173642665</v>
      </c>
      <c r="EO300" s="138">
        <f t="shared" si="70"/>
        <v>27.075783963277932</v>
      </c>
      <c r="EP300" s="138">
        <f t="shared" si="70"/>
        <v>29.097416580835784</v>
      </c>
      <c r="EQ300" s="138">
        <f t="shared" si="70"/>
        <v>25.124616905707061</v>
      </c>
      <c r="ER300" s="138">
        <f t="shared" si="70"/>
        <v>27.335777581160968</v>
      </c>
      <c r="ES300" s="138">
        <f t="shared" si="70"/>
        <v>27.335777581160968</v>
      </c>
      <c r="ET300" s="138">
        <f t="shared" si="70"/>
        <v>26.728315857135168</v>
      </c>
      <c r="EU300" s="138">
        <f t="shared" si="70"/>
        <v>27.700254615576451</v>
      </c>
      <c r="EV300" s="138">
        <f t="shared" si="70"/>
        <v>29.644132132459006</v>
      </c>
      <c r="EW300" s="138">
        <f t="shared" si="70"/>
        <v>32.195471373367361</v>
      </c>
      <c r="EX300" s="138">
        <f t="shared" si="70"/>
        <v>32.985171614600901</v>
      </c>
      <c r="EY300" s="138">
        <f t="shared" si="70"/>
        <v>32.523500704341295</v>
      </c>
      <c r="EZ300" s="138">
        <f t="shared" si="70"/>
        <v>31.928188214796016</v>
      </c>
      <c r="FA300" s="138">
        <f t="shared" si="70"/>
        <v>34.358035110899209</v>
      </c>
      <c r="FB300" s="138">
        <f t="shared" si="70"/>
        <v>38.513073303235672</v>
      </c>
      <c r="FC300" s="138">
        <f t="shared" si="70"/>
        <v>38.027103924015037</v>
      </c>
      <c r="FD300" s="138">
        <f t="shared" si="70"/>
        <v>38.391580958430509</v>
      </c>
      <c r="FE300" s="138">
        <f t="shared" si="70"/>
        <v>38.148596268820199</v>
      </c>
      <c r="FF300" s="138">
        <f t="shared" si="70"/>
        <v>41.550381923364668</v>
      </c>
      <c r="FG300" s="138">
        <f t="shared" si="70"/>
        <v>43.129782405831754</v>
      </c>
      <c r="FH300" s="138">
        <f t="shared" si="70"/>
        <v>41.793366612974992</v>
      </c>
      <c r="FI300" s="138">
        <f t="shared" si="70"/>
        <v>42.157843647390472</v>
      </c>
      <c r="FJ300" s="138">
        <f t="shared" si="70"/>
        <v>43.008290061026592</v>
      </c>
      <c r="FK300" s="138">
        <f t="shared" si="70"/>
        <v>40.942920199338872</v>
      </c>
      <c r="FL300" s="138">
        <f t="shared" si="70"/>
        <v>40.821427854533717</v>
      </c>
      <c r="FM300" s="138">
        <f t="shared" si="70"/>
        <v>41.550381923364668</v>
      </c>
      <c r="FN300" s="138">
        <f t="shared" si="70"/>
        <v>41.428889578559513</v>
      </c>
      <c r="FO300" s="138">
        <f t="shared" si="70"/>
        <v>33.896364200639603</v>
      </c>
      <c r="FP300" s="138">
        <f t="shared" si="70"/>
        <v>34.503825924665399</v>
      </c>
      <c r="FQ300" s="138">
        <f t="shared" si="70"/>
        <v>36.326211096742796</v>
      </c>
      <c r="FR300" s="138">
        <f>FR298+(FR299*$FP$7)</f>
        <v>35.597257027911837</v>
      </c>
      <c r="FS300" s="138">
        <f>FS298+(FS299*$FP$7)</f>
        <v>36.690688131158282</v>
      </c>
      <c r="FT300" s="138">
        <f>FT298+(FT299*$FP$7)</f>
        <v>39.485012061676954</v>
      </c>
      <c r="FU300" s="138">
        <f>FU298+(FU299*$FP$7)</f>
        <v>45.195152267519468</v>
      </c>
      <c r="FV300" s="138">
        <f>FV298+(FV299*$FP$7)</f>
        <v>46.774552749986547</v>
      </c>
      <c r="FW300" s="112"/>
      <c r="FX300" s="112"/>
      <c r="FY300" s="113" t="s">
        <v>166</v>
      </c>
      <c r="FZ300" s="139">
        <f>SUM(L300:FW300)</f>
        <v>1519.8338518064566</v>
      </c>
      <c r="GA300" s="115"/>
      <c r="GB300" s="136" t="s">
        <v>177</v>
      </c>
      <c r="GC300" s="14" t="s">
        <v>11</v>
      </c>
      <c r="GD300" s="117"/>
      <c r="GE300" s="140">
        <f>GE298+GE299</f>
        <v>0.99999999999999978</v>
      </c>
      <c r="GI300" s="141"/>
      <c r="GK300" s="139">
        <v>1519.8338518064566</v>
      </c>
      <c r="GL300" s="119">
        <f>FZ300-GK300</f>
        <v>0</v>
      </c>
      <c r="GM300" s="15">
        <f>GL300/GK300</f>
        <v>0</v>
      </c>
      <c r="GO300" s="142">
        <f>SUM(EV300:FU300)</f>
        <v>984.79264852166466</v>
      </c>
      <c r="GR300" s="143" t="str">
        <f>GB297</f>
        <v>North American Coal, USA</v>
      </c>
      <c r="GS300" s="144">
        <f>GO300</f>
        <v>984.79264852166466</v>
      </c>
      <c r="GU300" s="142">
        <f>SUM(DU300:FU300)</f>
        <v>1420.2197769877248</v>
      </c>
      <c r="GW300" s="145">
        <f>SUM(DU300:FV300)</f>
        <v>1466.9943297377113</v>
      </c>
      <c r="GY300" s="306">
        <f>+GW300</f>
        <v>1466.9943297377113</v>
      </c>
      <c r="GZ300" s="143" t="str">
        <f>GR300</f>
        <v>North American Coal, USA</v>
      </c>
      <c r="HA300" s="144">
        <f>GW300</f>
        <v>1466.9943297377113</v>
      </c>
      <c r="HC300" s="22" t="s">
        <v>102</v>
      </c>
      <c r="HD300" s="146">
        <f>FU300</f>
        <v>45.195152267519468</v>
      </c>
      <c r="HE300" s="147"/>
      <c r="HF300" s="148">
        <f>FV300</f>
        <v>46.774552749986547</v>
      </c>
    </row>
    <row r="301" spans="2:214" ht="9.9499999999999993" customHeight="1">
      <c r="C301" s="157"/>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c r="DU301" s="23"/>
      <c r="DV301" s="23"/>
      <c r="DW301" s="23"/>
      <c r="DX301" s="23"/>
      <c r="DY301" s="23"/>
      <c r="DZ301" s="23"/>
      <c r="EA301" s="23"/>
      <c r="EB301" s="23"/>
      <c r="EC301" s="23"/>
      <c r="ED301" s="23"/>
      <c r="EE301" s="23"/>
      <c r="EF301" s="23"/>
      <c r="EG301" s="23"/>
      <c r="EH301" s="23"/>
      <c r="EI301" s="23"/>
      <c r="EJ301" s="23"/>
      <c r="EK301" s="23"/>
      <c r="EL301" s="23"/>
      <c r="EM301" s="23"/>
      <c r="EN301" s="23"/>
      <c r="EO301" s="23"/>
      <c r="EP301" s="23"/>
      <c r="EQ301" s="23"/>
      <c r="ER301" s="23"/>
      <c r="ES301" s="23"/>
      <c r="ET301" s="23"/>
      <c r="EU301" s="23"/>
      <c r="EV301" s="23"/>
      <c r="EW301" s="23"/>
      <c r="EX301" s="23"/>
      <c r="EY301" s="23"/>
      <c r="EZ301" s="23"/>
      <c r="FA301" s="23"/>
      <c r="FB301" s="23"/>
      <c r="FC301" s="23"/>
      <c r="FD301" s="23"/>
      <c r="FE301" s="23"/>
      <c r="FF301" s="23"/>
      <c r="FG301" s="23"/>
      <c r="FH301" s="23"/>
      <c r="FI301" s="23"/>
      <c r="FJ301" s="23"/>
      <c r="FK301" s="23"/>
      <c r="FL301" s="23"/>
      <c r="FM301" s="23"/>
      <c r="FN301" s="23"/>
      <c r="FO301" s="23"/>
      <c r="FP301" s="23"/>
      <c r="FQ301" s="23"/>
      <c r="FR301" s="23"/>
      <c r="FS301" s="23"/>
      <c r="FT301" s="23"/>
      <c r="FU301" s="23"/>
      <c r="FV301" s="23"/>
      <c r="FW301" s="23"/>
      <c r="FX301" s="23"/>
      <c r="FY301" s="23"/>
      <c r="FZ301" s="151">
        <f>FZ298+(FZ299*$FP$7)</f>
        <v>1519.8338518064561</v>
      </c>
      <c r="GA301" s="152" t="s">
        <v>179</v>
      </c>
      <c r="GB301" s="157"/>
      <c r="GK301" s="204">
        <v>0</v>
      </c>
      <c r="GZ301" s="1"/>
      <c r="HA301" s="1"/>
    </row>
    <row r="302" spans="2:214" ht="14.1" customHeight="1">
      <c r="B302" s="14">
        <v>57</v>
      </c>
      <c r="C302" s="103" t="str">
        <f>GB302</f>
        <v>North Korea (coal)</v>
      </c>
      <c r="D302" s="178" t="s">
        <v>216</v>
      </c>
      <c r="F302" s="14" t="s">
        <v>273</v>
      </c>
      <c r="G302" s="23" t="s">
        <v>182</v>
      </c>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c r="DU302" s="23"/>
      <c r="DV302" s="23"/>
      <c r="DW302" s="23"/>
      <c r="DX302" s="23"/>
      <c r="DY302" s="23"/>
      <c r="DZ302" s="23"/>
      <c r="EA302" s="23"/>
      <c r="EB302" s="23"/>
      <c r="EC302" s="23"/>
      <c r="ED302" s="23"/>
      <c r="EE302" s="23"/>
      <c r="EF302" s="23"/>
      <c r="EG302" s="23"/>
      <c r="EH302" s="23"/>
      <c r="EI302" s="23"/>
      <c r="EJ302" s="23"/>
      <c r="EK302" s="23"/>
      <c r="EL302" s="23"/>
      <c r="EM302" s="23"/>
      <c r="EN302" s="23"/>
      <c r="EO302" s="23"/>
      <c r="EP302" s="23"/>
      <c r="EQ302" s="23"/>
      <c r="ER302" s="23"/>
      <c r="ES302" s="23"/>
      <c r="ET302" s="23"/>
      <c r="EU302" s="23"/>
      <c r="EV302" s="23"/>
      <c r="EW302" s="23"/>
      <c r="EX302" s="23"/>
      <c r="EY302" s="23"/>
      <c r="EZ302" s="23"/>
      <c r="FA302" s="23"/>
      <c r="FB302" s="23"/>
      <c r="FC302" s="23"/>
      <c r="FD302" s="23"/>
      <c r="FE302" s="23"/>
      <c r="FF302" s="23"/>
      <c r="FG302" s="23"/>
      <c r="FH302" s="23"/>
      <c r="FI302" s="23"/>
      <c r="FJ302" s="23"/>
      <c r="FK302" s="23"/>
      <c r="FL302" s="23"/>
      <c r="FM302" s="23"/>
      <c r="FN302" s="23"/>
      <c r="FO302" s="23"/>
      <c r="FP302" s="23"/>
      <c r="FQ302" s="179" t="s">
        <v>218</v>
      </c>
      <c r="FR302" s="23"/>
      <c r="FS302" s="23"/>
      <c r="FT302" s="23"/>
      <c r="FU302" s="23"/>
      <c r="FV302" s="23"/>
      <c r="FW302" s="23"/>
      <c r="FX302" s="23"/>
      <c r="FY302" s="23"/>
      <c r="FZ302" s="180"/>
      <c r="GB302" s="167" t="s">
        <v>36</v>
      </c>
      <c r="GF302" s="14">
        <v>57</v>
      </c>
      <c r="GK302" s="180"/>
      <c r="GZ302" s="1"/>
      <c r="HA302" s="1"/>
    </row>
    <row r="303" spans="2:214" ht="14.1" customHeight="1">
      <c r="B303" s="117"/>
      <c r="C303" s="109" t="s">
        <v>172</v>
      </c>
      <c r="D303" s="110" t="s">
        <v>173</v>
      </c>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13"/>
      <c r="DR303" s="155">
        <f>'[3]North Korea'!DO29</f>
        <v>43.278276571804589</v>
      </c>
      <c r="DS303" s="155">
        <f>'[3]North Korea'!DP29</f>
        <v>41.629580321450128</v>
      </c>
      <c r="DT303" s="155">
        <f>'[3]North Korea'!DQ29</f>
        <v>39.980884071095666</v>
      </c>
      <c r="DU303" s="155">
        <f>'[3]North Korea'!DR29</f>
        <v>38.332187820741211</v>
      </c>
      <c r="DV303" s="155">
        <f>'[3]North Korea'!DS29</f>
        <v>39.321405570953885</v>
      </c>
      <c r="DW303" s="155">
        <f>'[3]North Korea'!DT29</f>
        <v>40.31062332116656</v>
      </c>
      <c r="DX303" s="155">
        <f>'[3]North Korea'!DU29</f>
        <v>41.299841071379234</v>
      </c>
      <c r="DY303" s="155">
        <f>'[3]North Korea'!DV29</f>
        <v>42.289058821591915</v>
      </c>
      <c r="DZ303" s="155">
        <f>'[3]North Korea'!DW29</f>
        <v>43.278276571804589</v>
      </c>
      <c r="EA303" s="155">
        <f>'[3]North Korea'!DX29</f>
        <v>47.482452010208462</v>
      </c>
      <c r="EB303" s="155">
        <f>'[3]North Korea'!DY29</f>
        <v>51.686627448612334</v>
      </c>
      <c r="EC303" s="155">
        <f>'[3]North Korea'!DZ29</f>
        <v>55.890802887016214</v>
      </c>
      <c r="ED303" s="155">
        <f>'[3]North Korea'!EA29</f>
        <v>60.094978325420087</v>
      </c>
      <c r="EE303" s="155">
        <f>'[3]North Korea'!EB29</f>
        <v>64.299153763823966</v>
      </c>
      <c r="EF303" s="155">
        <f>'[3]North Korea'!EC29</f>
        <v>68.503329202227832</v>
      </c>
      <c r="EG303" s="155">
        <f>'[3]North Korea'!ED29</f>
        <v>72.707504640631711</v>
      </c>
      <c r="EH303" s="155">
        <f>'[3]North Korea'!EE29</f>
        <v>76.911680079035591</v>
      </c>
      <c r="EI303" s="195">
        <f>'[3]North Korea'!EF29</f>
        <v>81.115855517439456</v>
      </c>
      <c r="EJ303" s="155">
        <f>'[3]North Korea'!EG29</f>
        <v>74.85973236422214</v>
      </c>
      <c r="EK303" s="155">
        <f>'[3]North Korea'!EH29</f>
        <v>77.915207200397433</v>
      </c>
      <c r="EL303" s="155">
        <f>'[3]North Korea'!EI29</f>
        <v>81.872910150143568</v>
      </c>
      <c r="EM303" s="155">
        <f>'[3]North Korea'!EJ29</f>
        <v>82.789886743822606</v>
      </c>
      <c r="EN303" s="155">
        <f>'[3]North Korea'!EK29</f>
        <v>84.890597330062718</v>
      </c>
      <c r="EO303" s="155">
        <f>'[3]North Korea'!EL29</f>
        <v>67.020110573847958</v>
      </c>
      <c r="EP303" s="155">
        <f>'[3]North Korea'!EM29</f>
        <v>66.541385924019863</v>
      </c>
      <c r="EQ303" s="155">
        <f>'[3]North Korea'!EN29</f>
        <v>66.066080804363423</v>
      </c>
      <c r="ER303" s="155">
        <f>'[3]North Korea'!EO29</f>
        <v>79.671333088730421</v>
      </c>
      <c r="ES303" s="155">
        <f>'[3]North Korea'!EP29</f>
        <v>61.541005845725344</v>
      </c>
      <c r="ET303" s="155">
        <f>'[3]North Korea'!EQ29</f>
        <v>81.982164779448198</v>
      </c>
      <c r="EU303" s="155">
        <f>'[3]North Korea'!ER29</f>
        <v>76.912377817218754</v>
      </c>
      <c r="EV303" s="155">
        <f>'[3]North Korea'!ES29</f>
        <v>72.213550876619365</v>
      </c>
      <c r="EW303" s="155">
        <f>'[3]North Korea'!ET29</f>
        <v>67.020110573847958</v>
      </c>
      <c r="EX303" s="155">
        <f>'[3]North Korea'!EU29</f>
        <v>62.815896995414711</v>
      </c>
      <c r="EY303" s="155">
        <f>'[3]North Korea'!EV29</f>
        <v>58.61168341698145</v>
      </c>
      <c r="EZ303" s="155">
        <f>'[3]North Korea'!EW29</f>
        <v>51.934403027705784</v>
      </c>
      <c r="FA303" s="155">
        <f>'[3]North Korea'!EX29</f>
        <v>50.945176303368541</v>
      </c>
      <c r="FB303" s="155">
        <f>'[3]North Korea'!EY29</f>
        <v>45.999042681681921</v>
      </c>
      <c r="FC303" s="155">
        <f>'[3]North Korea'!EZ29</f>
        <v>52.429016389873503</v>
      </c>
      <c r="FD303" s="155">
        <f>'[3]North Korea'!FA29</f>
        <v>55.644003243969301</v>
      </c>
      <c r="FE303" s="155">
        <f>'[3]North Korea'!FB29</f>
        <v>57.127843330474263</v>
      </c>
      <c r="FF303" s="155">
        <f>'[3]North Korea'!FC29</f>
        <v>54.160163157464339</v>
      </c>
      <c r="FG303" s="155">
        <f>'[3]North Korea'!FD29</f>
        <v>55.149389881801802</v>
      </c>
      <c r="FH303" s="155">
        <f>'[3]North Korea'!FE29</f>
        <v>56.385923287222901</v>
      </c>
      <c r="FI303" s="155">
        <f>'[3]North Korea'!FF29</f>
        <v>59.501987468884515</v>
      </c>
      <c r="FJ303" s="155">
        <f>'[3]North Korea'!FG29</f>
        <v>61.035288891606555</v>
      </c>
      <c r="FK303" s="155">
        <f>'[3]North Korea'!FH29</f>
        <v>59.60091014131892</v>
      </c>
      <c r="FL303" s="155">
        <f>'[3]North Korea'!FI29</f>
        <v>61.975054279728944</v>
      </c>
      <c r="FM303" s="155">
        <f>'[3]North Korea'!FJ29</f>
        <v>63.063203676498347</v>
      </c>
      <c r="FN303" s="155">
        <f>'[3]North Korea'!FK29</f>
        <v>79.53877477033592</v>
      </c>
      <c r="FO303" s="155">
        <f>'[3]North Korea'!FL29</f>
        <v>74.647048618487602</v>
      </c>
      <c r="FP303" s="155">
        <f>'[3]North Korea'!FM29</f>
        <v>74.904247566815059</v>
      </c>
      <c r="FQ303" s="155">
        <f>'[3]North Korea'!FN29</f>
        <v>74.048566450263792</v>
      </c>
      <c r="FR303" s="155">
        <f>'[3]North Korea'!FO29</f>
        <v>76.247122845103306</v>
      </c>
      <c r="FS303" s="155">
        <f>'[3]North Korea'!FP29</f>
        <v>67.984606630076541</v>
      </c>
      <c r="FT303" s="155">
        <f>'[3]North Korea'!FQ29</f>
        <v>76.813455144786388</v>
      </c>
      <c r="FU303" s="155">
        <f>'[3]North Korea'!FR29</f>
        <v>53.566141174016423</v>
      </c>
      <c r="FV303" s="155">
        <f>'[3]North Korea'!FS29</f>
        <v>53.566141174016423</v>
      </c>
      <c r="FW303" s="127"/>
      <c r="FX303" s="127"/>
      <c r="FY303" s="113" t="s">
        <v>166</v>
      </c>
      <c r="FZ303" s="114">
        <f>SUM(L303:FW303)</f>
        <v>3527.40406263677</v>
      </c>
      <c r="GA303" s="115"/>
      <c r="GB303" s="109" t="s">
        <v>172</v>
      </c>
      <c r="GC303" s="116" t="s">
        <v>173</v>
      </c>
      <c r="GD303" s="117"/>
      <c r="GE303" s="118">
        <f>FZ303/FZ305</f>
        <v>0.89849736753571074</v>
      </c>
      <c r="GF303" s="117"/>
      <c r="GI303" s="118">
        <f>FZ303/$GI$576</f>
        <v>2.1883522084166973E-3</v>
      </c>
      <c r="GK303" s="114">
        <v>3473.8379214627535</v>
      </c>
      <c r="GL303" s="119">
        <f>FZ303-GK303</f>
        <v>53.566141174016593</v>
      </c>
      <c r="GM303" s="15">
        <f>GL303/GK303</f>
        <v>1.5419873461298712E-2</v>
      </c>
      <c r="GO303" s="120">
        <f>SUM(EV303:FU303)</f>
        <v>1623.3626108243479</v>
      </c>
      <c r="GP303" s="14">
        <v>2016</v>
      </c>
      <c r="GU303" s="120">
        <f>SUM(DU303:FU303)</f>
        <v>3348.9491804984027</v>
      </c>
      <c r="GW303" s="121">
        <f>SUM(DU303:FV303)</f>
        <v>3402.5153216724193</v>
      </c>
      <c r="GZ303" s="1"/>
      <c r="HA303" s="1"/>
    </row>
    <row r="304" spans="2:214" ht="14.1" customHeight="1">
      <c r="B304" s="117"/>
      <c r="C304" s="125" t="s">
        <v>175</v>
      </c>
      <c r="D304" s="126" t="s">
        <v>176</v>
      </c>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14"/>
      <c r="DR304" s="127">
        <f>'[3]North Korea'!DO36</f>
        <v>0.17461133122594649</v>
      </c>
      <c r="DS304" s="127">
        <f>'[3]North Korea'!DP36</f>
        <v>0.16795947098876757</v>
      </c>
      <c r="DT304" s="127">
        <f>'[3]North Korea'!DQ36</f>
        <v>0.16130761075158864</v>
      </c>
      <c r="DU304" s="127">
        <f>'[3]North Korea'!DR36</f>
        <v>0.15465575051440977</v>
      </c>
      <c r="DV304" s="127">
        <f>'[3]North Korea'!DS36</f>
        <v>0.15864686665671709</v>
      </c>
      <c r="DW304" s="127">
        <f>'[3]North Korea'!DT36</f>
        <v>0.16263798279902442</v>
      </c>
      <c r="DX304" s="127">
        <f>'[3]North Korea'!DU36</f>
        <v>0.16662909894133179</v>
      </c>
      <c r="DY304" s="127">
        <f>'[3]North Korea'!DV36</f>
        <v>0.17062021508363914</v>
      </c>
      <c r="DZ304" s="127">
        <f>'[3]North Korea'!DW36</f>
        <v>0.17461133122594649</v>
      </c>
      <c r="EA304" s="127">
        <f>'[3]North Korea'!DX36</f>
        <v>0.19157357483075271</v>
      </c>
      <c r="EB304" s="127">
        <f>'[3]North Korea'!DY36</f>
        <v>0.20853581843555893</v>
      </c>
      <c r="EC304" s="127">
        <f>'[3]North Korea'!DZ36</f>
        <v>0.22549806204036521</v>
      </c>
      <c r="ED304" s="127">
        <f>'[3]North Korea'!EA36</f>
        <v>0.2424603056451714</v>
      </c>
      <c r="EE304" s="127">
        <f>'[3]North Korea'!EB36</f>
        <v>0.25942254924997765</v>
      </c>
      <c r="EF304" s="127">
        <f>'[3]North Korea'!EC36</f>
        <v>0.2763847928547839</v>
      </c>
      <c r="EG304" s="127">
        <f>'[3]North Korea'!ED36</f>
        <v>0.29334703645959015</v>
      </c>
      <c r="EH304" s="127">
        <f>'[3]North Korea'!EE36</f>
        <v>0.3103092800643964</v>
      </c>
      <c r="EI304" s="127">
        <f>'[3]North Korea'!EF36</f>
        <v>0.32727152366920259</v>
      </c>
      <c r="EJ304" s="127">
        <f>'[3]North Korea'!EG36</f>
        <v>0.30203045404656365</v>
      </c>
      <c r="EK304" s="127">
        <f>'[3]North Korea'!EH36</f>
        <v>0.31435812905891691</v>
      </c>
      <c r="EL304" s="127">
        <f>'[3]North Korea'!EI36</f>
        <v>0.33032595022447242</v>
      </c>
      <c r="EM304" s="127">
        <f>'[3]North Korea'!EJ36</f>
        <v>0.33402560086697614</v>
      </c>
      <c r="EN304" s="127">
        <f>'[3]North Korea'!EK36</f>
        <v>0.3425011664633843</v>
      </c>
      <c r="EO304" s="127">
        <f>'[3]North Korea'!EL36</f>
        <v>0.27040057167696413</v>
      </c>
      <c r="EP304" s="127">
        <f>'[3]North Korea'!EM36</f>
        <v>0.26846910039347921</v>
      </c>
      <c r="EQ304" s="127">
        <f>'[3]North Korea'!EN36</f>
        <v>0.2665514256093639</v>
      </c>
      <c r="ER304" s="127">
        <f>'[3]North Korea'!EO36</f>
        <v>0.32144342689080752</v>
      </c>
      <c r="ES304" s="127">
        <f>'[3]North Korea'!EP36</f>
        <v>0.24829447489382286</v>
      </c>
      <c r="ET304" s="127">
        <f>'[3]North Korea'!EQ36</f>
        <v>0.3307667509627788</v>
      </c>
      <c r="EU304" s="127">
        <f>'[3]North Korea'!ER36</f>
        <v>0.31031209517171254</v>
      </c>
      <c r="EV304" s="127">
        <f>'[3]North Korea'!ES36</f>
        <v>0.29135412151171408</v>
      </c>
      <c r="EW304" s="127">
        <f>'[3]North Korea'!ET36</f>
        <v>0.27040057167696413</v>
      </c>
      <c r="EX304" s="127">
        <f>'[3]North Korea'!EU36</f>
        <v>0.2534381741916934</v>
      </c>
      <c r="EY304" s="127">
        <f>'[3]North Korea'!EV36</f>
        <v>0.23647577670642261</v>
      </c>
      <c r="EZ304" s="127">
        <f>'[3]North Korea'!EW36</f>
        <v>0.2095354983474659</v>
      </c>
      <c r="FA304" s="127">
        <f>'[3]North Korea'!EX36</f>
        <v>0.2055443459979904</v>
      </c>
      <c r="FB304" s="127">
        <f>'[3]North Korea'!EY36</f>
        <v>0.18558858425061125</v>
      </c>
      <c r="FC304" s="127">
        <f>'[3]North Korea'!EZ36</f>
        <v>0.21153107452220002</v>
      </c>
      <c r="FD304" s="127">
        <f>'[3]North Korea'!FA36</f>
        <v>0.22450231965799441</v>
      </c>
      <c r="FE304" s="127">
        <f>'[3]North Korea'!FB36</f>
        <v>0.230489048182204</v>
      </c>
      <c r="FF304" s="127">
        <f>'[3]North Korea'!FC36</f>
        <v>0.2185155911337848</v>
      </c>
      <c r="FG304" s="127">
        <f>'[3]North Korea'!FD36</f>
        <v>0.22250674348326122</v>
      </c>
      <c r="FH304" s="127">
        <f>'[3]North Korea'!FE36</f>
        <v>0.22749568392010375</v>
      </c>
      <c r="FI304" s="127">
        <f>'[3]North Korea'!FF36</f>
        <v>0.24006781382094874</v>
      </c>
      <c r="FJ304" s="127">
        <f>'[3]North Korea'!FG36</f>
        <v>0.24625409996263298</v>
      </c>
      <c r="FK304" s="127">
        <f>'[3]North Korea'!FH36</f>
        <v>0.240466929055899</v>
      </c>
      <c r="FL304" s="127">
        <f>'[3]North Korea'!FI36</f>
        <v>0.25004569469464283</v>
      </c>
      <c r="FM304" s="127">
        <f>'[3]North Korea'!FJ36</f>
        <v>0.25443596227905951</v>
      </c>
      <c r="FN304" s="127">
        <f>'[3]North Korea'!FK36</f>
        <v>0.32090860465957716</v>
      </c>
      <c r="FO304" s="127">
        <f>'[3]North Korea'!FL36</f>
        <v>0.30117235629141825</v>
      </c>
      <c r="FP304" s="127">
        <f>'[3]North Korea'!FM36</f>
        <v>0.30221005590228095</v>
      </c>
      <c r="FQ304" s="127">
        <f>'[3]North Korea'!FN36</f>
        <v>0.29875770911998645</v>
      </c>
      <c r="FR304" s="127">
        <f>'[3]North Korea'!FO36</f>
        <v>0.30762804521669568</v>
      </c>
      <c r="FS304" s="127">
        <f>'[3]North Korea'!FP36</f>
        <v>0.27429194521770184</v>
      </c>
      <c r="FT304" s="127">
        <f>'[3]North Korea'!FQ36</f>
        <v>0.30991297993677047</v>
      </c>
      <c r="FU304" s="127">
        <f>'[3]North Korea'!FR36</f>
        <v>0.2161189391059429</v>
      </c>
      <c r="FV304" s="127">
        <f>'[3]North Korea'!FS36</f>
        <v>0.2161189391059429</v>
      </c>
      <c r="FW304" s="127"/>
      <c r="FX304" s="127"/>
      <c r="FY304" s="113" t="s">
        <v>166</v>
      </c>
      <c r="FZ304" s="129">
        <f>SUM(L304:FW304)</f>
        <v>14.231729355648319</v>
      </c>
      <c r="GA304" s="115"/>
      <c r="GB304" s="125" t="s">
        <v>175</v>
      </c>
      <c r="GC304" s="130" t="s">
        <v>176</v>
      </c>
      <c r="GD304" s="117"/>
      <c r="GE304" s="131">
        <f>(FZ304*$FP$7)/FZ305</f>
        <v>0.10150263246428899</v>
      </c>
      <c r="GF304" s="117"/>
      <c r="GI304" s="132"/>
      <c r="GK304" s="129">
        <v>14.015610416542376</v>
      </c>
      <c r="GL304" s="119">
        <f>FZ304-GK304</f>
        <v>0.21611893910594304</v>
      </c>
      <c r="GM304" s="15">
        <f>GL304/GK304</f>
        <v>1.5419873461298673E-2</v>
      </c>
      <c r="GO304" s="133">
        <f>SUM(EV304:FU304)</f>
        <v>6.5496486688459656</v>
      </c>
      <c r="GU304" s="133">
        <f>SUM(DU304:FU304)</f>
        <v>13.511732003576073</v>
      </c>
      <c r="GW304" s="134">
        <f>SUM(DU304:FV304)</f>
        <v>13.727850942682016</v>
      </c>
      <c r="GZ304" s="1"/>
      <c r="HA304" s="1"/>
    </row>
    <row r="305" spans="2:216" ht="15" customHeight="1">
      <c r="B305" s="117"/>
      <c r="C305" s="136" t="s">
        <v>177</v>
      </c>
      <c r="D305" s="14" t="s">
        <v>11</v>
      </c>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215"/>
      <c r="DR305" s="138">
        <f t="shared" ref="DR305:FV305" si="71">DR303+(DR304*$FP$7)</f>
        <v>48.167393846131091</v>
      </c>
      <c r="DS305" s="138">
        <f t="shared" si="71"/>
        <v>46.332445509135617</v>
      </c>
      <c r="DT305" s="138">
        <f t="shared" si="71"/>
        <v>44.49749717214015</v>
      </c>
      <c r="DU305" s="138">
        <f t="shared" si="71"/>
        <v>42.662548835144683</v>
      </c>
      <c r="DV305" s="138">
        <f t="shared" si="71"/>
        <v>43.763517837341965</v>
      </c>
      <c r="DW305" s="138">
        <f t="shared" si="71"/>
        <v>44.864486839539239</v>
      </c>
      <c r="DX305" s="138">
        <f t="shared" si="71"/>
        <v>45.965455841736528</v>
      </c>
      <c r="DY305" s="138">
        <f t="shared" si="71"/>
        <v>47.06642484393381</v>
      </c>
      <c r="DZ305" s="138">
        <f t="shared" si="71"/>
        <v>48.167393846131091</v>
      </c>
      <c r="EA305" s="138">
        <f t="shared" si="71"/>
        <v>52.846512105469536</v>
      </c>
      <c r="EB305" s="138">
        <f t="shared" si="71"/>
        <v>57.525630364807981</v>
      </c>
      <c r="EC305" s="138">
        <f t="shared" si="71"/>
        <v>62.20474862414644</v>
      </c>
      <c r="ED305" s="138">
        <f t="shared" si="71"/>
        <v>66.883866883484885</v>
      </c>
      <c r="EE305" s="138">
        <f t="shared" si="71"/>
        <v>71.562985142823337</v>
      </c>
      <c r="EF305" s="138">
        <f t="shared" si="71"/>
        <v>76.242103402161774</v>
      </c>
      <c r="EG305" s="138">
        <f t="shared" si="71"/>
        <v>80.92122166150024</v>
      </c>
      <c r="EH305" s="138">
        <f t="shared" si="71"/>
        <v>85.600339920838692</v>
      </c>
      <c r="EI305" s="138">
        <f t="shared" si="71"/>
        <v>90.27945818017713</v>
      </c>
      <c r="EJ305" s="138">
        <f t="shared" si="71"/>
        <v>83.316585077525929</v>
      </c>
      <c r="EK305" s="138">
        <f t="shared" si="71"/>
        <v>86.717234814047103</v>
      </c>
      <c r="EL305" s="138">
        <f t="shared" si="71"/>
        <v>91.122036756428798</v>
      </c>
      <c r="EM305" s="138">
        <f t="shared" si="71"/>
        <v>92.14260356809794</v>
      </c>
      <c r="EN305" s="138">
        <f t="shared" si="71"/>
        <v>94.480629991037475</v>
      </c>
      <c r="EO305" s="138">
        <f t="shared" si="71"/>
        <v>74.591326580802956</v>
      </c>
      <c r="EP305" s="138">
        <f t="shared" si="71"/>
        <v>74.058520735037277</v>
      </c>
      <c r="EQ305" s="138">
        <f t="shared" si="71"/>
        <v>73.529520721425612</v>
      </c>
      <c r="ER305" s="138">
        <f t="shared" si="71"/>
        <v>88.671749041673024</v>
      </c>
      <c r="ES305" s="138">
        <f t="shared" si="71"/>
        <v>68.493251142752385</v>
      </c>
      <c r="ET305" s="138">
        <f t="shared" si="71"/>
        <v>91.24363380640601</v>
      </c>
      <c r="EU305" s="138">
        <f t="shared" si="71"/>
        <v>85.601116482026711</v>
      </c>
      <c r="EV305" s="138">
        <f t="shared" si="71"/>
        <v>80.371466278947366</v>
      </c>
      <c r="EW305" s="138">
        <f t="shared" si="71"/>
        <v>74.591326580802956</v>
      </c>
      <c r="EX305" s="138">
        <f t="shared" si="71"/>
        <v>69.912165872782126</v>
      </c>
      <c r="EY305" s="138">
        <f t="shared" si="71"/>
        <v>65.233005164761281</v>
      </c>
      <c r="EZ305" s="138">
        <f t="shared" si="71"/>
        <v>57.801396981434827</v>
      </c>
      <c r="FA305" s="138">
        <f t="shared" si="71"/>
        <v>56.700417991312271</v>
      </c>
      <c r="FB305" s="138">
        <f t="shared" si="71"/>
        <v>51.195523040699037</v>
      </c>
      <c r="FC305" s="138">
        <f t="shared" si="71"/>
        <v>58.351886476495103</v>
      </c>
      <c r="FD305" s="138">
        <f t="shared" si="71"/>
        <v>61.930068194393144</v>
      </c>
      <c r="FE305" s="138">
        <f t="shared" si="71"/>
        <v>63.581536679575976</v>
      </c>
      <c r="FF305" s="138">
        <f t="shared" si="71"/>
        <v>60.278599709210312</v>
      </c>
      <c r="FG305" s="138">
        <f t="shared" si="71"/>
        <v>61.379578699333116</v>
      </c>
      <c r="FH305" s="138">
        <f t="shared" si="71"/>
        <v>62.755802436985803</v>
      </c>
      <c r="FI305" s="138">
        <f t="shared" si="71"/>
        <v>66.223886255871079</v>
      </c>
      <c r="FJ305" s="138">
        <f t="shared" si="71"/>
        <v>67.930403690560283</v>
      </c>
      <c r="FK305" s="138">
        <f t="shared" si="71"/>
        <v>66.333984154884092</v>
      </c>
      <c r="FL305" s="138">
        <f t="shared" si="71"/>
        <v>68.97633373117894</v>
      </c>
      <c r="FM305" s="138">
        <f t="shared" si="71"/>
        <v>70.187410620312008</v>
      </c>
      <c r="FN305" s="138">
        <f t="shared" si="71"/>
        <v>88.524215700804078</v>
      </c>
      <c r="FO305" s="138">
        <f t="shared" si="71"/>
        <v>83.079874594647308</v>
      </c>
      <c r="FP305" s="138">
        <f t="shared" si="71"/>
        <v>83.366129132078925</v>
      </c>
      <c r="FQ305" s="138">
        <f t="shared" si="71"/>
        <v>82.413782305623414</v>
      </c>
      <c r="FR305" s="138">
        <f t="shared" si="71"/>
        <v>84.86070811117078</v>
      </c>
      <c r="FS305" s="138">
        <f t="shared" si="71"/>
        <v>75.664781096172192</v>
      </c>
      <c r="FT305" s="138">
        <f t="shared" si="71"/>
        <v>85.491018583015958</v>
      </c>
      <c r="FU305" s="138">
        <f t="shared" si="71"/>
        <v>59.617471468982828</v>
      </c>
      <c r="FV305" s="138">
        <f t="shared" si="71"/>
        <v>59.617471468982828</v>
      </c>
      <c r="FW305" s="112"/>
      <c r="FX305" s="112"/>
      <c r="FY305" s="113" t="s">
        <v>166</v>
      </c>
      <c r="FZ305" s="139">
        <f>SUM(L305:FW305)</f>
        <v>3925.8924845949241</v>
      </c>
      <c r="GA305" s="115"/>
      <c r="GB305" s="136" t="s">
        <v>177</v>
      </c>
      <c r="GC305" s="14" t="s">
        <v>11</v>
      </c>
      <c r="GD305" s="117"/>
      <c r="GE305" s="140">
        <f>GE303+GE304</f>
        <v>0.99999999999999978</v>
      </c>
      <c r="GF305" s="117"/>
      <c r="GI305" s="141"/>
      <c r="GK305" s="139">
        <v>3866.2750131259413</v>
      </c>
      <c r="GL305" s="119">
        <f>FZ305-GK305</f>
        <v>59.617471468982785</v>
      </c>
      <c r="GM305" s="15">
        <f>GL305/GK305</f>
        <v>1.5419873461298647E-2</v>
      </c>
      <c r="GO305" s="142">
        <f>SUM(EV305:FU305)</f>
        <v>1806.7527735520353</v>
      </c>
      <c r="GR305" s="143" t="str">
        <f>GB302</f>
        <v>North Korea (coal)</v>
      </c>
      <c r="GS305" s="144">
        <f>GO305</f>
        <v>1806.7527735520353</v>
      </c>
      <c r="GU305" s="142">
        <f>SUM(DU305:FU305)</f>
        <v>3727.2776765985341</v>
      </c>
      <c r="GW305" s="145">
        <f>SUM(DU305:FV305)</f>
        <v>3786.8951480675169</v>
      </c>
      <c r="GY305" s="306">
        <f>+GW305</f>
        <v>3786.8951480675169</v>
      </c>
      <c r="GZ305" s="143" t="str">
        <f>GR305</f>
        <v>North Korea (coal)</v>
      </c>
      <c r="HA305" s="144">
        <f>GW305</f>
        <v>3786.8951480675169</v>
      </c>
      <c r="HC305" s="22" t="s">
        <v>36</v>
      </c>
      <c r="HD305" s="146">
        <f>FU305</f>
        <v>59.617471468982828</v>
      </c>
      <c r="HE305" s="147"/>
      <c r="HF305" s="148">
        <f>FV305</f>
        <v>59.617471468982828</v>
      </c>
    </row>
    <row r="306" spans="2:216" ht="9.9499999999999993" customHeight="1">
      <c r="B306" s="117"/>
      <c r="C306" s="170"/>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c r="EV306" s="23"/>
      <c r="EW306" s="23"/>
      <c r="EX306" s="23"/>
      <c r="EY306" s="23"/>
      <c r="EZ306" s="23"/>
      <c r="FA306" s="23"/>
      <c r="FB306" s="23"/>
      <c r="FC306" s="23"/>
      <c r="FD306" s="23"/>
      <c r="FE306" s="23"/>
      <c r="FF306" s="23"/>
      <c r="FG306" s="23"/>
      <c r="FH306" s="23"/>
      <c r="FI306" s="23"/>
      <c r="FJ306" s="23"/>
      <c r="FK306" s="23"/>
      <c r="FL306" s="23"/>
      <c r="FM306" s="23"/>
      <c r="FN306" s="23"/>
      <c r="FO306" s="23"/>
      <c r="FP306" s="23"/>
      <c r="FQ306" s="23"/>
      <c r="FR306" s="23"/>
      <c r="FS306" s="23"/>
      <c r="FT306" s="23"/>
      <c r="FU306" s="23"/>
      <c r="FV306" s="23"/>
      <c r="FW306" s="23"/>
      <c r="FX306" s="23"/>
      <c r="FY306" s="23"/>
      <c r="FZ306" s="151">
        <f>FZ303+(FZ304*$FP$7)</f>
        <v>3925.8924845949232</v>
      </c>
      <c r="GA306" s="152" t="s">
        <v>179</v>
      </c>
      <c r="GB306" s="170"/>
      <c r="GF306" s="117"/>
      <c r="GK306" s="204">
        <v>0</v>
      </c>
      <c r="GZ306" s="1"/>
      <c r="HA306" s="1"/>
    </row>
    <row r="307" spans="2:216" ht="15" customHeight="1">
      <c r="B307" s="14">
        <v>58</v>
      </c>
      <c r="C307" s="103" t="str">
        <f>GB307</f>
        <v>Novatek, Russian Federation</v>
      </c>
      <c r="D307" s="154" t="s">
        <v>180</v>
      </c>
      <c r="F307" s="14" t="s">
        <v>274</v>
      </c>
      <c r="G307" s="23" t="s">
        <v>171</v>
      </c>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c r="EV307" s="23"/>
      <c r="EW307" s="23"/>
      <c r="EX307" s="23"/>
      <c r="EY307" s="23"/>
      <c r="EZ307" s="23"/>
      <c r="FA307" s="23"/>
      <c r="FB307" s="23"/>
      <c r="FC307" s="23"/>
      <c r="FD307" s="23"/>
      <c r="FE307" s="23"/>
      <c r="FF307" s="23"/>
      <c r="FG307" s="23"/>
      <c r="FH307" s="23"/>
      <c r="FI307" s="23"/>
      <c r="FJ307" s="23"/>
      <c r="FK307" s="23"/>
      <c r="FL307" s="23"/>
      <c r="FM307" s="23"/>
      <c r="FN307" s="23"/>
      <c r="FO307" s="23"/>
      <c r="FP307" s="23"/>
      <c r="FQ307" s="23"/>
      <c r="FR307" s="23"/>
      <c r="FS307" s="23"/>
      <c r="FT307" s="23"/>
      <c r="FU307" s="23"/>
      <c r="FV307" s="23"/>
      <c r="FW307" s="150"/>
      <c r="FX307" s="150"/>
      <c r="FY307" s="23"/>
      <c r="FZ307" s="153"/>
      <c r="GB307" s="103" t="s">
        <v>104</v>
      </c>
      <c r="GF307" s="14">
        <v>58</v>
      </c>
      <c r="GK307" s="153"/>
      <c r="GT307" s="22"/>
      <c r="GU307" s="22"/>
      <c r="GV307" s="22"/>
      <c r="GW307" s="22"/>
      <c r="HH307" s="135"/>
    </row>
    <row r="308" spans="2:216" ht="14.1" customHeight="1">
      <c r="C308" s="109" t="s">
        <v>172</v>
      </c>
      <c r="D308" s="110" t="s">
        <v>173</v>
      </c>
      <c r="F308" s="10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c r="DU308" s="23"/>
      <c r="DV308" s="23"/>
      <c r="DW308" s="23"/>
      <c r="DX308" s="23"/>
      <c r="DY308" s="23"/>
      <c r="DZ308" s="23"/>
      <c r="EA308" s="23"/>
      <c r="EB308" s="23"/>
      <c r="EC308" s="23"/>
      <c r="ED308" s="23"/>
      <c r="EE308" s="23"/>
      <c r="EF308" s="23"/>
      <c r="EG308" s="23"/>
      <c r="EH308" s="23"/>
      <c r="EI308" s="23"/>
      <c r="EJ308" s="23"/>
      <c r="EK308" s="23"/>
      <c r="EL308" s="23"/>
      <c r="EM308" s="23"/>
      <c r="EN308" s="23"/>
      <c r="EO308" s="23"/>
      <c r="EP308" s="23"/>
      <c r="EQ308" s="23"/>
      <c r="ER308" s="23"/>
      <c r="ES308" s="23"/>
      <c r="ET308" s="23"/>
      <c r="EU308" s="23"/>
      <c r="EV308" s="23"/>
      <c r="EW308" s="23"/>
      <c r="EX308" s="23"/>
      <c r="EY308" s="23"/>
      <c r="EZ308" s="23"/>
      <c r="FA308" s="23"/>
      <c r="FB308" s="23"/>
      <c r="FC308" s="23"/>
      <c r="FD308" s="23"/>
      <c r="FE308" s="213"/>
      <c r="FF308" s="155">
        <f>[3]Novatek!FC29</f>
        <v>23.092803186111059</v>
      </c>
      <c r="FG308" s="155">
        <f>[3]Novatek!FD29</f>
        <v>46.185606372222118</v>
      </c>
      <c r="FH308" s="155">
        <f>[3]Novatek!FE29</f>
        <v>50.664110837198251</v>
      </c>
      <c r="FI308" s="155">
        <f>[3]Novatek!FF29</f>
        <v>58.933121338828229</v>
      </c>
      <c r="FJ308" s="155">
        <f>[3]Novatek!FG29</f>
        <v>65.838043952294555</v>
      </c>
      <c r="FK308" s="155">
        <f>[3]Novatek!FH29</f>
        <v>65.427611750420283</v>
      </c>
      <c r="FL308" s="7">
        <f>[3]Novatek!FI29</f>
        <v>70.630439092244998</v>
      </c>
      <c r="FM308" s="155">
        <f>[3]Novatek!FJ29</f>
        <v>75.640108687384398</v>
      </c>
      <c r="FN308" s="155">
        <f>[3]Novatek!FK29</f>
        <v>87.566759250241958</v>
      </c>
      <c r="FO308" s="155">
        <f>[3]Novatek!FL29</f>
        <v>119.94259508841687</v>
      </c>
      <c r="FP308" s="155">
        <f>[3]Novatek!FM29</f>
        <v>127.88565656082069</v>
      </c>
      <c r="FQ308" s="155">
        <f>[3]Novatek!FN29</f>
        <v>138.91901790153338</v>
      </c>
      <c r="FR308" s="155">
        <f>[3]Novatek!FO29</f>
        <v>144.09765384196908</v>
      </c>
      <c r="FS308" s="155">
        <f>[3]Novatek!FP29</f>
        <v>164.60705619566008</v>
      </c>
      <c r="FT308" s="155">
        <f>[3]Novatek!FQ29</f>
        <v>173.36384257521976</v>
      </c>
      <c r="FU308" s="155">
        <f>[3]Novatek!FR29</f>
        <v>162.79439767545605</v>
      </c>
      <c r="FV308" s="155">
        <f>[3]Novatek!FS29</f>
        <v>173.97082753619122</v>
      </c>
      <c r="FW308" s="150"/>
      <c r="FX308" s="150"/>
      <c r="FY308" s="113" t="s">
        <v>166</v>
      </c>
      <c r="FZ308" s="114">
        <f>SUM(L308:FW308)</f>
        <v>1749.559651842213</v>
      </c>
      <c r="GA308" s="115"/>
      <c r="GB308" s="109" t="s">
        <v>172</v>
      </c>
      <c r="GC308" s="116" t="s">
        <v>173</v>
      </c>
      <c r="GD308" s="117"/>
      <c r="GE308" s="118">
        <f>FZ308/FZ310</f>
        <v>0.81530442890726462</v>
      </c>
      <c r="GI308" s="118">
        <f>FZ308/$GI$576</f>
        <v>1.0854023695271527E-3</v>
      </c>
      <c r="GK308" s="114">
        <v>1749.559651842213</v>
      </c>
      <c r="GO308" s="120">
        <f>SUM(EV308:FU308)</f>
        <v>1575.5888243060217</v>
      </c>
      <c r="GT308" s="22"/>
      <c r="GU308" s="120">
        <f>SUM(DU308:FU308)</f>
        <v>1575.5888243060217</v>
      </c>
      <c r="GV308" s="22"/>
      <c r="GW308" s="121">
        <f>SUM(DU308:FV308)</f>
        <v>1749.559651842213</v>
      </c>
      <c r="HH308" s="135"/>
    </row>
    <row r="309" spans="2:216" ht="14.1" customHeight="1">
      <c r="C309" s="125" t="s">
        <v>175</v>
      </c>
      <c r="D309" s="126" t="s">
        <v>176</v>
      </c>
      <c r="F309" s="10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23"/>
      <c r="BS309" s="23"/>
      <c r="BT309" s="23"/>
      <c r="BU309" s="23"/>
      <c r="BV309" s="23"/>
      <c r="BW309" s="23"/>
      <c r="BX309" s="23"/>
      <c r="BY309" s="23"/>
      <c r="BZ309" s="23"/>
      <c r="CA309" s="23"/>
      <c r="CB309" s="23"/>
      <c r="CC309" s="23"/>
      <c r="CD309" s="23"/>
      <c r="CE309" s="23"/>
      <c r="CF309" s="23"/>
      <c r="CG309" s="23"/>
      <c r="CH309" s="23"/>
      <c r="CI309" s="23"/>
      <c r="CJ309" s="23"/>
      <c r="CK309" s="23"/>
      <c r="CL309" s="23"/>
      <c r="CM309" s="23"/>
      <c r="CN309" s="23"/>
      <c r="CO309" s="23"/>
      <c r="CP309" s="23"/>
      <c r="CQ309" s="23"/>
      <c r="CR309" s="23"/>
      <c r="CS309" s="23"/>
      <c r="CT309" s="23"/>
      <c r="CU309" s="23"/>
      <c r="CV309" s="23"/>
      <c r="CW309" s="23"/>
      <c r="CX309" s="23"/>
      <c r="CY309" s="23"/>
      <c r="CZ309" s="23"/>
      <c r="DA309" s="23"/>
      <c r="DB309" s="23"/>
      <c r="DC309" s="23"/>
      <c r="DD309" s="23"/>
      <c r="DE309" s="23"/>
      <c r="DF309" s="23"/>
      <c r="DG309" s="23"/>
      <c r="DH309" s="23"/>
      <c r="DI309" s="23"/>
      <c r="DJ309" s="23"/>
      <c r="DK309" s="23"/>
      <c r="DL309" s="23"/>
      <c r="DM309" s="23"/>
      <c r="DN309" s="23"/>
      <c r="DO309" s="23"/>
      <c r="DP309" s="23"/>
      <c r="DQ309" s="23"/>
      <c r="DR309" s="23"/>
      <c r="DS309" s="23"/>
      <c r="DT309" s="23"/>
      <c r="DU309" s="23"/>
      <c r="DV309" s="23"/>
      <c r="DW309" s="23"/>
      <c r="DX309" s="23"/>
      <c r="DY309" s="23"/>
      <c r="DZ309" s="23"/>
      <c r="EA309" s="23"/>
      <c r="EB309" s="23"/>
      <c r="EC309" s="23"/>
      <c r="ED309" s="23"/>
      <c r="EE309" s="23"/>
      <c r="EF309" s="23"/>
      <c r="EG309" s="23"/>
      <c r="EH309" s="23"/>
      <c r="EI309" s="23"/>
      <c r="EJ309" s="23"/>
      <c r="EK309" s="23"/>
      <c r="EL309" s="23"/>
      <c r="EM309" s="23"/>
      <c r="EN309" s="23"/>
      <c r="EO309" s="23"/>
      <c r="EP309" s="23"/>
      <c r="EQ309" s="23"/>
      <c r="ER309" s="23"/>
      <c r="ES309" s="23"/>
      <c r="ET309" s="23"/>
      <c r="EU309" s="23"/>
      <c r="EV309" s="23"/>
      <c r="EW309" s="23"/>
      <c r="EX309" s="23"/>
      <c r="EY309" s="23"/>
      <c r="EZ309" s="23"/>
      <c r="FA309" s="23"/>
      <c r="FB309" s="23"/>
      <c r="FC309" s="23"/>
      <c r="FD309" s="23"/>
      <c r="FE309" s="214"/>
      <c r="FF309" s="127">
        <f>[3]Novatek!FC36</f>
        <v>0.18977525265630887</v>
      </c>
      <c r="FG309" s="127">
        <f>[3]Novatek!FD36</f>
        <v>0.37955050531261775</v>
      </c>
      <c r="FH309" s="127">
        <f>[3]Novatek!FE36</f>
        <v>0.40424427660070711</v>
      </c>
      <c r="FI309" s="127">
        <f>[3]Novatek!FF36</f>
        <v>0.48334992777855024</v>
      </c>
      <c r="FJ309" s="127">
        <f>[3]Novatek!FG36</f>
        <v>0.54806707618710415</v>
      </c>
      <c r="FK309" s="127">
        <f>[3]Novatek!FH36</f>
        <v>0.54433902836197345</v>
      </c>
      <c r="FL309" s="208">
        <f>[3]Novatek!FI36</f>
        <v>0.58959929079477591</v>
      </c>
      <c r="FM309" s="127">
        <f>[3]Novatek!FJ36</f>
        <v>0.62711049925845297</v>
      </c>
      <c r="FN309" s="127">
        <f>[3]Novatek!FK36</f>
        <v>0.7234538260741239</v>
      </c>
      <c r="FO309" s="127">
        <f>[3]Novatek!FL36</f>
        <v>1.0075398795276629</v>
      </c>
      <c r="FP309" s="127">
        <f>[3]Novatek!FM36</f>
        <v>1.0756921174424834</v>
      </c>
      <c r="FQ309" s="127">
        <f>[3]Novatek!FN36</f>
        <v>1.1659196839892247</v>
      </c>
      <c r="FR309" s="127">
        <f>[3]Novatek!FO36</f>
        <v>1.1889801615771185</v>
      </c>
      <c r="FS309" s="127">
        <f>[3]Novatek!FP36</f>
        <v>1.313327892974157</v>
      </c>
      <c r="FT309" s="127">
        <f>[3]Novatek!FQ36</f>
        <v>1.3261083463038874</v>
      </c>
      <c r="FU309" s="127">
        <f>[3]Novatek!FR36</f>
        <v>1.2434316079947811</v>
      </c>
      <c r="FV309" s="127">
        <f>[3]Novatek!FS36</f>
        <v>1.3444301009218138</v>
      </c>
      <c r="FW309" s="150"/>
      <c r="FX309" s="150"/>
      <c r="FY309" s="113" t="s">
        <v>166</v>
      </c>
      <c r="FZ309" s="129">
        <f>SUM(L309:FW309)</f>
        <v>14.154919473755744</v>
      </c>
      <c r="GA309" s="115"/>
      <c r="GB309" s="125" t="s">
        <v>175</v>
      </c>
      <c r="GC309" s="130" t="s">
        <v>176</v>
      </c>
      <c r="GD309" s="117"/>
      <c r="GE309" s="131">
        <f>(FZ309*$FP$7)/FZ310</f>
        <v>0.18469557109273541</v>
      </c>
      <c r="GI309" s="132"/>
      <c r="GK309" s="129">
        <v>14.154919473755744</v>
      </c>
      <c r="GO309" s="133">
        <f>SUM(EV309:FU309)</f>
        <v>12.81048937283393</v>
      </c>
      <c r="GT309" s="22"/>
      <c r="GU309" s="133">
        <f>SUM(DU309:FU309)</f>
        <v>12.81048937283393</v>
      </c>
      <c r="GV309" s="22"/>
      <c r="GW309" s="134">
        <f>SUM(DU309:FV309)</f>
        <v>14.154919473755744</v>
      </c>
      <c r="HH309" s="135"/>
    </row>
    <row r="310" spans="2:216" ht="15" customHeight="1">
      <c r="C310" s="136" t="s">
        <v>177</v>
      </c>
      <c r="D310" s="14" t="s">
        <v>11</v>
      </c>
      <c r="F310" s="10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c r="EV310" s="23"/>
      <c r="EW310" s="23"/>
      <c r="EX310" s="23"/>
      <c r="EY310" s="23"/>
      <c r="EZ310" s="23"/>
      <c r="FA310" s="23"/>
      <c r="FB310" s="23"/>
      <c r="FC310" s="23"/>
      <c r="FD310" s="23"/>
      <c r="FE310" s="215"/>
      <c r="FF310" s="138">
        <f t="shared" ref="FF310:FV310" si="72">FF308+(FF309*$FP$7)</f>
        <v>28.406510260487707</v>
      </c>
      <c r="FG310" s="138">
        <f t="shared" si="72"/>
        <v>56.813020520975414</v>
      </c>
      <c r="FH310" s="138">
        <f t="shared" si="72"/>
        <v>61.982950582018049</v>
      </c>
      <c r="FI310" s="138">
        <f t="shared" si="72"/>
        <v>72.466919316627639</v>
      </c>
      <c r="FJ310" s="138">
        <f t="shared" si="72"/>
        <v>81.183922085533467</v>
      </c>
      <c r="FK310" s="138">
        <f t="shared" si="72"/>
        <v>80.669104544555537</v>
      </c>
      <c r="FL310" s="138">
        <f t="shared" si="72"/>
        <v>87.139219234498725</v>
      </c>
      <c r="FM310" s="138">
        <f t="shared" si="72"/>
        <v>93.199202666621076</v>
      </c>
      <c r="FN310" s="138">
        <f t="shared" si="72"/>
        <v>107.82346638031743</v>
      </c>
      <c r="FO310" s="138">
        <f t="shared" si="72"/>
        <v>148.15371171519143</v>
      </c>
      <c r="FP310" s="138">
        <f t="shared" si="72"/>
        <v>158.00503584921023</v>
      </c>
      <c r="FQ310" s="138">
        <f t="shared" si="72"/>
        <v>171.56476905323166</v>
      </c>
      <c r="FR310" s="138">
        <f t="shared" si="72"/>
        <v>177.38909836612839</v>
      </c>
      <c r="FS310" s="138">
        <f t="shared" si="72"/>
        <v>201.38023719893647</v>
      </c>
      <c r="FT310" s="138">
        <f t="shared" si="72"/>
        <v>210.49487627172863</v>
      </c>
      <c r="FU310" s="138">
        <f t="shared" si="72"/>
        <v>197.61048269930993</v>
      </c>
      <c r="FV310" s="138">
        <f t="shared" si="72"/>
        <v>211.61487036200202</v>
      </c>
      <c r="FW310" s="112"/>
      <c r="FX310" s="112"/>
      <c r="FY310" s="100" t="s">
        <v>166</v>
      </c>
      <c r="FZ310" s="139">
        <f>SUM(L310:FW310)</f>
        <v>2145.8973971073738</v>
      </c>
      <c r="GA310" s="115"/>
      <c r="GB310" s="136" t="s">
        <v>177</v>
      </c>
      <c r="GC310" s="14" t="s">
        <v>11</v>
      </c>
      <c r="GD310" s="117"/>
      <c r="GE310" s="140">
        <f>GE308+GE309</f>
        <v>1</v>
      </c>
      <c r="GI310" s="141"/>
      <c r="GK310" s="139">
        <v>2145.8973971073738</v>
      </c>
      <c r="GO310" s="142">
        <f>SUM(EV310:FU310)</f>
        <v>1934.2825267453716</v>
      </c>
      <c r="GR310" s="143" t="str">
        <f>GB307</f>
        <v>Novatek, Russian Federation</v>
      </c>
      <c r="GS310" s="144">
        <f>GO310</f>
        <v>1934.2825267453716</v>
      </c>
      <c r="GT310" s="22"/>
      <c r="GU310" s="142">
        <f>SUM(DU310:FU310)</f>
        <v>1934.2825267453716</v>
      </c>
      <c r="GV310" s="22"/>
      <c r="GW310" s="145">
        <f>SUM(DU310:FV310)</f>
        <v>2145.8973971073738</v>
      </c>
      <c r="GY310" s="306">
        <f>+GW310</f>
        <v>2145.8973971073738</v>
      </c>
      <c r="GZ310" s="143" t="str">
        <f>GR310</f>
        <v>Novatek, Russian Federation</v>
      </c>
      <c r="HA310" s="144">
        <f>GW310</f>
        <v>2145.8973971073738</v>
      </c>
      <c r="HC310" s="22" t="s">
        <v>104</v>
      </c>
      <c r="HD310" s="146">
        <f>FU310</f>
        <v>197.61048269930993</v>
      </c>
      <c r="HE310" s="147"/>
      <c r="HF310" s="148">
        <f>FV310</f>
        <v>211.61487036200202</v>
      </c>
      <c r="HH310" s="135"/>
    </row>
    <row r="311" spans="2:216" ht="9.9499999999999993" customHeight="1">
      <c r="C311" s="170"/>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151">
        <f>FZ308+(FZ309*$FP$7)</f>
        <v>2145.8973971073738</v>
      </c>
      <c r="GA311" s="152" t="s">
        <v>179</v>
      </c>
      <c r="GB311" s="170"/>
      <c r="GK311" s="204"/>
      <c r="GZ311" s="1"/>
      <c r="HA311" s="1"/>
    </row>
    <row r="312" spans="2:216" ht="15" customHeight="1">
      <c r="B312" s="14">
        <v>59</v>
      </c>
      <c r="C312" s="103" t="str">
        <f>GB312</f>
        <v>Obsidian, Canada</v>
      </c>
      <c r="D312" s="154" t="s">
        <v>180</v>
      </c>
      <c r="F312" s="14" t="s">
        <v>181</v>
      </c>
      <c r="G312" s="23" t="s">
        <v>171</v>
      </c>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150"/>
      <c r="FX312" s="150"/>
      <c r="FY312" s="23"/>
      <c r="FZ312" s="153"/>
      <c r="GB312" s="103" t="s">
        <v>105</v>
      </c>
      <c r="GF312" s="14">
        <v>59</v>
      </c>
      <c r="GK312" s="153"/>
      <c r="GT312" s="22"/>
      <c r="GU312" s="22"/>
      <c r="GV312" s="22"/>
      <c r="GW312" s="22"/>
      <c r="GY312" s="22"/>
      <c r="HH312" s="135"/>
    </row>
    <row r="313" spans="2:216" ht="14.1" customHeight="1">
      <c r="B313" s="117"/>
      <c r="C313" s="109" t="s">
        <v>172</v>
      </c>
      <c r="D313" s="110" t="s">
        <v>173</v>
      </c>
      <c r="F313" s="10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c r="EV313" s="23"/>
      <c r="EW313" s="23"/>
      <c r="EX313" s="23"/>
      <c r="EY313" s="213"/>
      <c r="EZ313" s="155">
        <f>[3]Obsidian!EW29</f>
        <v>4.3278766113739993</v>
      </c>
      <c r="FA313" s="155">
        <f>[3]Obsidian!EX29</f>
        <v>5.2406401177712967</v>
      </c>
      <c r="FB313" s="155">
        <f>[3]Obsidian!EY29</f>
        <v>5.8368038492548973</v>
      </c>
      <c r="FC313" s="155">
        <f>[3]Obsidian!EZ29</f>
        <v>8.0796127707565972</v>
      </c>
      <c r="FD313" s="155">
        <f>[3]Obsidian!FA29</f>
        <v>11.021647155180679</v>
      </c>
      <c r="FE313" s="155">
        <f>[3]Obsidian!FB29</f>
        <v>12.386769552980329</v>
      </c>
      <c r="FF313" s="155">
        <f>[3]Obsidian!FC29</f>
        <v>13.152927859654183</v>
      </c>
      <c r="FG313" s="155">
        <f>[3]Obsidian!FD29</f>
        <v>13.426891096939691</v>
      </c>
      <c r="FH313" s="155">
        <f>[3]Obsidian!FE29</f>
        <v>14.05421413982145</v>
      </c>
      <c r="FI313" s="155">
        <f>[3]Obsidian!FF29</f>
        <v>13.266284099005265</v>
      </c>
      <c r="FJ313" s="155">
        <f>[3]Obsidian!FG29</f>
        <v>14.963480736918481</v>
      </c>
      <c r="FK313" s="155">
        <f>[3]Obsidian!FH29</f>
        <v>16.984560917017092</v>
      </c>
      <c r="FL313" s="207">
        <f>[3]Obsidian!FI29</f>
        <v>20.355289029715479</v>
      </c>
      <c r="FM313" s="155">
        <f>[3]Obsidian!FJ29</f>
        <v>23.726017142413863</v>
      </c>
      <c r="FN313" s="155">
        <f>[3]Obsidian!FK29</f>
        <v>22.030082790491125</v>
      </c>
      <c r="FO313" s="155">
        <f>[3]Obsidian!FL29</f>
        <v>22.646625156800919</v>
      </c>
      <c r="FP313" s="155">
        <f>[3]Obsidian!FM29</f>
        <v>21.645643241169477</v>
      </c>
      <c r="FQ313" s="155">
        <f>[3]Obsidian!FN29</f>
        <v>16.779423952468768</v>
      </c>
      <c r="FR313" s="155">
        <f>[3]Obsidian!FO29</f>
        <v>12.22434869373294</v>
      </c>
      <c r="FS313" s="155">
        <f>[3]Obsidian!FP29</f>
        <v>9.9258083670485551</v>
      </c>
      <c r="FT313" s="155">
        <f>[3]Obsidian!FQ29</f>
        <v>7.3788967342988023</v>
      </c>
      <c r="FU313" s="155">
        <f>[3]Obsidian!FR29</f>
        <v>4.2612925440634042</v>
      </c>
      <c r="FV313" s="155">
        <f>[3]Obsidian!FS29</f>
        <v>3.8894329961871539</v>
      </c>
      <c r="FW313" s="150"/>
      <c r="FX313" s="150"/>
      <c r="FY313" s="113" t="s">
        <v>166</v>
      </c>
      <c r="FZ313" s="114">
        <f>SUM(L313:FW313)</f>
        <v>297.60456955506447</v>
      </c>
      <c r="GA313" s="115"/>
      <c r="GB313" s="109" t="s">
        <v>172</v>
      </c>
      <c r="GC313" s="116" t="s">
        <v>173</v>
      </c>
      <c r="GD313" s="117"/>
      <c r="GE313" s="118">
        <f>FZ313/FZ315</f>
        <v>0.87648312395499939</v>
      </c>
      <c r="GF313" s="117"/>
      <c r="GI313" s="118">
        <f>FZ313/$GI$576</f>
        <v>1.8462971790475849E-4</v>
      </c>
      <c r="GK313" s="114">
        <v>297.60456955506447</v>
      </c>
      <c r="GO313" s="120">
        <f>SUM(EV313:FU313)</f>
        <v>293.7151365588773</v>
      </c>
      <c r="GT313" s="22"/>
      <c r="GU313" s="120">
        <f>SUM(DU313:FU313)</f>
        <v>293.7151365588773</v>
      </c>
      <c r="GV313" s="22"/>
      <c r="GW313" s="121">
        <f>SUM(DU313:FV313)</f>
        <v>297.60456955506447</v>
      </c>
      <c r="GY313" s="22"/>
      <c r="HH313" s="135"/>
    </row>
    <row r="314" spans="2:216" ht="14.1" customHeight="1">
      <c r="B314" s="117"/>
      <c r="C314" s="125" t="s">
        <v>175</v>
      </c>
      <c r="D314" s="126" t="s">
        <v>176</v>
      </c>
      <c r="F314" s="10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c r="DF314" s="23"/>
      <c r="DG314" s="23"/>
      <c r="DH314" s="23"/>
      <c r="DI314" s="23"/>
      <c r="DJ314" s="23"/>
      <c r="DK314" s="23"/>
      <c r="DL314" s="23"/>
      <c r="DM314" s="23"/>
      <c r="DN314" s="23"/>
      <c r="DO314" s="23"/>
      <c r="DP314" s="23"/>
      <c r="DQ314" s="23"/>
      <c r="DR314" s="23"/>
      <c r="DS314" s="23"/>
      <c r="DT314" s="23"/>
      <c r="DU314" s="23"/>
      <c r="DV314" s="23"/>
      <c r="DW314" s="23"/>
      <c r="DX314" s="23"/>
      <c r="DY314" s="23"/>
      <c r="DZ314" s="23"/>
      <c r="EA314" s="23"/>
      <c r="EB314" s="23"/>
      <c r="EC314" s="23"/>
      <c r="ED314" s="23"/>
      <c r="EE314" s="23"/>
      <c r="EF314" s="23"/>
      <c r="EG314" s="23"/>
      <c r="EH314" s="23"/>
      <c r="EI314" s="23"/>
      <c r="EJ314" s="23"/>
      <c r="EK314" s="23"/>
      <c r="EL314" s="23"/>
      <c r="EM314" s="23"/>
      <c r="EN314" s="23"/>
      <c r="EO314" s="23"/>
      <c r="EP314" s="23"/>
      <c r="EQ314" s="23"/>
      <c r="ER314" s="23"/>
      <c r="ES314" s="23"/>
      <c r="ET314" s="23"/>
      <c r="EU314" s="23"/>
      <c r="EV314" s="23"/>
      <c r="EW314" s="23"/>
      <c r="EX314" s="23"/>
      <c r="EY314" s="214"/>
      <c r="EZ314" s="127">
        <f>[3]Obsidian!EW36</f>
        <v>2.7861712845386841E-2</v>
      </c>
      <c r="FA314" s="127">
        <f>[3]Obsidian!EX36</f>
        <v>3.5062133250586075E-2</v>
      </c>
      <c r="FB314" s="127">
        <f>[3]Obsidian!EY36</f>
        <v>3.9114202972548924E-2</v>
      </c>
      <c r="FC314" s="127">
        <f>[3]Obsidian!EZ36</f>
        <v>5.2671043479578197E-2</v>
      </c>
      <c r="FD314" s="127">
        <f>[3]Obsidian!FA36</f>
        <v>6.7672236421945656E-2</v>
      </c>
      <c r="FE314" s="127">
        <f>[3]Obsidian!FB36</f>
        <v>7.3802060919667345E-2</v>
      </c>
      <c r="FF314" s="127">
        <f>[3]Obsidian!FC36</f>
        <v>7.5581775544082644E-2</v>
      </c>
      <c r="FG314" s="127">
        <f>[3]Obsidian!FD36</f>
        <v>7.5889414280122053E-2</v>
      </c>
      <c r="FH314" s="127">
        <f>[3]Obsidian!FE36</f>
        <v>7.4772433900740051E-2</v>
      </c>
      <c r="FI314" s="127">
        <f>[3]Obsidian!FF36</f>
        <v>6.8978507742620446E-2</v>
      </c>
      <c r="FJ314" s="127">
        <f>[3]Obsidian!FG36</f>
        <v>7.5943806260065416E-2</v>
      </c>
      <c r="FK314" s="127">
        <f>[3]Obsidian!FH36</f>
        <v>8.2307161568884374E-2</v>
      </c>
      <c r="FL314" s="206">
        <f>[3]Obsidian!FI36</f>
        <v>9.7113218038938104E-2</v>
      </c>
      <c r="FM314" s="127">
        <f>[3]Obsidian!FJ36</f>
        <v>0.11191927450899185</v>
      </c>
      <c r="FN314" s="127">
        <f>[3]Obsidian!FK36</f>
        <v>0.10169419534563481</v>
      </c>
      <c r="FO314" s="127">
        <f>[3]Obsidian!FL36</f>
        <v>9.8298460812241292E-2</v>
      </c>
      <c r="FP314" s="127">
        <f>[3]Obsidian!FM36</f>
        <v>9.3022771353109684E-2</v>
      </c>
      <c r="FQ314" s="127">
        <f>[3]Obsidian!FN36</f>
        <v>7.7445214053053935E-2</v>
      </c>
      <c r="FR314" s="127">
        <f>[3]Obsidian!FO36</f>
        <v>5.651573214174245E-2</v>
      </c>
      <c r="FS314" s="127">
        <f>[3]Obsidian!FP36</f>
        <v>4.3815690051010207E-2</v>
      </c>
      <c r="FT314" s="127">
        <f>[3]Obsidian!FQ36</f>
        <v>3.2389078647085429E-2</v>
      </c>
      <c r="FU314" s="127">
        <f>[3]Obsidian!FR36</f>
        <v>1.9181311812700781E-2</v>
      </c>
      <c r="FV314" s="127">
        <f>[3]Obsidian!FS36</f>
        <v>1.6784702080418254E-2</v>
      </c>
      <c r="FW314" s="150"/>
      <c r="FX314" s="150"/>
      <c r="FY314" s="113" t="s">
        <v>166</v>
      </c>
      <c r="FZ314" s="129">
        <f>SUM(L314:FW314)</f>
        <v>1.4978361380311551</v>
      </c>
      <c r="GA314" s="115"/>
      <c r="GB314" s="125" t="s">
        <v>175</v>
      </c>
      <c r="GC314" s="130" t="s">
        <v>176</v>
      </c>
      <c r="GD314" s="117"/>
      <c r="GE314" s="131">
        <f>(FZ314*$FP$7)/FZ315</f>
        <v>0.12351687604500065</v>
      </c>
      <c r="GF314" s="117"/>
      <c r="GI314" s="132"/>
      <c r="GK314" s="129">
        <v>1.4978361380311551</v>
      </c>
      <c r="GO314" s="133">
        <f>SUM(EV314:FU314)</f>
        <v>1.481051435950737</v>
      </c>
      <c r="GT314" s="22"/>
      <c r="GU314" s="133">
        <f>SUM(DU314:FU314)</f>
        <v>1.481051435950737</v>
      </c>
      <c r="GV314" s="22"/>
      <c r="GW314" s="134">
        <f>SUM(DU314:FV314)</f>
        <v>1.4978361380311551</v>
      </c>
      <c r="GY314" s="22"/>
      <c r="HH314" s="135"/>
    </row>
    <row r="315" spans="2:216" ht="15" customHeight="1">
      <c r="B315" s="117"/>
      <c r="C315" s="136" t="s">
        <v>177</v>
      </c>
      <c r="D315" s="14" t="s">
        <v>11</v>
      </c>
      <c r="F315" s="10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c r="EV315" s="23"/>
      <c r="EW315" s="23"/>
      <c r="EX315" s="23"/>
      <c r="EY315" s="215"/>
      <c r="EZ315" s="138">
        <f t="shared" ref="EZ315:FV315" si="73">EZ313+(EZ314*$FP$7)</f>
        <v>5.1080045710448303</v>
      </c>
      <c r="FA315" s="138">
        <f t="shared" si="73"/>
        <v>6.2223798487877069</v>
      </c>
      <c r="FB315" s="138">
        <f t="shared" si="73"/>
        <v>6.9320015324862672</v>
      </c>
      <c r="FC315" s="138">
        <f t="shared" si="73"/>
        <v>9.5544019881847859</v>
      </c>
      <c r="FD315" s="138">
        <f t="shared" si="73"/>
        <v>12.916469774995157</v>
      </c>
      <c r="FE315" s="138">
        <f t="shared" si="73"/>
        <v>14.453227258731015</v>
      </c>
      <c r="FF315" s="138">
        <f t="shared" si="73"/>
        <v>15.269217574888497</v>
      </c>
      <c r="FG315" s="138">
        <f t="shared" si="73"/>
        <v>15.551794696783109</v>
      </c>
      <c r="FH315" s="138">
        <f t="shared" si="73"/>
        <v>16.14784228904217</v>
      </c>
      <c r="FI315" s="138">
        <f t="shared" si="73"/>
        <v>15.197682315798637</v>
      </c>
      <c r="FJ315" s="138">
        <f t="shared" si="73"/>
        <v>17.08990731220031</v>
      </c>
      <c r="FK315" s="138">
        <f t="shared" si="73"/>
        <v>19.289161440945854</v>
      </c>
      <c r="FL315" s="138">
        <f t="shared" si="73"/>
        <v>23.074459134805746</v>
      </c>
      <c r="FM315" s="138">
        <f t="shared" si="73"/>
        <v>26.859756828665635</v>
      </c>
      <c r="FN315" s="138">
        <f t="shared" si="73"/>
        <v>24.8775202601689</v>
      </c>
      <c r="FO315" s="138">
        <f t="shared" si="73"/>
        <v>25.398982059543677</v>
      </c>
      <c r="FP315" s="138">
        <f t="shared" si="73"/>
        <v>24.250280839056547</v>
      </c>
      <c r="FQ315" s="138">
        <f t="shared" si="73"/>
        <v>18.94788994595428</v>
      </c>
      <c r="FR315" s="138">
        <f t="shared" si="73"/>
        <v>13.806789193701729</v>
      </c>
      <c r="FS315" s="138">
        <f t="shared" si="73"/>
        <v>11.15264768847684</v>
      </c>
      <c r="FT315" s="138">
        <f t="shared" si="73"/>
        <v>8.2857909364171949</v>
      </c>
      <c r="FU315" s="138">
        <f t="shared" si="73"/>
        <v>4.7983692748190263</v>
      </c>
      <c r="FV315" s="138">
        <f t="shared" si="73"/>
        <v>4.3594046544388654</v>
      </c>
      <c r="FW315" s="112"/>
      <c r="FX315" s="112"/>
      <c r="FY315" s="100" t="s">
        <v>166</v>
      </c>
      <c r="FZ315" s="139">
        <f>SUM(L315:FW315)</f>
        <v>339.54398141993681</v>
      </c>
      <c r="GA315" s="115"/>
      <c r="GB315" s="136" t="s">
        <v>177</v>
      </c>
      <c r="GC315" s="14" t="s">
        <v>11</v>
      </c>
      <c r="GD315" s="117"/>
      <c r="GE315" s="140">
        <f>GE313+GE314</f>
        <v>1</v>
      </c>
      <c r="GF315" s="117"/>
      <c r="GI315" s="141"/>
      <c r="GK315" s="139">
        <v>339.54398141993681</v>
      </c>
      <c r="GO315" s="142">
        <f>SUM(EV315:FU315)</f>
        <v>335.18457676549792</v>
      </c>
      <c r="GR315" s="143" t="str">
        <f>GB312</f>
        <v>Obsidian, Canada</v>
      </c>
      <c r="GS315" s="144">
        <f>GO315</f>
        <v>335.18457676549792</v>
      </c>
      <c r="GT315" s="22"/>
      <c r="GU315" s="142">
        <f>SUM(DU315:FU315)</f>
        <v>335.18457676549792</v>
      </c>
      <c r="GV315" s="22"/>
      <c r="GW315" s="145">
        <f>SUM(DU315:FV315)</f>
        <v>339.54398141993681</v>
      </c>
      <c r="GY315" s="306">
        <f>+GW315</f>
        <v>339.54398141993681</v>
      </c>
      <c r="GZ315" s="143" t="str">
        <f>GR315</f>
        <v>Obsidian, Canada</v>
      </c>
      <c r="HA315" s="144">
        <f>GW315</f>
        <v>339.54398141993681</v>
      </c>
      <c r="HC315" s="22" t="s">
        <v>105</v>
      </c>
      <c r="HD315" s="146">
        <f>FU315</f>
        <v>4.7983692748190263</v>
      </c>
      <c r="HE315" s="147"/>
      <c r="HF315" s="148">
        <f>FV315</f>
        <v>4.3594046544388654</v>
      </c>
      <c r="HH315" s="135"/>
    </row>
    <row r="316" spans="2:216" ht="9.9499999999999993" customHeight="1">
      <c r="B316" s="117"/>
      <c r="C316" s="170"/>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c r="EV316" s="23"/>
      <c r="EW316" s="23"/>
      <c r="EX316" s="23"/>
      <c r="EY316" s="23"/>
      <c r="EZ316" s="23"/>
      <c r="FA316" s="23"/>
      <c r="FB316" s="23"/>
      <c r="FC316" s="23"/>
      <c r="FD316" s="23"/>
      <c r="FE316" s="23"/>
      <c r="FF316" s="23"/>
      <c r="FG316" s="23"/>
      <c r="FH316" s="23"/>
      <c r="FI316" s="23"/>
      <c r="FJ316" s="23"/>
      <c r="FK316" s="23"/>
      <c r="FL316" s="23"/>
      <c r="FM316" s="23"/>
      <c r="FN316" s="23"/>
      <c r="FO316" s="23"/>
      <c r="FP316" s="23"/>
      <c r="FQ316" s="23"/>
      <c r="FR316" s="23"/>
      <c r="FS316" s="23"/>
      <c r="FT316" s="23"/>
      <c r="FU316" s="23"/>
      <c r="FV316" s="23"/>
      <c r="FW316" s="23"/>
      <c r="FX316" s="23"/>
      <c r="FY316" s="23"/>
      <c r="FZ316" s="151">
        <f>FZ313+(FZ314*$FP$7)</f>
        <v>339.54398141993681</v>
      </c>
      <c r="GA316" s="152" t="s">
        <v>179</v>
      </c>
      <c r="GB316" s="170"/>
      <c r="GF316" s="117"/>
      <c r="GK316" s="204"/>
      <c r="GZ316" s="1"/>
      <c r="HA316" s="1"/>
    </row>
    <row r="317" spans="2:216" ht="14.1" customHeight="1">
      <c r="B317" s="14">
        <v>60</v>
      </c>
      <c r="C317" s="103" t="str">
        <f>GB317</f>
        <v>Occidental, USA</v>
      </c>
      <c r="D317" s="154" t="s">
        <v>180</v>
      </c>
      <c r="F317" s="14" t="s">
        <v>257</v>
      </c>
      <c r="G317" s="23" t="s">
        <v>171</v>
      </c>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c r="EV317" s="23"/>
      <c r="EW317" s="23"/>
      <c r="EX317" s="23"/>
      <c r="EY317" s="23"/>
      <c r="EZ317" s="23"/>
      <c r="FA317" s="23"/>
      <c r="FB317" s="23"/>
      <c r="FC317" s="23"/>
      <c r="FD317" s="23"/>
      <c r="FE317" s="23"/>
      <c r="FF317" s="23"/>
      <c r="FG317" s="23"/>
      <c r="FH317" s="23"/>
      <c r="FI317" s="23"/>
      <c r="FJ317" s="23"/>
      <c r="FK317" s="23"/>
      <c r="FL317" s="23"/>
      <c r="FM317" s="23"/>
      <c r="FN317" s="23"/>
      <c r="FO317" s="23"/>
      <c r="FP317" s="23"/>
      <c r="FQ317" s="23"/>
      <c r="FR317" s="23"/>
      <c r="FS317" s="23"/>
      <c r="FT317" s="23"/>
      <c r="FU317" s="23"/>
      <c r="FV317" s="23"/>
      <c r="FW317" s="23"/>
      <c r="FX317" s="23"/>
      <c r="FY317" s="23"/>
      <c r="FZ317" s="180"/>
      <c r="GB317" s="108" t="s">
        <v>85</v>
      </c>
      <c r="GF317" s="14">
        <v>60</v>
      </c>
      <c r="GK317" s="180"/>
      <c r="GZ317" s="1"/>
      <c r="HA317" s="1"/>
    </row>
    <row r="318" spans="2:216" ht="14.1" customHeight="1">
      <c r="C318" s="109" t="s">
        <v>172</v>
      </c>
      <c r="D318" s="110" t="s">
        <v>173</v>
      </c>
      <c r="F318" s="14" t="s">
        <v>275</v>
      </c>
      <c r="G318" s="23" t="s">
        <v>182</v>
      </c>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13"/>
      <c r="DA318" s="155">
        <f>[3]Occidental!CX29</f>
        <v>5.0614073608831172</v>
      </c>
      <c r="DB318" s="162">
        <f>[3]Occidental!CY29</f>
        <v>7.1404543357085695</v>
      </c>
      <c r="DC318" s="155">
        <f>[3]Occidental!CZ29</f>
        <v>9.2195013105340209</v>
      </c>
      <c r="DD318" s="155">
        <f>[3]Occidental!DA29</f>
        <v>11.298548285359471</v>
      </c>
      <c r="DE318" s="155">
        <f>[3]Occidental!DB29</f>
        <v>13.377595260184924</v>
      </c>
      <c r="DF318" s="155">
        <f>[3]Occidental!DC29</f>
        <v>15.456642235010378</v>
      </c>
      <c r="DG318" s="155">
        <f>[3]Occidental!DD29</f>
        <v>17.535689209835827</v>
      </c>
      <c r="DH318" s="155">
        <f>[3]Occidental!DE29</f>
        <v>13.38234421813176</v>
      </c>
      <c r="DI318" s="155">
        <f>[3]Occidental!DF29</f>
        <v>12.8989497690363</v>
      </c>
      <c r="DJ318" s="155">
        <f>[3]Occidental!DG29</f>
        <v>15.971875343465577</v>
      </c>
      <c r="DK318" s="155">
        <f>[3]Occidental!DH29</f>
        <v>19.044800917894861</v>
      </c>
      <c r="DL318" s="155">
        <f>[3]Occidental!DI29</f>
        <v>22.117726492324142</v>
      </c>
      <c r="DM318" s="155">
        <f>[3]Occidental!DJ29</f>
        <v>25.190652066753419</v>
      </c>
      <c r="DN318" s="155">
        <f>[3]Occidental!DK29</f>
        <v>28.403051149499863</v>
      </c>
      <c r="DO318" s="155">
        <f>[3]Occidental!DL29</f>
        <v>39.153729471752243</v>
      </c>
      <c r="DP318" s="155">
        <f>[3]Occidental!DM29</f>
        <v>49.904407794004619</v>
      </c>
      <c r="DQ318" s="155">
        <f>[3]Occidental!DN29</f>
        <v>60.655086116257003</v>
      </c>
      <c r="DR318" s="155">
        <f>[3]Occidental!DO29</f>
        <v>71.405764438509379</v>
      </c>
      <c r="DS318" s="155">
        <f>[3]Occidental!DP29</f>
        <v>82.156442760761749</v>
      </c>
      <c r="DT318" s="155">
        <f>[3]Occidental!DQ29</f>
        <v>92.907121083014133</v>
      </c>
      <c r="DU318" s="155">
        <f>[3]Occidental!DR29</f>
        <v>103.65779940526652</v>
      </c>
      <c r="DV318" s="155">
        <f>[3]Occidental!DS29</f>
        <v>114.31186175990065</v>
      </c>
      <c r="DW318" s="155">
        <f>[3]Occidental!DT29</f>
        <v>125.06254008215305</v>
      </c>
      <c r="DX318" s="155">
        <f>[3]Occidental!DU29</f>
        <v>135.81321840440543</v>
      </c>
      <c r="DY318" s="155">
        <f>[3]Occidental!DV29</f>
        <v>153.57874566114481</v>
      </c>
      <c r="DZ318" s="155">
        <f>[3]Occidental!DW29</f>
        <v>159.82985347394927</v>
      </c>
      <c r="EA318" s="155">
        <f>[3]Occidental!DX29</f>
        <v>134.29863129727647</v>
      </c>
      <c r="EB318" s="155">
        <f>[3]Occidental!DY29</f>
        <v>105.25098991681625</v>
      </c>
      <c r="EC318" s="155">
        <f>[3]Occidental!DZ29</f>
        <v>88.27546528911887</v>
      </c>
      <c r="ED318" s="155">
        <f>[3]Occidental!EA29</f>
        <v>71.804453177259262</v>
      </c>
      <c r="EE318" s="155">
        <f>[3]Occidental!EB29</f>
        <v>65.94944077167969</v>
      </c>
      <c r="EF318" s="155">
        <f>[3]Occidental!EC29</f>
        <v>66.125773714711912</v>
      </c>
      <c r="EG318" s="155">
        <f>[3]Occidental!ED29</f>
        <v>74.938555942286442</v>
      </c>
      <c r="EH318" s="155">
        <f>[3]Occidental!EE29</f>
        <v>78.03938138284542</v>
      </c>
      <c r="EI318" s="155">
        <f>[3]Occidental!EF29</f>
        <v>96.442913475233553</v>
      </c>
      <c r="EJ318" s="155">
        <f>[3]Occidental!EG29</f>
        <v>88.925117923362492</v>
      </c>
      <c r="EK318" s="155">
        <f>[3]Occidental!EH29</f>
        <v>83.615114680060159</v>
      </c>
      <c r="EL318" s="155">
        <f>[3]Occidental!EI29</f>
        <v>90.285776980093161</v>
      </c>
      <c r="EM318" s="155">
        <f>[3]Occidental!EJ29</f>
        <v>106.66411322193142</v>
      </c>
      <c r="EN318" s="155">
        <f>[3]Occidental!EK29</f>
        <v>85.381403010896179</v>
      </c>
      <c r="EO318" s="155">
        <f>[3]Occidental!EL29</f>
        <v>92.34056189711994</v>
      </c>
      <c r="EP318" s="155">
        <f>[3]Occidental!EM29</f>
        <v>97.120628212039236</v>
      </c>
      <c r="EQ318" s="155">
        <f>[3]Occidental!EN29</f>
        <v>101.1043274032216</v>
      </c>
      <c r="ER318" s="155">
        <f>[3]Occidental!EO29</f>
        <v>96.087272695609741</v>
      </c>
      <c r="ES318" s="155">
        <f>[3]Occidental!EP29</f>
        <v>88.331052555878415</v>
      </c>
      <c r="ET318" s="155">
        <f>[3]Occidental!EQ29</f>
        <v>88.7703538448107</v>
      </c>
      <c r="EU318" s="155">
        <f>[3]Occidental!ER29</f>
        <v>82.267722372902014</v>
      </c>
      <c r="EV318" s="155">
        <f>[3]Occidental!ES29</f>
        <v>79.316226193373609</v>
      </c>
      <c r="EW318" s="155">
        <f>[3]Occidental!ET29</f>
        <v>47.634701651182183</v>
      </c>
      <c r="EX318" s="155">
        <f>[3]Occidental!EU29</f>
        <v>51.448334970354416</v>
      </c>
      <c r="EY318" s="155">
        <f>[3]Occidental!EV29</f>
        <v>58.548461523163262</v>
      </c>
      <c r="EZ318" s="155">
        <f>[3]Occidental!EW29</f>
        <v>61.399900031899953</v>
      </c>
      <c r="FA318" s="155">
        <f>[3]Occidental!EX29</f>
        <v>61.585350326553552</v>
      </c>
      <c r="FB318" s="155">
        <f>[3]Occidental!EY29</f>
        <v>68.161318378429073</v>
      </c>
      <c r="FC318" s="155">
        <f>[3]Occidental!EZ29</f>
        <v>66.792957529354865</v>
      </c>
      <c r="FD318" s="155">
        <f>[3]Occidental!FA29</f>
        <v>73.042172024437008</v>
      </c>
      <c r="FE318" s="155">
        <f>[3]Occidental!FB29</f>
        <v>70.306763521508316</v>
      </c>
      <c r="FF318" s="155">
        <f>[3]Occidental!FC29</f>
        <v>82.083700312918637</v>
      </c>
      <c r="FG318" s="155">
        <f>[3]Occidental!FD29</f>
        <v>83.02504589697925</v>
      </c>
      <c r="FH318" s="155">
        <f>[3]Occidental!FE29</f>
        <v>87.360169323990533</v>
      </c>
      <c r="FI318" s="155">
        <f>[3]Occidental!FF29</f>
        <v>105.03921815698426</v>
      </c>
      <c r="FJ318" s="155">
        <f>[3]Occidental!FG29</f>
        <v>69.592018888399451</v>
      </c>
      <c r="FK318" s="155">
        <f>[3]Occidental!FH29</f>
        <v>78.043360018277028</v>
      </c>
      <c r="FL318" s="155">
        <f>[3]Occidental!FI29</f>
        <v>92.777172188749532</v>
      </c>
      <c r="FM318" s="155">
        <f>[3]Occidental!FJ29</f>
        <v>97.462153825622678</v>
      </c>
      <c r="FN318" s="155">
        <f>[3]Occidental!FK29</f>
        <v>101.205425959991</v>
      </c>
      <c r="FO318" s="155">
        <f>[3]Occidental!FL29</f>
        <v>99.075927559680693</v>
      </c>
      <c r="FP318" s="155">
        <f>[3]Occidental!FM29</f>
        <v>103.59199295894011</v>
      </c>
      <c r="FQ318" s="155">
        <f>[3]Occidental!FN29</f>
        <v>103.31855992245362</v>
      </c>
      <c r="FR318" s="155">
        <f>[3]Occidental!FO29</f>
        <v>80.889010210314751</v>
      </c>
      <c r="FS318" s="155">
        <f>[3]Occidental!FP29</f>
        <v>90.561295943021861</v>
      </c>
      <c r="FT318" s="155">
        <f>[3]Occidental!FQ29</f>
        <v>85.628169973234805</v>
      </c>
      <c r="FU318" s="155">
        <f>[3]Occidental!FR29</f>
        <v>81.861383650901644</v>
      </c>
      <c r="FV318" s="155">
        <f>[3]Occidental!FS29</f>
        <v>89.378114389081631</v>
      </c>
      <c r="FW318" s="155"/>
      <c r="FX318" s="155"/>
      <c r="FY318" s="217" t="s">
        <v>166</v>
      </c>
      <c r="FZ318" s="114">
        <f>SUM(L318:FW318)</f>
        <v>5455.6837635006914</v>
      </c>
      <c r="GA318" s="115"/>
      <c r="GB318" s="109" t="s">
        <v>172</v>
      </c>
      <c r="GC318" s="116" t="s">
        <v>173</v>
      </c>
      <c r="GD318" s="117"/>
      <c r="GE318" s="118">
        <f>FZ318/FZ320</f>
        <v>0.91174627519361517</v>
      </c>
      <c r="GI318" s="118">
        <f>FZ318/$GI$576</f>
        <v>3.3846299999312711E-3</v>
      </c>
      <c r="GK318" s="114">
        <v>5455.6837635006914</v>
      </c>
      <c r="GL318" s="119">
        <f>FZ318-GK318</f>
        <v>0</v>
      </c>
      <c r="GM318" s="15">
        <f>GL318/GK318</f>
        <v>0</v>
      </c>
      <c r="GO318" s="120">
        <f>SUM(EV318:FU318)</f>
        <v>2079.7507909407163</v>
      </c>
      <c r="GP318" s="14">
        <v>2016</v>
      </c>
      <c r="GU318" s="120">
        <f>SUM(DU318:FU318)</f>
        <v>4754.0238594926886</v>
      </c>
      <c r="GW318" s="121">
        <f>SUM(DU318:FV318)</f>
        <v>4843.4019738817706</v>
      </c>
      <c r="GZ318" s="1"/>
      <c r="HA318" s="1"/>
    </row>
    <row r="319" spans="2:216" ht="14.1" customHeight="1">
      <c r="C319" s="125" t="s">
        <v>175</v>
      </c>
      <c r="D319" s="126" t="s">
        <v>176</v>
      </c>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14"/>
      <c r="DA319" s="127">
        <f>[3]Occidental!CX36</f>
        <v>2.0420847297241494E-2</v>
      </c>
      <c r="DB319" s="163">
        <f>[3]Occidental!CY36</f>
        <v>2.8809008488300952E-2</v>
      </c>
      <c r="DC319" s="127">
        <f>[3]Occidental!CZ36</f>
        <v>3.7197169679360403E-2</v>
      </c>
      <c r="DD319" s="127">
        <f>[3]Occidental!DA36</f>
        <v>4.5585330870419861E-2</v>
      </c>
      <c r="DE319" s="127">
        <f>[3]Occidental!DB36</f>
        <v>5.397349206147932E-2</v>
      </c>
      <c r="DF319" s="127">
        <f>[3]Occidental!DC36</f>
        <v>6.2361653252538785E-2</v>
      </c>
      <c r="DG319" s="127">
        <f>[3]Occidental!DD36</f>
        <v>7.0749814443598236E-2</v>
      </c>
      <c r="DH319" s="127">
        <f>[3]Occidental!DE36</f>
        <v>5.3992652294619782E-2</v>
      </c>
      <c r="DI319" s="127">
        <f>[3]Occidental!DF36</f>
        <v>5.2042340153059571E-2</v>
      </c>
      <c r="DJ319" s="127">
        <f>[3]Occidental!DG36</f>
        <v>6.4440422235166356E-2</v>
      </c>
      <c r="DK319" s="127">
        <f>[3]Occidental!DH36</f>
        <v>7.6838504317273182E-2</v>
      </c>
      <c r="DL319" s="127">
        <f>[3]Occidental!DI36</f>
        <v>8.923658639937998E-2</v>
      </c>
      <c r="DM319" s="127">
        <f>[3]Occidental!DJ36</f>
        <v>0.10163466848148675</v>
      </c>
      <c r="DN319" s="127">
        <f>[3]Occidental!DK36</f>
        <v>0.11433072839791623</v>
      </c>
      <c r="DO319" s="127">
        <f>[3]Occidental!DL36</f>
        <v>0.14190599606663923</v>
      </c>
      <c r="DP319" s="127">
        <f>[3]Occidental!DM36</f>
        <v>0.1694812637353621</v>
      </c>
      <c r="DQ319" s="127">
        <f>[3]Occidental!DN36</f>
        <v>0.19705653140408508</v>
      </c>
      <c r="DR319" s="127">
        <f>[3]Occidental!DO36</f>
        <v>0.224631799072808</v>
      </c>
      <c r="DS319" s="127">
        <f>[3]Occidental!DP36</f>
        <v>0.25220706674153093</v>
      </c>
      <c r="DT319" s="127">
        <f>[3]Occidental!DQ36</f>
        <v>0.27978233441025391</v>
      </c>
      <c r="DU319" s="127">
        <f>[3]Occidental!DR36</f>
        <v>0.30735760207897683</v>
      </c>
      <c r="DV319" s="127">
        <f>[3]Occidental!DS36</f>
        <v>0.33405528522507399</v>
      </c>
      <c r="DW319" s="127">
        <f>[3]Occidental!DT36</f>
        <v>0.36163055289379697</v>
      </c>
      <c r="DX319" s="127">
        <f>[3]Occidental!DU36</f>
        <v>0.38920582056251984</v>
      </c>
      <c r="DY319" s="127">
        <f>[3]Occidental!DV36</f>
        <v>0.44508332685591312</v>
      </c>
      <c r="DZ319" s="127">
        <f>[3]Occidental!DW36</f>
        <v>0.45450454452922667</v>
      </c>
      <c r="EA319" s="127">
        <f>[3]Occidental!DX36</f>
        <v>0.3735474277743851</v>
      </c>
      <c r="EB319" s="127">
        <f>[3]Occidental!DY36</f>
        <v>0.31814453528189046</v>
      </c>
      <c r="EC319" s="127">
        <f>[3]Occidental!DZ36</f>
        <v>0.28816144952278416</v>
      </c>
      <c r="ED319" s="127">
        <f>[3]Occidental!EA36</f>
        <v>0.24746531801831761</v>
      </c>
      <c r="EE319" s="127">
        <f>[3]Occidental!EB36</f>
        <v>0.23356535430846931</v>
      </c>
      <c r="EF319" s="127">
        <f>[3]Occidental!EC36</f>
        <v>0.22517617106361321</v>
      </c>
      <c r="EG319" s="127">
        <f>[3]Occidental!ED36</f>
        <v>0.23745753226096761</v>
      </c>
      <c r="EH319" s="127">
        <f>[3]Occidental!EE36</f>
        <v>0.22830975233289508</v>
      </c>
      <c r="EI319" s="127">
        <f>[3]Occidental!EF36</f>
        <v>0.29561220482255562</v>
      </c>
      <c r="EJ319" s="127">
        <f>[3]Occidental!EG36</f>
        <v>0.2831748128502044</v>
      </c>
      <c r="EK319" s="127">
        <f>[3]Occidental!EH36</f>
        <v>0.27001915503676743</v>
      </c>
      <c r="EL319" s="127">
        <f>[3]Occidental!EI36</f>
        <v>0.29871246508242266</v>
      </c>
      <c r="EM319" s="127">
        <f>[3]Occidental!EJ36</f>
        <v>0.38566355931257246</v>
      </c>
      <c r="EN319" s="127">
        <f>[3]Occidental!EK36</f>
        <v>0.32821834200570843</v>
      </c>
      <c r="EO319" s="127">
        <f>[3]Occidental!EL36</f>
        <v>0.35346698495208378</v>
      </c>
      <c r="EP319" s="127">
        <f>[3]Occidental!EM36</f>
        <v>0.37275272848698537</v>
      </c>
      <c r="EQ319" s="127">
        <f>[3]Occidental!EN36</f>
        <v>0.40583080689476791</v>
      </c>
      <c r="ER319" s="127">
        <f>[3]Occidental!EO36</f>
        <v>0.40886672007986535</v>
      </c>
      <c r="ES319" s="127">
        <f>[3]Occidental!EP36</f>
        <v>0.38081773228426824</v>
      </c>
      <c r="ET319" s="127">
        <f>[3]Occidental!EQ36</f>
        <v>0.36874557027219917</v>
      </c>
      <c r="EU319" s="127">
        <f>[3]Occidental!ER36</f>
        <v>0.34872664011334353</v>
      </c>
      <c r="EV319" s="127">
        <f>[3]Occidental!ES36</f>
        <v>0.33648909479000255</v>
      </c>
      <c r="EW319" s="127">
        <f>[3]Occidental!ET36</f>
        <v>0.20427554751688989</v>
      </c>
      <c r="EX319" s="127">
        <f>[3]Occidental!EU36</f>
        <v>0.21200418238306107</v>
      </c>
      <c r="EY319" s="127">
        <f>[3]Occidental!EV36</f>
        <v>0.23573922320569296</v>
      </c>
      <c r="EZ319" s="127">
        <f>[3]Occidental!EW36</f>
        <v>0.23892612599482374</v>
      </c>
      <c r="FA319" s="127">
        <f>[3]Occidental!EX36</f>
        <v>0.24191911116097692</v>
      </c>
      <c r="FB319" s="127">
        <f>[3]Occidental!EY36</f>
        <v>0.25538923080017895</v>
      </c>
      <c r="FC319" s="127">
        <f>[3]Occidental!EZ36</f>
        <v>0.25536357748428717</v>
      </c>
      <c r="FD319" s="127">
        <f>[3]Occidental!FA36</f>
        <v>0.26856449939131849</v>
      </c>
      <c r="FE319" s="127">
        <f>[3]Occidental!FB36</f>
        <v>0.27340472983028968</v>
      </c>
      <c r="FF319" s="127">
        <f>[3]Occidental!FC36</f>
        <v>0.27981372793493037</v>
      </c>
      <c r="FG319" s="127">
        <f>[3]Occidental!FD36</f>
        <v>0.26064036902902254</v>
      </c>
      <c r="FH319" s="127">
        <f>[3]Occidental!FE36</f>
        <v>0.28785913630183713</v>
      </c>
      <c r="FI319" s="127">
        <f>[3]Occidental!FF36</f>
        <v>0.26713308084046167</v>
      </c>
      <c r="FJ319" s="127">
        <f>[3]Occidental!FG36</f>
        <v>0.24502245423594909</v>
      </c>
      <c r="FK319" s="127">
        <f>[3]Occidental!FH36</f>
        <v>0.2563629574518671</v>
      </c>
      <c r="FL319" s="127">
        <f>[3]Occidental!FI36</f>
        <v>0.31436871833506963</v>
      </c>
      <c r="FM319" s="127">
        <f>[3]Occidental!FJ36</f>
        <v>0.33602837267839247</v>
      </c>
      <c r="FN319" s="127">
        <f>[3]Occidental!FK36</f>
        <v>0.37102435785464749</v>
      </c>
      <c r="FO319" s="127">
        <f>[3]Occidental!FL36</f>
        <v>0.37357173548908151</v>
      </c>
      <c r="FP319" s="127">
        <f>[3]Occidental!FM36</f>
        <v>0.39170707757778433</v>
      </c>
      <c r="FQ319" s="127">
        <f>[3]Occidental!FN36</f>
        <v>0.38325339947791481</v>
      </c>
      <c r="FR319" s="127">
        <f>[3]Occidental!FO36</f>
        <v>0.28797620850542383</v>
      </c>
      <c r="FS319" s="127">
        <f>[3]Occidental!FP36</f>
        <v>0.32011152290785166</v>
      </c>
      <c r="FT319" s="127">
        <f>[3]Occidental!FQ36</f>
        <v>0.3071429627057134</v>
      </c>
      <c r="FU319" s="127">
        <f>[3]Occidental!FR36</f>
        <v>0.27790341732970336</v>
      </c>
      <c r="FV319" s="127">
        <f>[3]Occidental!FS36</f>
        <v>0.29742437035177449</v>
      </c>
      <c r="FW319" s="127"/>
      <c r="FX319" s="127"/>
      <c r="FY319" s="217" t="s">
        <v>166</v>
      </c>
      <c r="FZ319" s="129">
        <f>SUM(L319:FW319)</f>
        <v>18.860369796270039</v>
      </c>
      <c r="GA319" s="115"/>
      <c r="GB319" s="125" t="s">
        <v>175</v>
      </c>
      <c r="GC319" s="130" t="s">
        <v>176</v>
      </c>
      <c r="GD319" s="117"/>
      <c r="GE319" s="131">
        <f>(FZ319*$FP$7)/FZ320</f>
        <v>8.825372480638527E-2</v>
      </c>
      <c r="GI319" s="132"/>
      <c r="GK319" s="129">
        <v>18.860369796270039</v>
      </c>
      <c r="GL319" s="119">
        <f>FZ319-GK319</f>
        <v>0</v>
      </c>
      <c r="GM319" s="15">
        <f>GL319/GK319</f>
        <v>0</v>
      </c>
      <c r="GO319" s="133">
        <f>SUM(EV319:FU319)</f>
        <v>7.4819948212131715</v>
      </c>
      <c r="GU319" s="133">
        <f>SUM(DU319:FU319)</f>
        <v>16.426267216115743</v>
      </c>
      <c r="GW319" s="134">
        <f>SUM(DU319:FV319)</f>
        <v>16.723691586467517</v>
      </c>
      <c r="GZ319" s="1"/>
      <c r="HA319" s="1"/>
    </row>
    <row r="320" spans="2:216" ht="15" customHeight="1">
      <c r="C320" s="136" t="s">
        <v>177</v>
      </c>
      <c r="D320" s="14" t="s">
        <v>11</v>
      </c>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215"/>
      <c r="DA320" s="138">
        <f t="shared" ref="DA320:FL320" si="74">DA318+(DA319*$FP$7)</f>
        <v>5.6331910852058789</v>
      </c>
      <c r="DB320" s="138">
        <f t="shared" si="74"/>
        <v>7.9471065733809958</v>
      </c>
      <c r="DC320" s="138">
        <f t="shared" si="74"/>
        <v>10.261022061556112</v>
      </c>
      <c r="DD320" s="138">
        <f t="shared" si="74"/>
        <v>12.574937549731228</v>
      </c>
      <c r="DE320" s="138">
        <f t="shared" si="74"/>
        <v>14.888853037906344</v>
      </c>
      <c r="DF320" s="138">
        <f t="shared" si="74"/>
        <v>17.202768526081464</v>
      </c>
      <c r="DG320" s="138">
        <f t="shared" si="74"/>
        <v>19.516684014256576</v>
      </c>
      <c r="DH320" s="138">
        <f t="shared" si="74"/>
        <v>14.894138482381113</v>
      </c>
      <c r="DI320" s="138">
        <f t="shared" si="74"/>
        <v>14.356135293321968</v>
      </c>
      <c r="DJ320" s="138">
        <f t="shared" si="74"/>
        <v>17.776207166050234</v>
      </c>
      <c r="DK320" s="138">
        <f t="shared" si="74"/>
        <v>21.19627903877851</v>
      </c>
      <c r="DL320" s="138">
        <f t="shared" si="74"/>
        <v>24.616350911506782</v>
      </c>
      <c r="DM320" s="138">
        <f t="shared" si="74"/>
        <v>28.036422784235047</v>
      </c>
      <c r="DN320" s="138">
        <f t="shared" si="74"/>
        <v>31.604311544641519</v>
      </c>
      <c r="DO320" s="138">
        <f t="shared" si="74"/>
        <v>43.127097361618141</v>
      </c>
      <c r="DP320" s="138">
        <f t="shared" si="74"/>
        <v>54.649883178594756</v>
      </c>
      <c r="DQ320" s="138">
        <f t="shared" si="74"/>
        <v>66.172668995571385</v>
      </c>
      <c r="DR320" s="138">
        <f t="shared" si="74"/>
        <v>77.695454812548007</v>
      </c>
      <c r="DS320" s="138">
        <f t="shared" si="74"/>
        <v>89.218240629524615</v>
      </c>
      <c r="DT320" s="138">
        <f t="shared" si="74"/>
        <v>100.74102644650124</v>
      </c>
      <c r="DU320" s="138">
        <f t="shared" si="74"/>
        <v>112.26381226347786</v>
      </c>
      <c r="DV320" s="138">
        <f t="shared" si="74"/>
        <v>123.66540974620273</v>
      </c>
      <c r="DW320" s="138">
        <f t="shared" si="74"/>
        <v>135.18819556317936</v>
      </c>
      <c r="DX320" s="138">
        <f t="shared" si="74"/>
        <v>146.710981380156</v>
      </c>
      <c r="DY320" s="138">
        <f t="shared" si="74"/>
        <v>166.04107881311037</v>
      </c>
      <c r="DZ320" s="138">
        <f t="shared" si="74"/>
        <v>172.55598072076762</v>
      </c>
      <c r="EA320" s="138">
        <f t="shared" si="74"/>
        <v>144.75795927495926</v>
      </c>
      <c r="EB320" s="138">
        <f t="shared" si="74"/>
        <v>114.15903690470918</v>
      </c>
      <c r="EC320" s="138">
        <f t="shared" si="74"/>
        <v>96.343985875756829</v>
      </c>
      <c r="ED320" s="138">
        <f t="shared" si="74"/>
        <v>78.733482081772152</v>
      </c>
      <c r="EE320" s="138">
        <f t="shared" si="74"/>
        <v>72.489270692316836</v>
      </c>
      <c r="EF320" s="138">
        <f t="shared" si="74"/>
        <v>72.430706504493088</v>
      </c>
      <c r="EG320" s="138">
        <f t="shared" si="74"/>
        <v>81.587366845593536</v>
      </c>
      <c r="EH320" s="138">
        <f t="shared" si="74"/>
        <v>84.432054448166483</v>
      </c>
      <c r="EI320" s="138">
        <f t="shared" si="74"/>
        <v>104.72005521026512</v>
      </c>
      <c r="EJ320" s="138">
        <f t="shared" si="74"/>
        <v>96.854012683168222</v>
      </c>
      <c r="EK320" s="138">
        <f t="shared" si="74"/>
        <v>91.175651021089649</v>
      </c>
      <c r="EL320" s="138">
        <f t="shared" si="74"/>
        <v>98.649726002400996</v>
      </c>
      <c r="EM320" s="138">
        <f t="shared" si="74"/>
        <v>117.46269288268344</v>
      </c>
      <c r="EN320" s="138">
        <f t="shared" si="74"/>
        <v>94.57151658705601</v>
      </c>
      <c r="EO320" s="138">
        <f t="shared" si="74"/>
        <v>102.23763747577829</v>
      </c>
      <c r="EP320" s="138">
        <f t="shared" si="74"/>
        <v>107.55770460967483</v>
      </c>
      <c r="EQ320" s="138">
        <f t="shared" si="74"/>
        <v>112.46758999627511</v>
      </c>
      <c r="ER320" s="138">
        <f t="shared" si="74"/>
        <v>107.53554085784597</v>
      </c>
      <c r="ES320" s="138">
        <f t="shared" si="74"/>
        <v>98.993949059837931</v>
      </c>
      <c r="ET320" s="138">
        <f t="shared" si="74"/>
        <v>99.095229812432279</v>
      </c>
      <c r="EU320" s="138">
        <f t="shared" si="74"/>
        <v>92.032068296075636</v>
      </c>
      <c r="EV320" s="138">
        <f t="shared" si="74"/>
        <v>88.737920847493683</v>
      </c>
      <c r="EW320" s="138">
        <f t="shared" si="74"/>
        <v>53.354416981655099</v>
      </c>
      <c r="EX320" s="138">
        <f t="shared" si="74"/>
        <v>57.384452077080127</v>
      </c>
      <c r="EY320" s="138">
        <f t="shared" si="74"/>
        <v>65.149159772922658</v>
      </c>
      <c r="EZ320" s="138">
        <f t="shared" si="74"/>
        <v>68.089831559755012</v>
      </c>
      <c r="FA320" s="138">
        <f t="shared" si="74"/>
        <v>68.359085439060905</v>
      </c>
      <c r="FB320" s="138">
        <f t="shared" si="74"/>
        <v>75.312216840834083</v>
      </c>
      <c r="FC320" s="138">
        <f t="shared" si="74"/>
        <v>73.94313769891491</v>
      </c>
      <c r="FD320" s="138">
        <f t="shared" si="74"/>
        <v>80.561978007393918</v>
      </c>
      <c r="FE320" s="138">
        <f t="shared" si="74"/>
        <v>77.962095956756428</v>
      </c>
      <c r="FF320" s="138">
        <f t="shared" si="74"/>
        <v>89.91848469509668</v>
      </c>
      <c r="FG320" s="138">
        <f t="shared" si="74"/>
        <v>90.322976229791877</v>
      </c>
      <c r="FH320" s="138">
        <f t="shared" si="74"/>
        <v>95.420225140441971</v>
      </c>
      <c r="FI320" s="138">
        <f t="shared" si="74"/>
        <v>112.51894442051719</v>
      </c>
      <c r="FJ320" s="138">
        <f t="shared" si="74"/>
        <v>76.452647607006028</v>
      </c>
      <c r="FK320" s="138">
        <f t="shared" si="74"/>
        <v>85.221522826929302</v>
      </c>
      <c r="FL320" s="138">
        <f t="shared" si="74"/>
        <v>101.57949630213147</v>
      </c>
      <c r="FM320" s="138">
        <f t="shared" ref="FM320:FV320" si="75">FM318+(FM319*$FP$7)</f>
        <v>106.87094826061767</v>
      </c>
      <c r="FN320" s="138">
        <f t="shared" si="75"/>
        <v>111.59410797992113</v>
      </c>
      <c r="FO320" s="138">
        <f t="shared" si="75"/>
        <v>109.53593615337498</v>
      </c>
      <c r="FP320" s="138">
        <f t="shared" si="75"/>
        <v>114.55979113111808</v>
      </c>
      <c r="FQ320" s="138">
        <f t="shared" si="75"/>
        <v>114.04965510783524</v>
      </c>
      <c r="FR320" s="138">
        <f t="shared" si="75"/>
        <v>88.952344048466614</v>
      </c>
      <c r="FS320" s="138">
        <f t="shared" si="75"/>
        <v>99.524418584441705</v>
      </c>
      <c r="FT320" s="138">
        <f t="shared" si="75"/>
        <v>94.22817292899478</v>
      </c>
      <c r="FU320" s="138">
        <f t="shared" si="75"/>
        <v>89.642679336133341</v>
      </c>
      <c r="FV320" s="138">
        <f t="shared" si="75"/>
        <v>97.70599675893132</v>
      </c>
      <c r="FW320" s="112"/>
      <c r="FX320" s="112"/>
      <c r="FY320" s="217" t="s">
        <v>166</v>
      </c>
      <c r="FZ320" s="139">
        <f>SUM(L320:FW320)</f>
        <v>5983.7741177962498</v>
      </c>
      <c r="GA320" s="115"/>
      <c r="GB320" s="136" t="s">
        <v>177</v>
      </c>
      <c r="GC320" s="14" t="s">
        <v>11</v>
      </c>
      <c r="GD320" s="117"/>
      <c r="GE320" s="140">
        <f>GE318+GE319</f>
        <v>1.0000000000000004</v>
      </c>
      <c r="GI320" s="141"/>
      <c r="GK320" s="139">
        <v>5983.7741177962498</v>
      </c>
      <c r="GL320" s="119">
        <f>FZ320-GK320</f>
        <v>0</v>
      </c>
      <c r="GM320" s="15">
        <f>GL320/GK320</f>
        <v>0</v>
      </c>
      <c r="GO320" s="142">
        <f>SUM(EV320:FU320)</f>
        <v>2289.2466459346847</v>
      </c>
      <c r="GR320" s="143" t="str">
        <f>GB317</f>
        <v>Occidental, USA</v>
      </c>
      <c r="GS320" s="144">
        <f>GO320</f>
        <v>2289.2466459346847</v>
      </c>
      <c r="GU320" s="142">
        <f>SUM(DU320:FU320)</f>
        <v>5213.9593415439285</v>
      </c>
      <c r="GW320" s="145">
        <f>SUM(DU320:FV320)</f>
        <v>5311.6653383028597</v>
      </c>
      <c r="GY320" s="306">
        <f>+GW320</f>
        <v>5311.6653383028597</v>
      </c>
      <c r="GZ320" s="143" t="str">
        <f>GR320</f>
        <v>Occidental, USA</v>
      </c>
      <c r="HA320" s="144">
        <f>GW320</f>
        <v>5311.6653383028597</v>
      </c>
      <c r="HC320" s="22" t="s">
        <v>85</v>
      </c>
      <c r="HD320" s="146">
        <f>FU320</f>
        <v>89.642679336133341</v>
      </c>
      <c r="HE320" s="147"/>
      <c r="HF320" s="148">
        <f>FV320</f>
        <v>97.70599675893132</v>
      </c>
    </row>
    <row r="321" spans="2:214" ht="9.9499999999999993" customHeight="1">
      <c r="C321" s="149"/>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c r="EV321" s="23"/>
      <c r="EW321" s="23"/>
      <c r="EX321" s="23"/>
      <c r="EY321" s="23"/>
      <c r="EZ321" s="23"/>
      <c r="FA321" s="23"/>
      <c r="FB321" s="23"/>
      <c r="FC321" s="23"/>
      <c r="FD321" s="23"/>
      <c r="FE321" s="23"/>
      <c r="FF321" s="23"/>
      <c r="FG321" s="23"/>
      <c r="FH321" s="23"/>
      <c r="FI321" s="23"/>
      <c r="FJ321" s="23"/>
      <c r="FK321" s="23"/>
      <c r="FL321" s="23"/>
      <c r="FM321" s="23"/>
      <c r="FN321" s="23"/>
      <c r="FO321" s="23"/>
      <c r="FP321" s="23"/>
      <c r="FQ321" s="23"/>
      <c r="FR321" s="23"/>
      <c r="FS321" s="23"/>
      <c r="FT321" s="23"/>
      <c r="FU321" s="23"/>
      <c r="FV321" s="23"/>
      <c r="FW321" s="23"/>
      <c r="FX321" s="23"/>
      <c r="FY321" s="23"/>
      <c r="FZ321" s="151">
        <f>FZ318+(FZ319*$FP$7)</f>
        <v>5983.7741177962525</v>
      </c>
      <c r="GA321" s="152" t="s">
        <v>179</v>
      </c>
      <c r="GB321" s="149"/>
      <c r="GK321" s="204">
        <v>0</v>
      </c>
      <c r="GZ321" s="1"/>
      <c r="HA321" s="1"/>
    </row>
    <row r="322" spans="2:214" ht="14.1" customHeight="1">
      <c r="B322" s="14">
        <v>61</v>
      </c>
      <c r="C322" s="103" t="str">
        <f>GB322</f>
        <v>Oil &amp; Gas Corp., India</v>
      </c>
      <c r="D322" s="104" t="s">
        <v>169</v>
      </c>
      <c r="F322" s="14" t="s">
        <v>271</v>
      </c>
      <c r="G322" s="23" t="s">
        <v>171</v>
      </c>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c r="EV322" s="23"/>
      <c r="EW322" s="23"/>
      <c r="EX322" s="23"/>
      <c r="EY322" s="23"/>
      <c r="EZ322" s="23"/>
      <c r="FA322" s="23"/>
      <c r="FB322" s="23"/>
      <c r="FC322" s="23"/>
      <c r="FD322" s="23"/>
      <c r="FE322" s="23"/>
      <c r="FF322" s="23"/>
      <c r="FG322" s="23"/>
      <c r="FH322" s="23"/>
      <c r="FI322" s="23"/>
      <c r="FJ322" s="23"/>
      <c r="FK322" s="23"/>
      <c r="FL322" s="23"/>
      <c r="FM322" s="23"/>
      <c r="FN322" s="23"/>
      <c r="FO322" s="23"/>
      <c r="FP322" s="23"/>
      <c r="FQ322" s="23"/>
      <c r="FR322" s="23"/>
      <c r="FS322" s="23"/>
      <c r="FT322" s="23"/>
      <c r="FU322" s="23"/>
      <c r="FV322" s="23"/>
      <c r="FW322" s="23"/>
      <c r="FX322" s="23"/>
      <c r="FY322" s="23"/>
      <c r="FZ322" s="180"/>
      <c r="GB322" s="108" t="s">
        <v>81</v>
      </c>
      <c r="GF322" s="14">
        <v>61</v>
      </c>
      <c r="GK322" s="180"/>
      <c r="GZ322" s="1"/>
      <c r="HA322" s="1"/>
    </row>
    <row r="323" spans="2:214" ht="14.1" customHeight="1">
      <c r="B323" s="117"/>
      <c r="C323" s="109" t="s">
        <v>172</v>
      </c>
      <c r="D323" s="110" t="s">
        <v>173</v>
      </c>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13"/>
      <c r="DL323" s="155">
        <f>'[3]Oil&amp;Gas India'!DI29</f>
        <v>1.3273750332085616</v>
      </c>
      <c r="DM323" s="155">
        <f>'[3]Oil&amp;Gas India'!DJ29</f>
        <v>1.5044454826293681</v>
      </c>
      <c r="DN323" s="155">
        <f>'[3]Oil&amp;Gas India'!DK29</f>
        <v>1.508618301716439</v>
      </c>
      <c r="DO323" s="155">
        <f>'[3]Oil&amp;Gas India'!DL29</f>
        <v>1.5577019982931313</v>
      </c>
      <c r="DP323" s="155">
        <f>'[3]Oil&amp;Gas India'!DM29</f>
        <v>1.5787017624805291</v>
      </c>
      <c r="DQ323" s="155">
        <f>'[3]Oil&amp;Gas India'!DN29</f>
        <v>1.5704788566611771</v>
      </c>
      <c r="DR323" s="155">
        <f>'[3]Oil&amp;Gas India'!DO29</f>
        <v>3.3326429316938877</v>
      </c>
      <c r="DS323" s="155">
        <f>'[3]Oil&amp;Gas India'!DP29</f>
        <v>4.9395099031430849</v>
      </c>
      <c r="DT323" s="155">
        <f>'[3]Oil&amp;Gas India'!DQ29</f>
        <v>6.7164461416873982</v>
      </c>
      <c r="DU323" s="155">
        <f>'[3]Oil&amp;Gas India'!DR29</f>
        <v>8.82811770037301</v>
      </c>
      <c r="DV323" s="155">
        <f>'[3]Oil&amp;Gas India'!DS29</f>
        <v>14.314300460239627</v>
      </c>
      <c r="DW323" s="155">
        <f>'[3]Oil&amp;Gas India'!DT29</f>
        <v>17.394053349940449</v>
      </c>
      <c r="DX323" s="155">
        <f>'[3]Oil&amp;Gas India'!DU29</f>
        <v>17.736835712173459</v>
      </c>
      <c r="DY323" s="155">
        <f>'[3]Oil&amp;Gas India'!DV29</f>
        <v>21.087686207424216</v>
      </c>
      <c r="DZ323" s="155">
        <f>'[3]Oil&amp;Gas India'!DW29</f>
        <v>21.309250946315426</v>
      </c>
      <c r="EA323" s="155">
        <f>'[3]Oil&amp;Gas India'!DX29</f>
        <v>21.236981701303201</v>
      </c>
      <c r="EB323" s="155">
        <f>'[3]Oil&amp;Gas India'!DY29</f>
        <v>23.479149851103344</v>
      </c>
      <c r="EC323" s="155">
        <f>'[3]Oil&amp;Gas India'!DZ29</f>
        <v>22.853117327044817</v>
      </c>
      <c r="ED323" s="155">
        <f>'[3]Oil&amp;Gas India'!EA29</f>
        <v>22.581549796533196</v>
      </c>
      <c r="EE323" s="155">
        <f>'[3]Oil&amp;Gas India'!EB29</f>
        <v>25.384673571193687</v>
      </c>
      <c r="EF323" s="155">
        <f>'[3]Oil&amp;Gas India'!EC29</f>
        <v>27.606326075639974</v>
      </c>
      <c r="EG323" s="155">
        <f>'[3]Oil&amp;Gas India'!ED29</f>
        <v>30.597204524937172</v>
      </c>
      <c r="EH323" s="155">
        <f>'[3]Oil&amp;Gas India'!EE29</f>
        <v>34.289571354323797</v>
      </c>
      <c r="EI323" s="155">
        <f>'[3]Oil&amp;Gas India'!EF29</f>
        <v>36.875919787457114</v>
      </c>
      <c r="EJ323" s="155">
        <f>'[3]Oil&amp;Gas India'!EG29</f>
        <v>28.125579658993878</v>
      </c>
      <c r="EK323" s="155">
        <f>'[3]Oil&amp;Gas India'!EH29</f>
        <v>48.651101528786718</v>
      </c>
      <c r="EL323" s="155">
        <f>'[3]Oil&amp;Gas India'!EI29</f>
        <v>59.228528368578004</v>
      </c>
      <c r="EM323" s="155">
        <f>'[3]Oil&amp;Gas India'!EJ29</f>
        <v>72.659122374504804</v>
      </c>
      <c r="EN323" s="155">
        <f>'[3]Oil&amp;Gas India'!EK29</f>
        <v>78.595991375567792</v>
      </c>
      <c r="EO323" s="155">
        <f>'[3]Oil&amp;Gas India'!EL29</f>
        <v>93.837915690483186</v>
      </c>
      <c r="EP323" s="155">
        <f>'[3]Oil&amp;Gas India'!EM29</f>
        <v>98.250190711657353</v>
      </c>
      <c r="EQ323" s="155">
        <f>'[3]Oil&amp;Gas India'!EN29</f>
        <v>99.839002877164418</v>
      </c>
      <c r="ER323" s="155">
        <f>'[3]Oil&amp;Gas India'!EO29</f>
        <v>106.02350040606834</v>
      </c>
      <c r="ES323" s="155">
        <f>'[3]Oil&amp;Gas India'!EP29</f>
        <v>115.20016300529461</v>
      </c>
      <c r="ET323" s="155">
        <f>'[3]Oil&amp;Gas India'!EQ29</f>
        <v>117.5150051601626</v>
      </c>
      <c r="EU323" s="155">
        <f>'[3]Oil&amp;Gas India'!ER29</f>
        <v>114.29947954610276</v>
      </c>
      <c r="EV323" s="155">
        <f>'[3]Oil&amp;Gas India'!ES29</f>
        <v>110.50969274802728</v>
      </c>
      <c r="EW323" s="155">
        <f>'[3]Oil&amp;Gas India'!ET29</f>
        <v>105.87696937563085</v>
      </c>
      <c r="EX323" s="155">
        <f>'[3]Oil&amp;Gas India'!EU29</f>
        <v>121.30549727051928</v>
      </c>
      <c r="EY323" s="155">
        <f>'[3]Oil&amp;Gas India'!EV29</f>
        <v>136.94293482691754</v>
      </c>
      <c r="EZ323" s="155">
        <f>'[3]Oil&amp;Gas India'!EW29</f>
        <v>134.9240751091188</v>
      </c>
      <c r="FA323" s="155">
        <f>'[3]Oil&amp;Gas India'!EX29</f>
        <v>137.53599408907786</v>
      </c>
      <c r="FB323" s="155">
        <f>'[3]Oil&amp;Gas India'!EY29</f>
        <v>117.89435308249259</v>
      </c>
      <c r="FC323" s="155">
        <f>'[3]Oil&amp;Gas India'!EZ29</f>
        <v>113.46038983802927</v>
      </c>
      <c r="FD323" s="155">
        <f>'[3]Oil&amp;Gas India'!FA29</f>
        <v>123.16764810228399</v>
      </c>
      <c r="FE323" s="155">
        <f>'[3]Oil&amp;Gas India'!FB29</f>
        <v>125.94290903315682</v>
      </c>
      <c r="FF323" s="155">
        <f>'[3]Oil&amp;Gas India'!FC29</f>
        <v>124.88493342635222</v>
      </c>
      <c r="FG323" s="155">
        <f>'[3]Oil&amp;Gas India'!FD29</f>
        <v>129.59880182170951</v>
      </c>
      <c r="FH323" s="155">
        <f>'[3]Oil&amp;Gas India'!FE29</f>
        <v>135.18007613982886</v>
      </c>
      <c r="FI323" s="155">
        <f>'[3]Oil&amp;Gas India'!FF29</f>
        <v>123.80324434506848</v>
      </c>
      <c r="FJ323" s="155">
        <f>'[3]Oil&amp;Gas India'!FG29</f>
        <v>130.58976093370617</v>
      </c>
      <c r="FK323" s="155">
        <f>'[3]Oil&amp;Gas India'!FH29</f>
        <v>137.96071165754077</v>
      </c>
      <c r="FL323" s="155">
        <f>'[3]Oil&amp;Gas India'!FI29</f>
        <v>136.48403718272493</v>
      </c>
      <c r="FM323" s="155">
        <f>'[3]Oil&amp;Gas India'!FJ29</f>
        <v>150.69018010580163</v>
      </c>
      <c r="FN323" s="155">
        <f>'[3]Oil&amp;Gas India'!FK29</f>
        <v>148.90241949554223</v>
      </c>
      <c r="FO323" s="155">
        <f>'[3]Oil&amp;Gas India'!FL29</f>
        <v>136.06394976066156</v>
      </c>
      <c r="FP323" s="155">
        <f>'[3]Oil&amp;Gas India'!FM29</f>
        <v>135.60705739233717</v>
      </c>
      <c r="FQ323" s="155">
        <f>'[3]Oil&amp;Gas India'!FN29</f>
        <v>132.78996059809828</v>
      </c>
      <c r="FR323" s="155">
        <f>'[3]Oil&amp;Gas India'!FO29</f>
        <v>123.1553171753992</v>
      </c>
      <c r="FS323" s="155">
        <f>'[3]Oil&amp;Gas India'!FP29</f>
        <v>119.56884991636564</v>
      </c>
      <c r="FT323" s="155">
        <f>'[3]Oil&amp;Gas India'!FQ29</f>
        <v>118.22769656753064</v>
      </c>
      <c r="FU323" s="155">
        <f>'[3]Oil&amp;Gas India'!FR29</f>
        <v>118.66350331042271</v>
      </c>
      <c r="FV323" s="155">
        <f>'[3]Oil&amp;Gas India'!FS29</f>
        <v>121.13577114772708</v>
      </c>
      <c r="FW323" s="155"/>
      <c r="FX323" s="155"/>
      <c r="FY323" s="218" t="s">
        <v>166</v>
      </c>
      <c r="FZ323" s="114">
        <f>SUM(L323:FW323)</f>
        <v>4852.7029739329528</v>
      </c>
      <c r="GA323" s="115"/>
      <c r="GB323" s="109" t="s">
        <v>172</v>
      </c>
      <c r="GC323" s="116" t="s">
        <v>173</v>
      </c>
      <c r="GD323" s="117"/>
      <c r="GE323" s="118">
        <f>FZ323/FZ325</f>
        <v>0.89799786695373196</v>
      </c>
      <c r="GF323" s="117"/>
      <c r="GI323" s="118">
        <f>FZ323/$GI$576</f>
        <v>3.0105491407350499E-3</v>
      </c>
      <c r="GK323" s="114">
        <v>4731.5394386932921</v>
      </c>
      <c r="GL323" s="119">
        <f>FZ323-GK323</f>
        <v>121.16353523966063</v>
      </c>
      <c r="GM323" s="15">
        <f>GL323/GK323</f>
        <v>2.5607635064566286E-2</v>
      </c>
      <c r="GO323" s="120">
        <f>SUM(EV323:FU323)</f>
        <v>3329.7309633043437</v>
      </c>
      <c r="GU323" s="120">
        <f>SUM(DU323:FU323)</f>
        <v>4707.5312823737113</v>
      </c>
      <c r="GW323" s="121">
        <f>SUM(DU323:FV323)</f>
        <v>4828.667053521438</v>
      </c>
      <c r="GZ323" s="1"/>
      <c r="HA323" s="1"/>
    </row>
    <row r="324" spans="2:214" ht="14.1" customHeight="1">
      <c r="B324" s="117"/>
      <c r="C324" s="125" t="s">
        <v>175</v>
      </c>
      <c r="D324" s="126" t="s">
        <v>176</v>
      </c>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14"/>
      <c r="DL324" s="127">
        <f>'[3]Oil&amp;Gas India'!DI36</f>
        <v>4.2167585004525363E-3</v>
      </c>
      <c r="DM324" s="127">
        <f>'[3]Oil&amp;Gas India'!DJ36</f>
        <v>4.8301250673617197E-3</v>
      </c>
      <c r="DN324" s="127">
        <f>'[3]Oil&amp;Gas India'!DK36</f>
        <v>4.8216850643280264E-3</v>
      </c>
      <c r="DO324" s="127">
        <f>'[3]Oil&amp;Gas India'!DL36</f>
        <v>4.9431247101120639E-3</v>
      </c>
      <c r="DP324" s="127">
        <f>'[3]Oil&amp;Gas India'!DM36</f>
        <v>5.152952552264934E-3</v>
      </c>
      <c r="DQ324" s="127">
        <f>'[3]Oil&amp;Gas India'!DN36</f>
        <v>5.1164265926468954E-3</v>
      </c>
      <c r="DR324" s="127">
        <f>'[3]Oil&amp;Gas India'!DO36</f>
        <v>8.4192187708006377E-3</v>
      </c>
      <c r="DS324" s="127">
        <f>'[3]Oil&amp;Gas India'!DP36</f>
        <v>1.1429088305290189E-2</v>
      </c>
      <c r="DT324" s="127">
        <f>'[3]Oil&amp;Gas India'!DQ36</f>
        <v>1.475974385686565E-2</v>
      </c>
      <c r="DU324" s="127">
        <f>'[3]Oil&amp;Gas India'!DR36</f>
        <v>1.886826345860328E-2</v>
      </c>
      <c r="DV324" s="127">
        <f>'[3]Oil&amp;Gas India'!DS36</f>
        <v>3.2907606724374656E-2</v>
      </c>
      <c r="DW324" s="127">
        <f>'[3]Oil&amp;Gas India'!DT36</f>
        <v>3.9684017728542131E-2</v>
      </c>
      <c r="DX324" s="127">
        <f>'[3]Oil&amp;Gas India'!DU36</f>
        <v>4.2383229012659972E-2</v>
      </c>
      <c r="DY324" s="127">
        <f>'[3]Oil&amp;Gas India'!DV36</f>
        <v>5.0542569155075871E-2</v>
      </c>
      <c r="DZ324" s="127">
        <f>'[3]Oil&amp;Gas India'!DW36</f>
        <v>5.0177985791194049E-2</v>
      </c>
      <c r="EA324" s="127">
        <f>'[3]Oil&amp;Gas India'!DX36</f>
        <v>5.0898197488640995E-2</v>
      </c>
      <c r="EB324" s="127">
        <f>'[3]Oil&amp;Gas India'!DY36</f>
        <v>5.7977602179188611E-2</v>
      </c>
      <c r="EC324" s="127">
        <f>'[3]Oil&amp;Gas India'!DZ36</f>
        <v>5.6590171039150164E-2</v>
      </c>
      <c r="ED324" s="127">
        <f>'[3]Oil&amp;Gas India'!EA36</f>
        <v>5.3182978893451825E-2</v>
      </c>
      <c r="EE324" s="127">
        <f>'[3]Oil&amp;Gas India'!EB36</f>
        <v>6.2620726735213655E-2</v>
      </c>
      <c r="EF324" s="127">
        <f>'[3]Oil&amp;Gas India'!EC36</f>
        <v>7.4565132666686851E-2</v>
      </c>
      <c r="EG324" s="127">
        <f>'[3]Oil&amp;Gas India'!ED36</f>
        <v>7.9915466424473433E-2</v>
      </c>
      <c r="EH324" s="127">
        <f>'[3]Oil&amp;Gas India'!EE36</f>
        <v>8.6588953197055313E-2</v>
      </c>
      <c r="EI324" s="127">
        <f>'[3]Oil&amp;Gas India'!EF36</f>
        <v>9.1176259190370298E-2</v>
      </c>
      <c r="EJ324" s="127">
        <f>'[3]Oil&amp;Gas India'!EG36</f>
        <v>7.4380212196199308E-2</v>
      </c>
      <c r="EK324" s="127">
        <f>'[3]Oil&amp;Gas India'!EH36</f>
        <v>0.11853255231348572</v>
      </c>
      <c r="EL324" s="127">
        <f>'[3]Oil&amp;Gas India'!EI36</f>
        <v>0.14893942583453434</v>
      </c>
      <c r="EM324" s="127">
        <f>'[3]Oil&amp;Gas India'!EJ36</f>
        <v>0.18138215942391281</v>
      </c>
      <c r="EN324" s="127">
        <f>'[3]Oil&amp;Gas India'!EK36</f>
        <v>0.19550791030603443</v>
      </c>
      <c r="EO324" s="127">
        <f>'[3]Oil&amp;Gas India'!EL36</f>
        <v>0.23345831888532426</v>
      </c>
      <c r="EP324" s="127">
        <f>'[3]Oil&amp;Gas India'!EM36</f>
        <v>0.26060095041740672</v>
      </c>
      <c r="EQ324" s="127">
        <f>'[3]Oil&amp;Gas India'!EN36</f>
        <v>0.30086170334310636</v>
      </c>
      <c r="ER324" s="127">
        <f>'[3]Oil&amp;Gas India'!EO36</f>
        <v>0.33059430868006034</v>
      </c>
      <c r="ES324" s="127">
        <f>'[3]Oil&amp;Gas India'!EP36</f>
        <v>0.37387522824039776</v>
      </c>
      <c r="ET324" s="127">
        <f>'[3]Oil&amp;Gas India'!EQ36</f>
        <v>0.40471519799711997</v>
      </c>
      <c r="EU324" s="127">
        <f>'[3]Oil&amp;Gas India'!ER36</f>
        <v>0.41830666241433989</v>
      </c>
      <c r="EV324" s="127">
        <f>'[3]Oil&amp;Gas India'!ES36</f>
        <v>0.44658206507827397</v>
      </c>
      <c r="EW324" s="127">
        <f>'[3]Oil&amp;Gas India'!ET36</f>
        <v>0.43039936504136034</v>
      </c>
      <c r="EX324" s="127">
        <f>'[3]Oil&amp;Gas India'!EU36</f>
        <v>0.48003566715231372</v>
      </c>
      <c r="EY324" s="127">
        <f>'[3]Oil&amp;Gas India'!EV36</f>
        <v>0.54738056626813913</v>
      </c>
      <c r="EZ324" s="127">
        <f>'[3]Oil&amp;Gas India'!EW36</f>
        <v>0.57293203107788393</v>
      </c>
      <c r="FA324" s="127">
        <f>'[3]Oil&amp;Gas India'!EX36</f>
        <v>0.58956897724914636</v>
      </c>
      <c r="FB324" s="127">
        <f>'[3]Oil&amp;Gas India'!EY36</f>
        <v>0.49430371885362689</v>
      </c>
      <c r="FC324" s="127">
        <f>'[3]Oil&amp;Gas India'!EZ36</f>
        <v>0.49192097134461754</v>
      </c>
      <c r="FD324" s="127">
        <f>'[3]Oil&amp;Gas India'!FA36</f>
        <v>0.5956325970804569</v>
      </c>
      <c r="FE324" s="127">
        <f>'[3]Oil&amp;Gas India'!FB36</f>
        <v>0.61211759172307822</v>
      </c>
      <c r="FF324" s="127">
        <f>'[3]Oil&amp;Gas India'!FC36</f>
        <v>0.6109584813261556</v>
      </c>
      <c r="FG324" s="127">
        <f>'[3]Oil&amp;Gas India'!FD36</f>
        <v>0.62842344753454538</v>
      </c>
      <c r="FH324" s="127">
        <f>'[3]Oil&amp;Gas India'!FE36</f>
        <v>0.63455952060806242</v>
      </c>
      <c r="FI324" s="127">
        <f>'[3]Oil&amp;Gas India'!FF36</f>
        <v>0.57278347781127559</v>
      </c>
      <c r="FJ324" s="127">
        <f>'[3]Oil&amp;Gas India'!FG36</f>
        <v>0.60145685807773375</v>
      </c>
      <c r="FK324" s="127">
        <f>'[3]Oil&amp;Gas India'!FH36</f>
        <v>0.63123260270243919</v>
      </c>
      <c r="FL324" s="127">
        <f>'[3]Oil&amp;Gas India'!FI36</f>
        <v>0.63302583443473526</v>
      </c>
      <c r="FM324" s="127">
        <f>'[3]Oil&amp;Gas India'!FJ36</f>
        <v>0.69556378075762904</v>
      </c>
      <c r="FN324" s="127">
        <f>'[3]Oil&amp;Gas India'!FK36</f>
        <v>0.69411172817213806</v>
      </c>
      <c r="FO324" s="127">
        <f>'[3]Oil&amp;Gas India'!FL36</f>
        <v>0.63060881646271549</v>
      </c>
      <c r="FP324" s="127">
        <f>'[3]Oil&amp;Gas India'!FM36</f>
        <v>0.63255322862454033</v>
      </c>
      <c r="FQ324" s="127">
        <f>'[3]Oil&amp;Gas India'!FN36</f>
        <v>0.62472878194526704</v>
      </c>
      <c r="FR324" s="127">
        <f>'[3]Oil&amp;Gas India'!FO36</f>
        <v>0.59931878203018951</v>
      </c>
      <c r="FS324" s="127">
        <f>'[3]Oil&amp;Gas India'!FP36</f>
        <v>0.5677411879440073</v>
      </c>
      <c r="FT324" s="127">
        <f>'[3]Oil&amp;Gas India'!FQ36</f>
        <v>0.55575900963543046</v>
      </c>
      <c r="FU324" s="127">
        <f>'[3]Oil&amp;Gas India'!FR36</f>
        <v>0.56751046654648674</v>
      </c>
      <c r="FV324" s="127">
        <f>'[3]Oil&amp;Gas India'!FS36</f>
        <v>0.59196481656260858</v>
      </c>
      <c r="FW324" s="127"/>
      <c r="FX324" s="127"/>
      <c r="FY324" s="218" t="s">
        <v>166</v>
      </c>
      <c r="FZ324" s="129">
        <f>SUM(L324:FW324)</f>
        <v>19.686097285201587</v>
      </c>
      <c r="GA324" s="115"/>
      <c r="GB324" s="125" t="s">
        <v>175</v>
      </c>
      <c r="GC324" s="130" t="s">
        <v>176</v>
      </c>
      <c r="GD324" s="117"/>
      <c r="GE324" s="131">
        <f>(FZ324*$FP$7)/FZ325</f>
        <v>0.10200213304626832</v>
      </c>
      <c r="GF324" s="117"/>
      <c r="GI324" s="132"/>
      <c r="GK324" s="129">
        <v>19.094080099785856</v>
      </c>
      <c r="GL324" s="119">
        <f>FZ324-GK324</f>
        <v>0.59201718541573101</v>
      </c>
      <c r="GM324" s="15">
        <f>GL324/GK324</f>
        <v>3.1005274007537581E-2</v>
      </c>
      <c r="GO324" s="133">
        <f>SUM(EV324:FU324)</f>
        <v>15.14120955548225</v>
      </c>
      <c r="GU324" s="133">
        <f>SUM(DU324:FU324)</f>
        <v>19.030443345218856</v>
      </c>
      <c r="GW324" s="134">
        <f>SUM(DU324:FV324)</f>
        <v>19.622408161781465</v>
      </c>
      <c r="GZ324" s="1"/>
      <c r="HA324" s="1"/>
    </row>
    <row r="325" spans="2:214" ht="15" customHeight="1">
      <c r="B325" s="117"/>
      <c r="C325" s="136" t="s">
        <v>177</v>
      </c>
      <c r="D325" s="14" t="s">
        <v>11</v>
      </c>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215"/>
      <c r="DL325" s="138">
        <f t="shared" ref="DL325:FV325" si="76">DL323+(DL324*$FP$7)</f>
        <v>1.4454442712212328</v>
      </c>
      <c r="DM325" s="138">
        <f t="shared" si="76"/>
        <v>1.6396889845154963</v>
      </c>
      <c r="DN325" s="138">
        <f t="shared" si="76"/>
        <v>1.6436254835176236</v>
      </c>
      <c r="DO325" s="138">
        <f t="shared" si="76"/>
        <v>1.696109490176269</v>
      </c>
      <c r="DP325" s="138">
        <f t="shared" si="76"/>
        <v>1.7229844339439473</v>
      </c>
      <c r="DQ325" s="138">
        <f t="shared" si="76"/>
        <v>1.7137388012552903</v>
      </c>
      <c r="DR325" s="138">
        <f t="shared" si="76"/>
        <v>3.5683810572763055</v>
      </c>
      <c r="DS325" s="138">
        <f t="shared" si="76"/>
        <v>5.2595243756912105</v>
      </c>
      <c r="DT325" s="138">
        <f t="shared" si="76"/>
        <v>7.1297189696796366</v>
      </c>
      <c r="DU325" s="138">
        <f t="shared" si="76"/>
        <v>9.3564290772139014</v>
      </c>
      <c r="DV325" s="138">
        <f t="shared" si="76"/>
        <v>15.235713448522118</v>
      </c>
      <c r="DW325" s="138">
        <f t="shared" si="76"/>
        <v>18.505205846339628</v>
      </c>
      <c r="DX325" s="138">
        <f t="shared" si="76"/>
        <v>18.923566124527937</v>
      </c>
      <c r="DY325" s="138">
        <f t="shared" si="76"/>
        <v>22.502878143766342</v>
      </c>
      <c r="DZ325" s="138">
        <f t="shared" si="76"/>
        <v>22.714234548468859</v>
      </c>
      <c r="EA325" s="138">
        <f t="shared" si="76"/>
        <v>22.66213123098515</v>
      </c>
      <c r="EB325" s="138">
        <f t="shared" si="76"/>
        <v>25.102522712120624</v>
      </c>
      <c r="EC325" s="138">
        <f t="shared" si="76"/>
        <v>24.437642116141021</v>
      </c>
      <c r="ED325" s="138">
        <f t="shared" si="76"/>
        <v>24.070673205549848</v>
      </c>
      <c r="EE325" s="138">
        <f t="shared" si="76"/>
        <v>27.138053919779669</v>
      </c>
      <c r="EF325" s="138">
        <f t="shared" si="76"/>
        <v>29.694149790307204</v>
      </c>
      <c r="EG325" s="138">
        <f t="shared" si="76"/>
        <v>32.834837584822431</v>
      </c>
      <c r="EH325" s="138">
        <f t="shared" si="76"/>
        <v>36.714062043841345</v>
      </c>
      <c r="EI325" s="138">
        <f t="shared" si="76"/>
        <v>39.428855044787483</v>
      </c>
      <c r="EJ325" s="138">
        <f t="shared" si="76"/>
        <v>30.208225600487459</v>
      </c>
      <c r="EK325" s="138">
        <f t="shared" si="76"/>
        <v>51.970012993564318</v>
      </c>
      <c r="EL325" s="138">
        <f t="shared" si="76"/>
        <v>63.39883229194497</v>
      </c>
      <c r="EM325" s="138">
        <f t="shared" si="76"/>
        <v>77.737822838374356</v>
      </c>
      <c r="EN325" s="138">
        <f t="shared" si="76"/>
        <v>84.070212864136749</v>
      </c>
      <c r="EO325" s="138">
        <f t="shared" si="76"/>
        <v>100.37474861927227</v>
      </c>
      <c r="EP325" s="138">
        <f t="shared" si="76"/>
        <v>105.54701732334475</v>
      </c>
      <c r="EQ325" s="138">
        <f t="shared" si="76"/>
        <v>108.26313057077139</v>
      </c>
      <c r="ER325" s="138">
        <f t="shared" si="76"/>
        <v>115.28014104911003</v>
      </c>
      <c r="ES325" s="138">
        <f t="shared" si="76"/>
        <v>125.66866939602575</v>
      </c>
      <c r="ET325" s="138">
        <f t="shared" si="76"/>
        <v>128.84703070408196</v>
      </c>
      <c r="EU325" s="138">
        <f t="shared" si="76"/>
        <v>126.01206609370428</v>
      </c>
      <c r="EV325" s="138">
        <f t="shared" si="76"/>
        <v>123.01399057021895</v>
      </c>
      <c r="EW325" s="138">
        <f t="shared" si="76"/>
        <v>117.92815159678894</v>
      </c>
      <c r="EX325" s="138">
        <f t="shared" si="76"/>
        <v>134.74649595078407</v>
      </c>
      <c r="EY325" s="138">
        <f t="shared" si="76"/>
        <v>152.26959068242545</v>
      </c>
      <c r="EZ325" s="138">
        <f t="shared" si="76"/>
        <v>150.96617197929956</v>
      </c>
      <c r="FA325" s="138">
        <f t="shared" si="76"/>
        <v>154.04392545205397</v>
      </c>
      <c r="FB325" s="138">
        <f t="shared" si="76"/>
        <v>131.73485721039413</v>
      </c>
      <c r="FC325" s="138">
        <f t="shared" si="76"/>
        <v>127.23417703567856</v>
      </c>
      <c r="FD325" s="138">
        <f t="shared" si="76"/>
        <v>139.84536082053677</v>
      </c>
      <c r="FE325" s="138">
        <f t="shared" si="76"/>
        <v>143.08220160140303</v>
      </c>
      <c r="FF325" s="138">
        <f t="shared" si="76"/>
        <v>141.99177090348456</v>
      </c>
      <c r="FG325" s="138">
        <f t="shared" si="76"/>
        <v>147.19465835267678</v>
      </c>
      <c r="FH325" s="138">
        <f t="shared" si="76"/>
        <v>152.94774271685461</v>
      </c>
      <c r="FI325" s="138">
        <f t="shared" si="76"/>
        <v>139.84118172378419</v>
      </c>
      <c r="FJ325" s="138">
        <f t="shared" si="76"/>
        <v>147.43055295988273</v>
      </c>
      <c r="FK325" s="138">
        <f t="shared" si="76"/>
        <v>155.63522453320905</v>
      </c>
      <c r="FL325" s="138">
        <f t="shared" si="76"/>
        <v>154.20876054689751</v>
      </c>
      <c r="FM325" s="138">
        <f t="shared" si="76"/>
        <v>170.16596596701524</v>
      </c>
      <c r="FN325" s="138">
        <f t="shared" si="76"/>
        <v>168.3375478843621</v>
      </c>
      <c r="FO325" s="138">
        <f t="shared" si="76"/>
        <v>153.72099662161759</v>
      </c>
      <c r="FP325" s="138">
        <f t="shared" si="76"/>
        <v>153.31854779382431</v>
      </c>
      <c r="FQ325" s="138">
        <f t="shared" si="76"/>
        <v>150.28236649256576</v>
      </c>
      <c r="FR325" s="138">
        <f t="shared" si="76"/>
        <v>139.93624307224451</v>
      </c>
      <c r="FS325" s="138">
        <f t="shared" si="76"/>
        <v>135.46560317879783</v>
      </c>
      <c r="FT325" s="138">
        <f t="shared" si="76"/>
        <v>133.78894883732269</v>
      </c>
      <c r="FU325" s="138">
        <f t="shared" si="76"/>
        <v>134.55379637372434</v>
      </c>
      <c r="FV325" s="138">
        <f t="shared" si="76"/>
        <v>137.71078601148014</v>
      </c>
      <c r="FW325" s="112"/>
      <c r="FX325" s="112"/>
      <c r="FY325" s="218" t="s">
        <v>166</v>
      </c>
      <c r="FZ325" s="139">
        <f>SUM(L325:FW325)</f>
        <v>5403.913697918596</v>
      </c>
      <c r="GA325" s="115"/>
      <c r="GB325" s="136" t="s">
        <v>177</v>
      </c>
      <c r="GC325" s="14" t="s">
        <v>11</v>
      </c>
      <c r="GD325" s="117"/>
      <c r="GE325" s="140">
        <f>GE323+GE324</f>
        <v>1.0000000000000002</v>
      </c>
      <c r="GF325" s="117"/>
      <c r="GI325" s="141"/>
      <c r="GK325" s="139">
        <v>5266.1736814872947</v>
      </c>
      <c r="GL325" s="119">
        <f>FZ325-GK325</f>
        <v>137.74001643130123</v>
      </c>
      <c r="GM325" s="15">
        <f>GL325/GK325</f>
        <v>2.6155615967531121E-2</v>
      </c>
      <c r="GO325" s="142">
        <f>SUM(EV325:FU325)</f>
        <v>3753.6848308578474</v>
      </c>
      <c r="GR325" s="143" t="str">
        <f>GB322</f>
        <v>Oil &amp; Gas Corp., India</v>
      </c>
      <c r="GS325" s="144">
        <f>GO325</f>
        <v>3753.6848308578474</v>
      </c>
      <c r="GU325" s="142">
        <f>SUM(DU325:FU325)</f>
        <v>5240.3836960398394</v>
      </c>
      <c r="GW325" s="145">
        <f>SUM(DU325:FV325)</f>
        <v>5378.0944820513196</v>
      </c>
      <c r="GY325" s="306">
        <f>+GW325</f>
        <v>5378.0944820513196</v>
      </c>
      <c r="GZ325" s="143" t="str">
        <f>GR325</f>
        <v>Oil &amp; Gas Corp., India</v>
      </c>
      <c r="HA325" s="144">
        <f>GW325</f>
        <v>5378.0944820513196</v>
      </c>
      <c r="HC325" s="22" t="s">
        <v>276</v>
      </c>
      <c r="HD325" s="146">
        <f>FU325</f>
        <v>134.55379637372434</v>
      </c>
      <c r="HE325" s="147"/>
      <c r="HF325" s="148">
        <f>FV325</f>
        <v>137.71078601148014</v>
      </c>
    </row>
    <row r="326" spans="2:214" ht="9.9499999999999993" customHeight="1">
      <c r="B326" s="117"/>
      <c r="C326" s="149"/>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c r="EV326" s="23"/>
      <c r="EW326" s="23"/>
      <c r="EX326" s="23"/>
      <c r="EY326" s="23"/>
      <c r="EZ326" s="23"/>
      <c r="FA326" s="23"/>
      <c r="FB326" s="23"/>
      <c r="FC326" s="23"/>
      <c r="FD326" s="23"/>
      <c r="FE326" s="23"/>
      <c r="FF326" s="23"/>
      <c r="FG326" s="23"/>
      <c r="FH326" s="23"/>
      <c r="FI326" s="23"/>
      <c r="FJ326" s="23"/>
      <c r="FK326" s="23"/>
      <c r="FL326" s="23"/>
      <c r="FM326" s="23"/>
      <c r="FN326" s="23"/>
      <c r="FO326" s="23"/>
      <c r="FP326" s="23"/>
      <c r="FQ326" s="23"/>
      <c r="FR326" s="23"/>
      <c r="FS326" s="23"/>
      <c r="FT326" s="23"/>
      <c r="FU326" s="23"/>
      <c r="FV326" s="23"/>
      <c r="FW326" s="23"/>
      <c r="FX326" s="23"/>
      <c r="FY326" s="23"/>
      <c r="FZ326" s="151">
        <f>FZ323+(FZ324*$FP$7)</f>
        <v>5403.9136979185969</v>
      </c>
      <c r="GA326" s="152" t="s">
        <v>179</v>
      </c>
      <c r="GB326" s="149"/>
      <c r="GF326" s="117"/>
      <c r="GK326" s="204">
        <v>0</v>
      </c>
      <c r="GZ326" s="1"/>
      <c r="HA326" s="1"/>
    </row>
    <row r="327" spans="2:214" ht="14.1" customHeight="1">
      <c r="B327" s="14">
        <v>62</v>
      </c>
      <c r="C327" s="103" t="str">
        <f>GB327</f>
        <v>OMV Group, Austria</v>
      </c>
      <c r="D327" s="154" t="s">
        <v>180</v>
      </c>
      <c r="F327" s="14" t="s">
        <v>237</v>
      </c>
      <c r="G327" s="23" t="s">
        <v>171</v>
      </c>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23"/>
      <c r="DX327" s="23"/>
      <c r="DY327" s="23"/>
      <c r="DZ327" s="23"/>
      <c r="EA327" s="23"/>
      <c r="EB327" s="23"/>
      <c r="EC327" s="23"/>
      <c r="ED327" s="23"/>
      <c r="EE327" s="23"/>
      <c r="EF327" s="23"/>
      <c r="EG327" s="23"/>
      <c r="EH327" s="23"/>
      <c r="EI327" s="23"/>
      <c r="EJ327" s="23"/>
      <c r="EK327" s="23"/>
      <c r="EL327" s="23"/>
      <c r="EM327" s="23"/>
      <c r="EN327" s="23"/>
      <c r="EO327" s="23"/>
      <c r="EP327" s="23"/>
      <c r="EQ327" s="23"/>
      <c r="ER327" s="23"/>
      <c r="ES327" s="23"/>
      <c r="ET327" s="23"/>
      <c r="EU327" s="23"/>
      <c r="EV327" s="23"/>
      <c r="EW327" s="23"/>
      <c r="EX327" s="23"/>
      <c r="EY327" s="23"/>
      <c r="EZ327" s="23"/>
      <c r="FA327" s="23"/>
      <c r="FB327" s="23"/>
      <c r="FC327" s="23"/>
      <c r="FD327" s="23"/>
      <c r="FE327" s="23"/>
      <c r="FF327" s="23"/>
      <c r="FG327" s="23"/>
      <c r="FH327" s="23"/>
      <c r="FI327" s="23"/>
      <c r="FJ327" s="23"/>
      <c r="FK327" s="23"/>
      <c r="FL327" s="23"/>
      <c r="FM327" s="23"/>
      <c r="FN327" s="23"/>
      <c r="FO327" s="23"/>
      <c r="FP327" s="23"/>
      <c r="FQ327" s="23"/>
      <c r="FR327" s="23"/>
      <c r="FS327" s="23"/>
      <c r="FT327" s="23"/>
      <c r="FU327" s="23"/>
      <c r="FV327" s="23"/>
      <c r="FW327" s="23"/>
      <c r="FX327" s="23"/>
      <c r="FY327" s="23"/>
      <c r="FZ327" s="180"/>
      <c r="GB327" s="219" t="s">
        <v>106</v>
      </c>
      <c r="GF327" s="14">
        <v>62</v>
      </c>
      <c r="GK327" s="180"/>
      <c r="GZ327" s="1"/>
      <c r="HA327" s="1"/>
    </row>
    <row r="328" spans="2:214" ht="14.1" customHeight="1">
      <c r="C328" s="109" t="s">
        <v>172</v>
      </c>
      <c r="D328" s="110" t="s">
        <v>173</v>
      </c>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13"/>
      <c r="FA328" s="155">
        <f>[3]OMV!EX29</f>
        <v>8.0439188060760376</v>
      </c>
      <c r="FB328" s="155">
        <f>[3]OMV!EY29</f>
        <v>8.5240709129019407</v>
      </c>
      <c r="FC328" s="155">
        <f>[3]OMV!EZ29</f>
        <v>10.055966764252817</v>
      </c>
      <c r="FD328" s="155">
        <f>[3]OMV!FA29</f>
        <v>10.568185113133358</v>
      </c>
      <c r="FE328" s="155">
        <f>[3]OMV!FB29</f>
        <v>10.538919230720918</v>
      </c>
      <c r="FF328" s="155">
        <f>[3]OMV!FC29</f>
        <v>11.198163541321728</v>
      </c>
      <c r="FG328" s="155">
        <f>[3]OMV!FD29</f>
        <v>16.094766024089775</v>
      </c>
      <c r="FH328" s="155">
        <f>[3]OMV!FE29</f>
        <v>16.843556436578037</v>
      </c>
      <c r="FI328" s="155">
        <f>[3]OMV!FF29</f>
        <v>16.232549382889804</v>
      </c>
      <c r="FJ328" s="155">
        <f>[3]OMV!FG29</f>
        <v>41.788497378055006</v>
      </c>
      <c r="FK328" s="155">
        <f>[3]OMV!FH29</f>
        <v>41.339149227293262</v>
      </c>
      <c r="FL328" s="155">
        <f>[3]OMV!FI29</f>
        <v>40.965490354543576</v>
      </c>
      <c r="FM328" s="155">
        <f>[3]OMV!FJ29</f>
        <v>40.981806343737105</v>
      </c>
      <c r="FN328" s="155">
        <f>[3]OMV!FK29</f>
        <v>41.162791976497729</v>
      </c>
      <c r="FO328" s="155">
        <f>[3]OMV!FL29</f>
        <v>36.937962935552584</v>
      </c>
      <c r="FP328" s="155">
        <f>[3]OMV!FM29</f>
        <v>39.310444085598895</v>
      </c>
      <c r="FQ328" s="155">
        <f>[3]OMV!FN29</f>
        <v>37.05993063482866</v>
      </c>
      <c r="FR328" s="155">
        <f>[3]OMV!FO29</f>
        <v>39.890081446890548</v>
      </c>
      <c r="FS328" s="155">
        <f>[3]OMV!FP29</f>
        <v>38.969403030226331</v>
      </c>
      <c r="FT328" s="155">
        <f>[3]OMV!FQ29</f>
        <v>40.230136003933879</v>
      </c>
      <c r="FU328" s="155">
        <f>[3]OMV!FR29</f>
        <v>45.064354457242793</v>
      </c>
      <c r="FV328" s="155">
        <f>[3]OMV!FS29</f>
        <v>55.301554319897633</v>
      </c>
      <c r="FW328" s="127"/>
      <c r="FX328" s="127"/>
      <c r="FY328" s="217" t="s">
        <v>166</v>
      </c>
      <c r="FZ328" s="114">
        <f>SUM(L328:FW328)</f>
        <v>647.10169840626236</v>
      </c>
      <c r="GA328" s="115"/>
      <c r="GB328" s="109" t="s">
        <v>172</v>
      </c>
      <c r="GC328" s="116" t="s">
        <v>173</v>
      </c>
      <c r="GD328" s="117"/>
      <c r="GE328" s="118">
        <f>FZ328/FZ330</f>
        <v>0.87728667446883135</v>
      </c>
      <c r="GI328" s="118">
        <f>FZ328/$GI$576</f>
        <v>4.0145285474298652E-4</v>
      </c>
      <c r="GK328" s="114">
        <v>647.10169840626236</v>
      </c>
      <c r="GL328" s="119">
        <f>FZ328-GK328</f>
        <v>0</v>
      </c>
      <c r="GM328" s="15">
        <f>GL328/GK328</f>
        <v>0</v>
      </c>
      <c r="GO328" s="120">
        <f>SUM(EV328:FU328)</f>
        <v>591.80014408636475</v>
      </c>
      <c r="GU328" s="120">
        <f>SUM(DU328:FU328)</f>
        <v>591.80014408636475</v>
      </c>
      <c r="GW328" s="121">
        <f>SUM(DU328:FV328)</f>
        <v>647.10169840626236</v>
      </c>
      <c r="GZ328" s="1"/>
      <c r="HA328" s="1"/>
    </row>
    <row r="329" spans="2:214" ht="14.1" customHeight="1">
      <c r="C329" s="125" t="s">
        <v>175</v>
      </c>
      <c r="D329" s="126" t="s">
        <v>176</v>
      </c>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14"/>
      <c r="FA329" s="127">
        <f>[3]OMV!EX36</f>
        <v>3.1901537979864822E-2</v>
      </c>
      <c r="FB329" s="127">
        <f>[3]OMV!EY36</f>
        <v>3.4354640360141284E-2</v>
      </c>
      <c r="FC329" s="127">
        <f>[3]OMV!EZ36</f>
        <v>3.9000663157609215E-2</v>
      </c>
      <c r="FD329" s="127">
        <f>[3]OMV!FA36</f>
        <v>4.1472426556752463E-2</v>
      </c>
      <c r="FE329" s="127">
        <f>[3]OMV!FB36</f>
        <v>4.1751805689229211E-2</v>
      </c>
      <c r="FF329" s="127">
        <f>[3]OMV!FC36</f>
        <v>4.8557681320519033E-2</v>
      </c>
      <c r="FG329" s="127">
        <f>[3]OMV!FD36</f>
        <v>6.8500273833991002E-2</v>
      </c>
      <c r="FH329" s="127">
        <f>[3]OMV!FE36</f>
        <v>7.7482536090787507E-2</v>
      </c>
      <c r="FI329" s="127">
        <f>[3]OMV!FF36</f>
        <v>7.4113452709381689E-2</v>
      </c>
      <c r="FJ329" s="127">
        <f>[3]OMV!FG36</f>
        <v>0.21165032719485752</v>
      </c>
      <c r="FK329" s="127">
        <f>[3]OMV!FH36</f>
        <v>0.21247566647935989</v>
      </c>
      <c r="FL329" s="127">
        <f>[3]OMV!FI36</f>
        <v>0.20608299664084626</v>
      </c>
      <c r="FM329" s="127">
        <f>[3]OMV!FJ36</f>
        <v>0.20159693288005842</v>
      </c>
      <c r="FN329" s="127">
        <f>[3]OMV!FK36</f>
        <v>0.20106003516220372</v>
      </c>
      <c r="FO329" s="127">
        <f>[3]OMV!FL36</f>
        <v>0.19321659645696998</v>
      </c>
      <c r="FP329" s="127">
        <f>[3]OMV!FM36</f>
        <v>0.19568410540174924</v>
      </c>
      <c r="FQ329" s="127">
        <f>[3]OMV!FN36</f>
        <v>0.18696415233521974</v>
      </c>
      <c r="FR329" s="127">
        <f>[3]OMV!FO36</f>
        <v>0.20476553565881858</v>
      </c>
      <c r="FS329" s="127">
        <f>[3]OMV!FP36</f>
        <v>0.20294529946843778</v>
      </c>
      <c r="FT329" s="127">
        <f>[3]OMV!FQ36</f>
        <v>0.20758172368120981</v>
      </c>
      <c r="FU329" s="127">
        <f>[3]OMV!FR36</f>
        <v>0.23050151817988518</v>
      </c>
      <c r="FV329" s="127">
        <f>[3]OMV!FS36</f>
        <v>0.32103486791636293</v>
      </c>
      <c r="FW329" s="127"/>
      <c r="FX329" s="127"/>
      <c r="FY329" s="217" t="s">
        <v>166</v>
      </c>
      <c r="FZ329" s="129">
        <f>SUM(L329:FW329)</f>
        <v>3.2326947751542554</v>
      </c>
      <c r="GA329" s="115"/>
      <c r="GB329" s="125" t="s">
        <v>175</v>
      </c>
      <c r="GC329" s="130" t="s">
        <v>176</v>
      </c>
      <c r="GD329" s="117"/>
      <c r="GE329" s="131">
        <f>(FZ329*$FP$7)/FZ330</f>
        <v>0.12271332553116837</v>
      </c>
      <c r="GI329" s="132"/>
      <c r="GK329" s="129">
        <v>3.2326947751542554</v>
      </c>
      <c r="GL329" s="119">
        <f>FZ329-GK329</f>
        <v>0</v>
      </c>
      <c r="GM329" s="15">
        <f>GL329/GK329</f>
        <v>0</v>
      </c>
      <c r="GO329" s="133">
        <f>SUM(EV329:FU329)</f>
        <v>2.9116599072378926</v>
      </c>
      <c r="GU329" s="133">
        <f>SUM(DU329:FU329)</f>
        <v>2.9116599072378926</v>
      </c>
      <c r="GW329" s="134">
        <f>SUM(DU329:FV329)</f>
        <v>3.2326947751542554</v>
      </c>
      <c r="GZ329" s="1"/>
      <c r="HA329" s="1"/>
    </row>
    <row r="330" spans="2:214" ht="15" customHeight="1">
      <c r="C330" s="136" t="s">
        <v>177</v>
      </c>
      <c r="D330" s="14" t="s">
        <v>11</v>
      </c>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215"/>
      <c r="FA330" s="138">
        <f t="shared" ref="FA330:FV330" si="77">FA328+(FA329*$FP$7)</f>
        <v>8.9371618695122521</v>
      </c>
      <c r="FB330" s="138">
        <f t="shared" si="77"/>
        <v>9.4860008429858969</v>
      </c>
      <c r="FC330" s="138">
        <f t="shared" si="77"/>
        <v>11.147985332665876</v>
      </c>
      <c r="FD330" s="138">
        <f t="shared" si="77"/>
        <v>11.729413056722427</v>
      </c>
      <c r="FE330" s="138">
        <f t="shared" si="77"/>
        <v>11.707969790019336</v>
      </c>
      <c r="FF330" s="138">
        <f t="shared" si="77"/>
        <v>12.557778618296261</v>
      </c>
      <c r="FG330" s="138">
        <f t="shared" si="77"/>
        <v>18.012773691441524</v>
      </c>
      <c r="FH330" s="138">
        <f t="shared" si="77"/>
        <v>19.013067447120086</v>
      </c>
      <c r="FI330" s="138">
        <f t="shared" si="77"/>
        <v>18.307726058752493</v>
      </c>
      <c r="FJ330" s="138">
        <f t="shared" si="77"/>
        <v>47.714706539511013</v>
      </c>
      <c r="FK330" s="138">
        <f t="shared" si="77"/>
        <v>47.288467888715338</v>
      </c>
      <c r="FL330" s="138">
        <f t="shared" si="77"/>
        <v>46.735814260487274</v>
      </c>
      <c r="FM330" s="138">
        <f t="shared" si="77"/>
        <v>46.626520464378743</v>
      </c>
      <c r="FN330" s="138">
        <f t="shared" si="77"/>
        <v>46.792472961039437</v>
      </c>
      <c r="FO330" s="138">
        <f t="shared" si="77"/>
        <v>42.348027636347744</v>
      </c>
      <c r="FP330" s="138">
        <f t="shared" si="77"/>
        <v>44.789599036847875</v>
      </c>
      <c r="FQ330" s="138">
        <f t="shared" si="77"/>
        <v>42.294926900214811</v>
      </c>
      <c r="FR330" s="138">
        <f t="shared" si="77"/>
        <v>45.623516445337472</v>
      </c>
      <c r="FS330" s="138">
        <f t="shared" si="77"/>
        <v>44.65187141534259</v>
      </c>
      <c r="FT330" s="138">
        <f t="shared" si="77"/>
        <v>46.042424267007753</v>
      </c>
      <c r="FU330" s="138">
        <f t="shared" si="77"/>
        <v>51.518396966279582</v>
      </c>
      <c r="FV330" s="138">
        <f t="shared" si="77"/>
        <v>64.290530621555803</v>
      </c>
      <c r="FW330" s="112"/>
      <c r="FX330" s="112"/>
      <c r="FY330" s="217" t="s">
        <v>166</v>
      </c>
      <c r="FZ330" s="139">
        <f>SUM(L330:FW330)</f>
        <v>737.61715211058174</v>
      </c>
      <c r="GA330" s="115"/>
      <c r="GB330" s="136" t="s">
        <v>177</v>
      </c>
      <c r="GC330" s="14" t="s">
        <v>11</v>
      </c>
      <c r="GD330" s="117"/>
      <c r="GE330" s="140">
        <f>GE328+GE329</f>
        <v>0.99999999999999978</v>
      </c>
      <c r="GI330" s="141"/>
      <c r="GK330" s="139">
        <v>737.61715211058174</v>
      </c>
      <c r="GL330" s="119">
        <f>FZ330-GK330</f>
        <v>0</v>
      </c>
      <c r="GM330" s="15">
        <f>GL330/GK330</f>
        <v>0</v>
      </c>
      <c r="GO330" s="142">
        <f>SUM(EV330:FU330)</f>
        <v>673.32662148902591</v>
      </c>
      <c r="GR330" s="143" t="str">
        <f>GB327</f>
        <v>OMV Group, Austria</v>
      </c>
      <c r="GS330" s="144">
        <f>GO330</f>
        <v>673.32662148902591</v>
      </c>
      <c r="GU330" s="142">
        <f>SUM(DU330:FU330)</f>
        <v>673.32662148902591</v>
      </c>
      <c r="GW330" s="145">
        <f>SUM(DU330:FV330)</f>
        <v>737.61715211058174</v>
      </c>
      <c r="GY330" s="306">
        <f>+GW330</f>
        <v>737.61715211058174</v>
      </c>
      <c r="GZ330" s="143" t="str">
        <f>GR330</f>
        <v>OMV Group, Austria</v>
      </c>
      <c r="HA330" s="144">
        <f>GW330</f>
        <v>737.61715211058174</v>
      </c>
      <c r="HC330" s="22" t="s">
        <v>106</v>
      </c>
      <c r="HD330" s="146">
        <f>FU330</f>
        <v>51.518396966279582</v>
      </c>
      <c r="HE330" s="147"/>
      <c r="HF330" s="148">
        <f>FV330</f>
        <v>64.290530621555803</v>
      </c>
    </row>
    <row r="331" spans="2:214" ht="9.9499999999999993" customHeight="1">
      <c r="C331" s="220"/>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c r="EV331" s="23"/>
      <c r="EW331" s="23"/>
      <c r="EX331" s="23"/>
      <c r="EY331" s="23"/>
      <c r="EZ331" s="23"/>
      <c r="FA331" s="23"/>
      <c r="FB331" s="23"/>
      <c r="FC331" s="23"/>
      <c r="FD331" s="23"/>
      <c r="FE331" s="23"/>
      <c r="FF331" s="23"/>
      <c r="FG331" s="23"/>
      <c r="FH331" s="23"/>
      <c r="FI331" s="23"/>
      <c r="FJ331" s="23"/>
      <c r="FK331" s="23"/>
      <c r="FL331" s="23"/>
      <c r="FM331" s="23"/>
      <c r="FN331" s="23"/>
      <c r="FO331" s="23"/>
      <c r="FP331" s="23"/>
      <c r="FQ331" s="23"/>
      <c r="FR331" s="23"/>
      <c r="FS331" s="23"/>
      <c r="FT331" s="23"/>
      <c r="FU331" s="23"/>
      <c r="FV331" s="23"/>
      <c r="FW331" s="23"/>
      <c r="FX331" s="23"/>
      <c r="FY331" s="23"/>
      <c r="FZ331" s="151">
        <f>FZ328+(FZ329*$FP$7)</f>
        <v>737.61715211058151</v>
      </c>
      <c r="GA331" s="152" t="s">
        <v>179</v>
      </c>
      <c r="GB331" s="220"/>
      <c r="GK331" s="204">
        <v>0</v>
      </c>
      <c r="GZ331" s="1"/>
      <c r="HA331" s="1"/>
    </row>
    <row r="332" spans="2:214" ht="14.1" customHeight="1">
      <c r="B332" s="14">
        <v>63</v>
      </c>
      <c r="C332" s="103" t="str">
        <f>GB332</f>
        <v>Peabody Energy, USA</v>
      </c>
      <c r="D332" s="154" t="s">
        <v>180</v>
      </c>
      <c r="F332" s="14" t="s">
        <v>183</v>
      </c>
      <c r="G332" s="23" t="s">
        <v>182</v>
      </c>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c r="CV332" s="23"/>
      <c r="CW332" s="23"/>
      <c r="CX332" s="23"/>
      <c r="CY332" s="23"/>
      <c r="CZ332" s="23"/>
      <c r="DA332" s="23"/>
      <c r="DB332" s="23"/>
      <c r="DC332" s="23"/>
      <c r="DD332" s="23"/>
      <c r="DE332" s="23"/>
      <c r="DF332" s="23"/>
      <c r="DG332" s="23"/>
      <c r="DH332" s="23"/>
      <c r="DI332" s="23"/>
      <c r="DJ332" s="23"/>
      <c r="DK332" s="23"/>
      <c r="DL332" s="23"/>
      <c r="DM332" s="23"/>
      <c r="DN332" s="23"/>
      <c r="DO332" s="23"/>
      <c r="DP332" s="23"/>
      <c r="DQ332" s="23"/>
      <c r="DR332" s="23"/>
      <c r="DS332" s="23"/>
      <c r="DT332" s="23"/>
      <c r="DU332" s="23"/>
      <c r="DV332" s="23"/>
      <c r="DW332" s="23"/>
      <c r="DX332" s="23"/>
      <c r="DY332" s="23"/>
      <c r="DZ332" s="23"/>
      <c r="EA332" s="23"/>
      <c r="EB332" s="23"/>
      <c r="EC332" s="23"/>
      <c r="ED332" s="23"/>
      <c r="EE332" s="23"/>
      <c r="EF332" s="23"/>
      <c r="EG332" s="23"/>
      <c r="EH332" s="23"/>
      <c r="EI332" s="23"/>
      <c r="EJ332" s="23"/>
      <c r="EK332" s="23"/>
      <c r="EL332" s="23"/>
      <c r="EM332" s="23"/>
      <c r="EN332" s="23"/>
      <c r="EO332" s="23"/>
      <c r="EP332" s="23"/>
      <c r="EQ332" s="23"/>
      <c r="ER332" s="23"/>
      <c r="ES332" s="23"/>
      <c r="ET332" s="23"/>
      <c r="EU332" s="23"/>
      <c r="EV332" s="23"/>
      <c r="EW332" s="23"/>
      <c r="EX332" s="23"/>
      <c r="EY332" s="23"/>
      <c r="EZ332" s="23"/>
      <c r="FA332" s="23"/>
      <c r="FB332" s="23"/>
      <c r="FC332" s="23"/>
      <c r="FD332" s="23"/>
      <c r="FE332" s="23"/>
      <c r="FF332" s="23"/>
      <c r="FG332" s="23"/>
      <c r="FH332" s="23"/>
      <c r="FI332" s="23"/>
      <c r="FJ332" s="23"/>
      <c r="FK332" s="23"/>
      <c r="FL332" s="23"/>
      <c r="FM332" s="23"/>
      <c r="FN332" s="23"/>
      <c r="FO332" s="23"/>
      <c r="FP332" s="23"/>
      <c r="FQ332" s="23"/>
      <c r="FR332" s="23"/>
      <c r="FS332" s="23"/>
      <c r="FT332" s="23"/>
      <c r="FU332" s="23"/>
      <c r="FV332" s="23"/>
      <c r="FW332" s="23"/>
      <c r="FX332" s="23"/>
      <c r="FY332" s="23"/>
      <c r="FZ332" s="180"/>
      <c r="GB332" s="156" t="s">
        <v>44</v>
      </c>
      <c r="GF332" s="14">
        <v>63</v>
      </c>
      <c r="GK332" s="180"/>
      <c r="GZ332" s="1"/>
      <c r="HA332" s="1"/>
    </row>
    <row r="333" spans="2:214" ht="14.1" customHeight="1">
      <c r="B333" s="117"/>
      <c r="C333" s="109" t="s">
        <v>172</v>
      </c>
      <c r="D333" s="110" t="s">
        <v>173</v>
      </c>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13"/>
      <c r="DA333" s="155">
        <f>[3]Peabody!CX29</f>
        <v>0.88410187196911061</v>
      </c>
      <c r="DB333" s="155">
        <f>[3]Peabody!CY29</f>
        <v>3.9197238114885247</v>
      </c>
      <c r="DC333" s="155">
        <f>[3]Peabody!CZ29</f>
        <v>6.9553457510079388</v>
      </c>
      <c r="DD333" s="155">
        <f>[3]Peabody!DA29</f>
        <v>9.9909676905273521</v>
      </c>
      <c r="DE333" s="155">
        <f>[3]Peabody!DB29</f>
        <v>13.026589630046768</v>
      </c>
      <c r="DF333" s="155">
        <f>[3]Peabody!DC29</f>
        <v>16.062211569566184</v>
      </c>
      <c r="DG333" s="155">
        <f>[3]Peabody!DD29</f>
        <v>26.540986069662605</v>
      </c>
      <c r="DH333" s="155">
        <f>[3]Peabody!DE29</f>
        <v>21.488368721586092</v>
      </c>
      <c r="DI333" s="155">
        <f>[3]Peabody!DF29</f>
        <v>16.062211569566184</v>
      </c>
      <c r="DJ333" s="155">
        <f>[3]Peabody!DG29</f>
        <v>18.401750341632734</v>
      </c>
      <c r="DK333" s="155">
        <f>[3]Peabody!DH29</f>
        <v>22.608988133416293</v>
      </c>
      <c r="DL333" s="155">
        <f>[3]Peabody!DI29</f>
        <v>42.858777505084795</v>
      </c>
      <c r="DM333" s="155">
        <f>[3]Peabody!DJ29</f>
        <v>45.414576163644902</v>
      </c>
      <c r="DN333" s="155">
        <f>[3]Peabody!DK29</f>
        <v>43.645177092334059</v>
      </c>
      <c r="DO333" s="155">
        <f>[3]Peabody!DL29</f>
        <v>50.722773377577418</v>
      </c>
      <c r="DP333" s="155">
        <f>[3]Peabody!DM29</f>
        <v>56.365190416090876</v>
      </c>
      <c r="DQ333" s="155">
        <f>[3]Peabody!DN29</f>
        <v>58.095269508039252</v>
      </c>
      <c r="DR333" s="155">
        <f>[3]Peabody!DO29</f>
        <v>64.484766154439498</v>
      </c>
      <c r="DS333" s="155">
        <f>[3]Peabody!DP29</f>
        <v>77.067159550427704</v>
      </c>
      <c r="DT333" s="155">
        <f>[3]Peabody!DQ29</f>
        <v>91.418952017726738</v>
      </c>
      <c r="DU333" s="155">
        <f>[3]Peabody!DR29</f>
        <v>95.921089654728775</v>
      </c>
      <c r="DV333" s="155">
        <f>[3]Peabody!DS29</f>
        <v>106.26224422705656</v>
      </c>
      <c r="DW333" s="155">
        <f>[3]Peabody!DT29</f>
        <v>109.92555563765937</v>
      </c>
      <c r="DX333" s="155">
        <f>[3]Peabody!DU29</f>
        <v>113.58886704826217</v>
      </c>
      <c r="DY333" s="155">
        <f>[3]Peabody!DV29</f>
        <v>117.252178458865</v>
      </c>
      <c r="DZ333" s="155">
        <f>[3]Peabody!DW29</f>
        <v>133.3930299871561</v>
      </c>
      <c r="EA333" s="155">
        <f>[3]Peabody!DX29</f>
        <v>110.05662223553425</v>
      </c>
      <c r="EB333" s="155">
        <f>[3]Peabody!DY29</f>
        <v>140.75569612277735</v>
      </c>
      <c r="EC333" s="155">
        <f>[3]Peabody!DZ29</f>
        <v>137.4429878614898</v>
      </c>
      <c r="ED333" s="155">
        <f>[3]Peabody!EA29</f>
        <v>133.88452972918688</v>
      </c>
      <c r="EE333" s="155">
        <f>[3]Peabody!EB29</f>
        <v>143.61622462139653</v>
      </c>
      <c r="EF333" s="155">
        <f>[3]Peabody!EC29</f>
        <v>138.68156721140741</v>
      </c>
      <c r="EG333" s="155">
        <f>[3]Peabody!ED29</f>
        <v>128.61565249461685</v>
      </c>
      <c r="EH333" s="155">
        <f>[3]Peabody!EE29</f>
        <v>103.13630586774075</v>
      </c>
      <c r="EI333" s="155">
        <f>[3]Peabody!EF29</f>
        <v>126.64965352649369</v>
      </c>
      <c r="EJ333" s="155">
        <f>[3]Peabody!EG29</f>
        <v>116.15121903671604</v>
      </c>
      <c r="EK333" s="155">
        <f>[3]Peabody!EH29</f>
        <v>101.66180664164838</v>
      </c>
      <c r="EL333" s="155">
        <f>[3]Peabody!EI29</f>
        <v>113.39882048134362</v>
      </c>
      <c r="EM333" s="155">
        <f>[3]Peabody!EJ29</f>
        <v>105.0433248668202</v>
      </c>
      <c r="EN333" s="155">
        <f>[3]Peabody!EK29</f>
        <v>126.61033354713123</v>
      </c>
      <c r="EO333" s="155">
        <f>[3]Peabody!EL29</f>
        <v>121.89193602363567</v>
      </c>
      <c r="EP333" s="155">
        <f>[3]Peabody!EM29</f>
        <v>131.13213117381449</v>
      </c>
      <c r="EQ333" s="155">
        <f>[3]Peabody!EN29</f>
        <v>163.84142720996971</v>
      </c>
      <c r="ER333" s="155">
        <f>[3]Peabody!EO29</f>
        <v>168.46475688736268</v>
      </c>
      <c r="ES333" s="155">
        <f>[3]Peabody!EP29</f>
        <v>179.81868337679234</v>
      </c>
      <c r="ET333" s="155">
        <f>[3]Peabody!EQ29</f>
        <v>193.92500842159441</v>
      </c>
      <c r="EU333" s="155">
        <f>[3]Peabody!ER29</f>
        <v>216.79968886422574</v>
      </c>
      <c r="EV333" s="155">
        <f>[3]Peabody!ES29</f>
        <v>239.67436930685705</v>
      </c>
      <c r="EW333" s="155">
        <f>[3]Peabody!ET29</f>
        <v>262.54904974948846</v>
      </c>
      <c r="EX333" s="155">
        <f>[3]Peabody!EU29</f>
        <v>285.42373019211971</v>
      </c>
      <c r="EY333" s="155">
        <f>[3]Peabody!EV29</f>
        <v>305.28031977016366</v>
      </c>
      <c r="EZ333" s="155">
        <f>[3]Peabody!EW29</f>
        <v>316.09331409484099</v>
      </c>
      <c r="FA333" s="155">
        <f>[3]Peabody!EX29</f>
        <v>336.14650356969719</v>
      </c>
      <c r="FB333" s="155">
        <f>[3]Peabody!EY29</f>
        <v>350.19684286188397</v>
      </c>
      <c r="FC333" s="155">
        <f>[3]Peabody!EZ29</f>
        <v>364.2471821540708</v>
      </c>
      <c r="FD333" s="155">
        <f>[3]Peabody!FA29</f>
        <v>346.80221797692468</v>
      </c>
      <c r="FE333" s="155">
        <f>[3]Peabody!FB29</f>
        <v>381.40379981589223</v>
      </c>
      <c r="FF333" s="155">
        <f>[3]Peabody!FC29</f>
        <v>389.26779568838481</v>
      </c>
      <c r="FG333" s="155">
        <f>[3]Peabody!FD29</f>
        <v>399.49099032262524</v>
      </c>
      <c r="FH333" s="155">
        <f>[3]Peabody!FE29</f>
        <v>446.28176576395634</v>
      </c>
      <c r="FI333" s="155">
        <f>[3]Peabody!FF29</f>
        <v>471.83975234955733</v>
      </c>
      <c r="FJ333" s="155">
        <f>[3]Peabody!FG29</f>
        <v>487.56774409454266</v>
      </c>
      <c r="FK333" s="155">
        <f>[3]Peabody!FH29</f>
        <v>464.17235637387705</v>
      </c>
      <c r="FL333" s="155">
        <f>[3]Peabody!FI29</f>
        <v>502.31273635546626</v>
      </c>
      <c r="FM333" s="155">
        <f>[3]Peabody!FJ29</f>
        <v>478.91734863480076</v>
      </c>
      <c r="FN333" s="155">
        <f>[3]Peabody!FK29</f>
        <v>483.43914626148398</v>
      </c>
      <c r="FO333" s="155">
        <f>[3]Peabody!FL29</f>
        <v>450.0171638033903</v>
      </c>
      <c r="FP333" s="155">
        <f>[3]Peabody!FM29</f>
        <v>450.21376370020261</v>
      </c>
      <c r="FQ333" s="155">
        <f>[3]Peabody!FN29</f>
        <v>437.23817051058984</v>
      </c>
      <c r="FR333" s="155">
        <f>[3]Peabody!FO29</f>
        <v>451.39336308107653</v>
      </c>
      <c r="FS333" s="155">
        <f>[3]Peabody!FP29</f>
        <v>420.13397948791834</v>
      </c>
      <c r="FT333" s="155">
        <f>[3]Peabody!FQ29</f>
        <v>353.48661446854339</v>
      </c>
      <c r="FU333" s="155">
        <f>[3]Peabody!FR29</f>
        <v>371.7704048720887</v>
      </c>
      <c r="FV333" s="155">
        <f>[3]Peabody!FS29</f>
        <v>358.00841209522667</v>
      </c>
      <c r="FW333" s="155"/>
      <c r="FX333" s="155"/>
      <c r="FY333" s="217" t="s">
        <v>166</v>
      </c>
      <c r="FZ333" s="114">
        <f>SUM(L333:FW333)</f>
        <v>14867.304065516932</v>
      </c>
      <c r="GA333" s="115"/>
      <c r="GB333" s="109" t="s">
        <v>172</v>
      </c>
      <c r="GC333" s="116" t="s">
        <v>173</v>
      </c>
      <c r="GD333" s="117"/>
      <c r="GE333" s="118">
        <f>FZ333/FZ335</f>
        <v>0.89849736753571097</v>
      </c>
      <c r="GF333" s="117"/>
      <c r="GI333" s="118">
        <f>FZ333/$GI$576</f>
        <v>9.2234677704193472E-3</v>
      </c>
      <c r="GK333" s="114">
        <v>14867.304065516932</v>
      </c>
      <c r="GL333" s="119">
        <f>FZ333-GK333</f>
        <v>0</v>
      </c>
      <c r="GM333" s="15">
        <f>GL333/GK333</f>
        <v>0</v>
      </c>
      <c r="GO333" s="120">
        <f>SUM(EV333:FU333)</f>
        <v>10245.360425260444</v>
      </c>
      <c r="GU333" s="120">
        <f>SUM(DU333:FU333)</f>
        <v>13823.28176647587</v>
      </c>
      <c r="GW333" s="121">
        <f>SUM(DU333:FV333)</f>
        <v>14181.290178571096</v>
      </c>
      <c r="GZ333" s="1"/>
      <c r="HA333" s="1"/>
    </row>
    <row r="334" spans="2:214" ht="14.1" customHeight="1">
      <c r="B334" s="117"/>
      <c r="C334" s="125" t="s">
        <v>175</v>
      </c>
      <c r="D334" s="126" t="s">
        <v>176</v>
      </c>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14"/>
      <c r="DA334" s="127">
        <f>[3]Peabody!CX36</f>
        <v>3.5670136852087851E-3</v>
      </c>
      <c r="DB334" s="127">
        <f>[3]Peabody!CY36</f>
        <v>1.5814589835306682E-2</v>
      </c>
      <c r="DC334" s="127">
        <f>[3]Peabody!CZ36</f>
        <v>2.8062165985404584E-2</v>
      </c>
      <c r="DD334" s="127">
        <f>[3]Peabody!DA36</f>
        <v>4.0309742135502473E-2</v>
      </c>
      <c r="DE334" s="127">
        <f>[3]Peabody!DB36</f>
        <v>5.2557318285600382E-2</v>
      </c>
      <c r="DF334" s="127">
        <f>[3]Peabody!DC36</f>
        <v>6.4804894435698285E-2</v>
      </c>
      <c r="DG334" s="127">
        <f>[3]Peabody!DD36</f>
        <v>0.10708275090354061</v>
      </c>
      <c r="DH334" s="127">
        <f>[3]Peabody!DE36</f>
        <v>8.6697367953755475E-2</v>
      </c>
      <c r="DI334" s="127">
        <f>[3]Peabody!DF36</f>
        <v>6.4804894435698285E-2</v>
      </c>
      <c r="DJ334" s="127">
        <f>[3]Peabody!DG36</f>
        <v>7.4244040626454802E-2</v>
      </c>
      <c r="DK334" s="127">
        <f>[3]Peabody!DH36</f>
        <v>9.1218639658571646E-2</v>
      </c>
      <c r="DL334" s="127">
        <f>[3]Peabody!DI36</f>
        <v>0.17291881257016187</v>
      </c>
      <c r="DM334" s="127">
        <f>[3]Peabody!DJ36</f>
        <v>0.18323048487939173</v>
      </c>
      <c r="DN334" s="127">
        <f>[3]Peabody!DK36</f>
        <v>0.17609163481915568</v>
      </c>
      <c r="DO334" s="127">
        <f>[3]Peabody!DL36</f>
        <v>0.20464703506009982</v>
      </c>
      <c r="DP334" s="127">
        <f>[3]Peabody!DM36</f>
        <v>0.22741203469663032</v>
      </c>
      <c r="DQ334" s="127">
        <f>[3]Peabody!DN36</f>
        <v>0.23439224364441669</v>
      </c>
      <c r="DR334" s="127">
        <f>[3]Peabody!DO36</f>
        <v>0.26017142441749119</v>
      </c>
      <c r="DS334" s="127">
        <f>[3]Peabody!DP36</f>
        <v>0.31093658040139199</v>
      </c>
      <c r="DT334" s="127">
        <f>[3]Peabody!DQ36</f>
        <v>0.36884058644552875</v>
      </c>
      <c r="DU334" s="127">
        <f>[3]Peabody!DR36</f>
        <v>0.38700499382101827</v>
      </c>
      <c r="DV334" s="127">
        <f>[3]Peabody!DS36</f>
        <v>0.42872760639528662</v>
      </c>
      <c r="DW334" s="127">
        <f>[3]Peabody!DT36</f>
        <v>0.44350767003851604</v>
      </c>
      <c r="DX334" s="127">
        <f>[3]Peabody!DU36</f>
        <v>0.45828773368174547</v>
      </c>
      <c r="DY334" s="127">
        <f>[3]Peabody!DV36</f>
        <v>0.47306779732497495</v>
      </c>
      <c r="DZ334" s="127">
        <f>[3]Peabody!DW36</f>
        <v>0.53818997398557256</v>
      </c>
      <c r="EA334" s="127">
        <f>[3]Peabody!DX36</f>
        <v>0.4440364737466817</v>
      </c>
      <c r="EB334" s="127">
        <f>[3]Peabody!DY36</f>
        <v>0.56789552229177709</v>
      </c>
      <c r="EC334" s="127">
        <f>[3]Peabody!DZ36</f>
        <v>0.55453000856789059</v>
      </c>
      <c r="ED334" s="127">
        <f>[3]Peabody!EA36</f>
        <v>0.54017298789119361</v>
      </c>
      <c r="EE334" s="127">
        <f>[3]Peabody!EB36</f>
        <v>0.57943666322249188</v>
      </c>
      <c r="EF334" s="127">
        <f>[3]Peabody!EC36</f>
        <v>0.55952720361005592</v>
      </c>
      <c r="EG334" s="127">
        <f>[3]Peabody!ED36</f>
        <v>0.51891507882293531</v>
      </c>
      <c r="EH334" s="127">
        <f>[3]Peabody!EE36</f>
        <v>0.41611563795553635</v>
      </c>
      <c r="EI334" s="127">
        <f>[3]Peabody!EF36</f>
        <v>0.51098302320045086</v>
      </c>
      <c r="EJ334" s="127">
        <f>[3]Peabody!EG36</f>
        <v>0.4686258461763837</v>
      </c>
      <c r="EK334" s="127">
        <f>[3]Peabody!EH36</f>
        <v>0.41016659623867296</v>
      </c>
      <c r="EL334" s="127">
        <f>[3]Peabody!EI36</f>
        <v>0.45752096830490535</v>
      </c>
      <c r="EM334" s="127">
        <f>[3]Peabody!EJ36</f>
        <v>0.42380973190934623</v>
      </c>
      <c r="EN334" s="127">
        <f>[3]Peabody!EK36</f>
        <v>0.51082438208800118</v>
      </c>
      <c r="EO334" s="127">
        <f>[3]Peabody!EL36</f>
        <v>0.49178744859403839</v>
      </c>
      <c r="EP334" s="127">
        <f>[3]Peabody!EM36</f>
        <v>0.52906811001971554</v>
      </c>
      <c r="EQ334" s="127">
        <f>[3]Peabody!EN36</f>
        <v>0.66103763784646752</v>
      </c>
      <c r="ER334" s="127">
        <f>[3]Peabody!EO36</f>
        <v>0.67969100885874933</v>
      </c>
      <c r="ES334" s="127">
        <f>[3]Peabody!EP36</f>
        <v>0.72549976965058838</v>
      </c>
      <c r="ET334" s="127">
        <f>[3]Peabody!EQ36</f>
        <v>0.78241340831390571</v>
      </c>
      <c r="EU334" s="127">
        <f>[3]Peabody!ER36</f>
        <v>0.87470401505350381</v>
      </c>
      <c r="EV334" s="127">
        <f>[3]Peabody!ES36</f>
        <v>0.96699462179310181</v>
      </c>
      <c r="EW334" s="127">
        <f>[3]Peabody!ET36</f>
        <v>1.0592852285327004</v>
      </c>
      <c r="EX334" s="127">
        <f>[3]Peabody!EU36</f>
        <v>1.151575835272298</v>
      </c>
      <c r="EY334" s="127">
        <f>[3]Peabody!EV36</f>
        <v>1.2316895970593917</v>
      </c>
      <c r="EZ334" s="127">
        <f>[3]Peabody!EW36</f>
        <v>1.2753159029830563</v>
      </c>
      <c r="FA334" s="127">
        <f>[3]Peabody!EX36</f>
        <v>1.3562228703323982</v>
      </c>
      <c r="FB334" s="127">
        <f>[3]Peabody!EY36</f>
        <v>1.4129106278477539</v>
      </c>
      <c r="FC334" s="127">
        <f>[3]Peabody!EZ36</f>
        <v>1.4695983853631096</v>
      </c>
      <c r="FD334" s="127">
        <f>[3]Peabody!FA36</f>
        <v>1.3992146118062641</v>
      </c>
      <c r="FE334" s="127">
        <f>[3]Peabody!FB36</f>
        <v>1.538818790761991</v>
      </c>
      <c r="FF334" s="127">
        <f>[3]Peabody!FC36</f>
        <v>1.5705470132519288</v>
      </c>
      <c r="FG334" s="127">
        <f>[3]Peabody!FD36</f>
        <v>1.6117937024888482</v>
      </c>
      <c r="FH334" s="127">
        <f>[3]Peabody!FE36</f>
        <v>1.8005766263039791</v>
      </c>
      <c r="FI334" s="127">
        <f>[3]Peabody!FF36</f>
        <v>1.9036933493962773</v>
      </c>
      <c r="FJ334" s="127">
        <f>[3]Peabody!FG36</f>
        <v>1.9671497943761536</v>
      </c>
      <c r="FK334" s="127">
        <f>[3]Peabody!FH36</f>
        <v>1.8727583324685879</v>
      </c>
      <c r="FL334" s="127">
        <f>[3]Peabody!FI36</f>
        <v>2.026640211544787</v>
      </c>
      <c r="FM334" s="127">
        <f>[3]Peabody!FJ36</f>
        <v>1.9322487496372218</v>
      </c>
      <c r="FN334" s="127">
        <f>[3]Peabody!FK36</f>
        <v>1.9504924775689361</v>
      </c>
      <c r="FO334" s="127">
        <f>[3]Peabody!FL36</f>
        <v>1.8156475319866996</v>
      </c>
      <c r="FP334" s="127">
        <f>[3]Peabody!FM36</f>
        <v>1.816440737548948</v>
      </c>
      <c r="FQ334" s="127">
        <f>[3]Peabody!FN36</f>
        <v>1.7640891704405506</v>
      </c>
      <c r="FR334" s="127">
        <f>[3]Peabody!FO36</f>
        <v>1.8211999709224387</v>
      </c>
      <c r="FS334" s="127">
        <f>[3]Peabody!FP36</f>
        <v>1.6950802865249353</v>
      </c>
      <c r="FT334" s="127">
        <f>[3]Peabody!FQ36</f>
        <v>1.4261836009227113</v>
      </c>
      <c r="FU334" s="127">
        <f>[3]Peabody!FR36</f>
        <v>1.4999517182118167</v>
      </c>
      <c r="FV334" s="127">
        <f>[3]Peabody!FS36</f>
        <v>1.4444273288544256</v>
      </c>
      <c r="FW334" s="127"/>
      <c r="FX334" s="127"/>
      <c r="FY334" s="217" t="s">
        <v>166</v>
      </c>
      <c r="FZ334" s="129">
        <f>SUM(L334:FW334)</f>
        <v>59.983898626686724</v>
      </c>
      <c r="GA334" s="115"/>
      <c r="GB334" s="125" t="s">
        <v>175</v>
      </c>
      <c r="GC334" s="130" t="s">
        <v>176</v>
      </c>
      <c r="GD334" s="117"/>
      <c r="GE334" s="131">
        <f>(FZ334*$FP$7)/FZ335</f>
        <v>0.10150263246428903</v>
      </c>
      <c r="GF334" s="117"/>
      <c r="GI334" s="132"/>
      <c r="GK334" s="129">
        <v>59.983898626686724</v>
      </c>
      <c r="GL334" s="119">
        <f>FZ334-GK334</f>
        <v>0</v>
      </c>
      <c r="GM334" s="15">
        <f>GL334/GK334</f>
        <v>0</v>
      </c>
      <c r="GO334" s="133">
        <f>SUM(EV334:FU334)</f>
        <v>41.336119745346885</v>
      </c>
      <c r="GU334" s="133">
        <f>SUM(DU334:FU334)</f>
        <v>55.77166704295729</v>
      </c>
      <c r="GW334" s="134">
        <f>SUM(DU334:FV334)</f>
        <v>57.216094371811714</v>
      </c>
      <c r="GZ334" s="1"/>
      <c r="HA334" s="1"/>
    </row>
    <row r="335" spans="2:214" ht="15" customHeight="1">
      <c r="B335" s="117"/>
      <c r="C335" s="136" t="s">
        <v>177</v>
      </c>
      <c r="D335" s="14" t="s">
        <v>11</v>
      </c>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215"/>
      <c r="DA335" s="138">
        <f t="shared" ref="DA335:FL335" si="78">DA333+(DA334*$FP$7)</f>
        <v>0.98397825515495663</v>
      </c>
      <c r="DB335" s="138">
        <f t="shared" si="78"/>
        <v>4.3625323268771119</v>
      </c>
      <c r="DC335" s="138">
        <f t="shared" si="78"/>
        <v>7.7410863985992675</v>
      </c>
      <c r="DD335" s="138">
        <f t="shared" si="78"/>
        <v>11.119640470321421</v>
      </c>
      <c r="DE335" s="138">
        <f t="shared" si="78"/>
        <v>14.498194542043578</v>
      </c>
      <c r="DF335" s="138">
        <f t="shared" si="78"/>
        <v>17.876748613765734</v>
      </c>
      <c r="DG335" s="138">
        <f t="shared" si="78"/>
        <v>29.539303094961742</v>
      </c>
      <c r="DH335" s="138">
        <f t="shared" si="78"/>
        <v>23.915895024291245</v>
      </c>
      <c r="DI335" s="138">
        <f t="shared" si="78"/>
        <v>17.876748613765734</v>
      </c>
      <c r="DJ335" s="138">
        <f t="shared" si="78"/>
        <v>20.480583479173468</v>
      </c>
      <c r="DK335" s="138">
        <f t="shared" si="78"/>
        <v>25.1631100438563</v>
      </c>
      <c r="DL335" s="138">
        <f t="shared" si="78"/>
        <v>47.700504257049325</v>
      </c>
      <c r="DM335" s="138">
        <f t="shared" si="78"/>
        <v>50.545029740267871</v>
      </c>
      <c r="DN335" s="138">
        <f t="shared" si="78"/>
        <v>48.575742867270421</v>
      </c>
      <c r="DO335" s="138">
        <f t="shared" si="78"/>
        <v>56.452890359260216</v>
      </c>
      <c r="DP335" s="138">
        <f t="shared" si="78"/>
        <v>62.732727387596526</v>
      </c>
      <c r="DQ335" s="138">
        <f t="shared" si="78"/>
        <v>64.658252330082917</v>
      </c>
      <c r="DR335" s="138">
        <f t="shared" si="78"/>
        <v>71.769566038129256</v>
      </c>
      <c r="DS335" s="138">
        <f t="shared" si="78"/>
        <v>85.773383801666682</v>
      </c>
      <c r="DT335" s="138">
        <f t="shared" si="78"/>
        <v>101.74648843820154</v>
      </c>
      <c r="DU335" s="138">
        <f t="shared" si="78"/>
        <v>106.75722948171729</v>
      </c>
      <c r="DV335" s="138">
        <f t="shared" si="78"/>
        <v>118.26661720612458</v>
      </c>
      <c r="DW335" s="138">
        <f t="shared" si="78"/>
        <v>122.34377039873782</v>
      </c>
      <c r="DX335" s="138">
        <f t="shared" si="78"/>
        <v>126.42092359135104</v>
      </c>
      <c r="DY335" s="138">
        <f t="shared" si="78"/>
        <v>130.49807678396431</v>
      </c>
      <c r="DZ335" s="138">
        <f t="shared" si="78"/>
        <v>148.46234925875214</v>
      </c>
      <c r="EA335" s="138">
        <f t="shared" si="78"/>
        <v>122.48964350044133</v>
      </c>
      <c r="EB335" s="138">
        <f t="shared" si="78"/>
        <v>156.6567707469471</v>
      </c>
      <c r="EC335" s="138">
        <f t="shared" si="78"/>
        <v>152.96982810139073</v>
      </c>
      <c r="ED335" s="138">
        <f t="shared" si="78"/>
        <v>149.0093733901403</v>
      </c>
      <c r="EE335" s="138">
        <f t="shared" si="78"/>
        <v>159.8404511916263</v>
      </c>
      <c r="EF335" s="138">
        <f t="shared" si="78"/>
        <v>154.34832891248897</v>
      </c>
      <c r="EG335" s="138">
        <f t="shared" si="78"/>
        <v>143.14527470165905</v>
      </c>
      <c r="EH335" s="138">
        <f t="shared" si="78"/>
        <v>114.78754373049577</v>
      </c>
      <c r="EI335" s="138">
        <f t="shared" si="78"/>
        <v>140.95717817610631</v>
      </c>
      <c r="EJ335" s="138">
        <f t="shared" si="78"/>
        <v>129.27274272965479</v>
      </c>
      <c r="EK335" s="138">
        <f t="shared" si="78"/>
        <v>113.14647133633123</v>
      </c>
      <c r="EL335" s="138">
        <f t="shared" si="78"/>
        <v>126.20940759388097</v>
      </c>
      <c r="EM335" s="138">
        <f t="shared" si="78"/>
        <v>116.90999736028189</v>
      </c>
      <c r="EN335" s="138">
        <f t="shared" si="78"/>
        <v>140.91341624559527</v>
      </c>
      <c r="EO335" s="138">
        <f t="shared" si="78"/>
        <v>135.66198458426874</v>
      </c>
      <c r="EP335" s="138">
        <f t="shared" si="78"/>
        <v>145.94603825436653</v>
      </c>
      <c r="EQ335" s="138">
        <f t="shared" si="78"/>
        <v>182.35048106967079</v>
      </c>
      <c r="ER335" s="138">
        <f t="shared" si="78"/>
        <v>187.49610513540767</v>
      </c>
      <c r="ES335" s="138">
        <f t="shared" si="78"/>
        <v>200.13267692700882</v>
      </c>
      <c r="ET335" s="138">
        <f t="shared" si="78"/>
        <v>215.83258385438378</v>
      </c>
      <c r="EU335" s="138">
        <f t="shared" si="78"/>
        <v>241.29140128572385</v>
      </c>
      <c r="EV335" s="138">
        <f t="shared" si="78"/>
        <v>266.75021871706389</v>
      </c>
      <c r="EW335" s="138">
        <f t="shared" si="78"/>
        <v>292.2090361484041</v>
      </c>
      <c r="EX335" s="138">
        <f t="shared" si="78"/>
        <v>317.66785357974402</v>
      </c>
      <c r="EY335" s="138">
        <f t="shared" si="78"/>
        <v>339.76762848782664</v>
      </c>
      <c r="EZ335" s="138">
        <f t="shared" si="78"/>
        <v>351.80215937836658</v>
      </c>
      <c r="FA335" s="138">
        <f t="shared" si="78"/>
        <v>374.12074393900434</v>
      </c>
      <c r="FB335" s="138">
        <f t="shared" si="78"/>
        <v>389.75834044162104</v>
      </c>
      <c r="FC335" s="138">
        <f t="shared" si="78"/>
        <v>405.39593694423786</v>
      </c>
      <c r="FD335" s="138">
        <f t="shared" si="78"/>
        <v>385.98022710750007</v>
      </c>
      <c r="FE335" s="138">
        <f t="shared" si="78"/>
        <v>424.49072595722799</v>
      </c>
      <c r="FF335" s="138">
        <f t="shared" si="78"/>
        <v>433.24311205943883</v>
      </c>
      <c r="FG335" s="138">
        <f t="shared" si="78"/>
        <v>444.62121399231296</v>
      </c>
      <c r="FH335" s="138">
        <f t="shared" si="78"/>
        <v>496.69791130046775</v>
      </c>
      <c r="FI335" s="138">
        <f t="shared" si="78"/>
        <v>525.14316613265305</v>
      </c>
      <c r="FJ335" s="138">
        <f t="shared" si="78"/>
        <v>542.64793833707495</v>
      </c>
      <c r="FK335" s="138">
        <f t="shared" si="78"/>
        <v>516.60958968299747</v>
      </c>
      <c r="FL335" s="138">
        <f t="shared" si="78"/>
        <v>559.05866227872025</v>
      </c>
      <c r="FM335" s="138">
        <f t="shared" ref="FM335:FV335" si="79">FM333+(FM334*$FP$7)</f>
        <v>533.02031362464299</v>
      </c>
      <c r="FN335" s="138">
        <f t="shared" si="79"/>
        <v>538.05293563341422</v>
      </c>
      <c r="FO335" s="138">
        <f t="shared" si="79"/>
        <v>500.85529469901792</v>
      </c>
      <c r="FP335" s="138">
        <f t="shared" si="79"/>
        <v>501.07410435157317</v>
      </c>
      <c r="FQ335" s="138">
        <f t="shared" si="79"/>
        <v>486.63266728292524</v>
      </c>
      <c r="FR335" s="138">
        <f t="shared" si="79"/>
        <v>502.38696226690479</v>
      </c>
      <c r="FS335" s="138">
        <f t="shared" si="79"/>
        <v>467.59622751061653</v>
      </c>
      <c r="FT335" s="138">
        <f t="shared" si="79"/>
        <v>393.41975529437934</v>
      </c>
      <c r="FU335" s="138">
        <f t="shared" si="79"/>
        <v>413.76905298201956</v>
      </c>
      <c r="FV335" s="138">
        <f t="shared" si="79"/>
        <v>398.45237730315057</v>
      </c>
      <c r="FW335" s="112"/>
      <c r="FX335" s="112"/>
      <c r="FY335" s="217" t="s">
        <v>166</v>
      </c>
      <c r="FZ335" s="139">
        <f>SUM(L335:FW335)</f>
        <v>16546.853227064159</v>
      </c>
      <c r="GA335" s="115"/>
      <c r="GB335" s="136" t="s">
        <v>177</v>
      </c>
      <c r="GC335" s="14" t="s">
        <v>11</v>
      </c>
      <c r="GD335" s="117"/>
      <c r="GE335" s="140">
        <f>GE333+GE334</f>
        <v>1</v>
      </c>
      <c r="GF335" s="117"/>
      <c r="GI335" s="141"/>
      <c r="GK335" s="139">
        <v>16546.853227064159</v>
      </c>
      <c r="GL335" s="119">
        <f>FZ335-GK335</f>
        <v>0</v>
      </c>
      <c r="GM335" s="15">
        <f>GL335/GK335</f>
        <v>0</v>
      </c>
      <c r="GO335" s="142">
        <f>SUM(EV335:FU335)</f>
        <v>11402.771778130154</v>
      </c>
      <c r="GR335" s="143" t="str">
        <f>GB332</f>
        <v>Peabody Energy, USA</v>
      </c>
      <c r="GS335" s="144">
        <f>GO335</f>
        <v>11402.771778130154</v>
      </c>
      <c r="GU335" s="142">
        <f>SUM(DU335:FU335)</f>
        <v>15384.888443678674</v>
      </c>
      <c r="GW335" s="145">
        <f>SUM(DU335:FV335)</f>
        <v>15783.340820981824</v>
      </c>
      <c r="GY335" s="306">
        <f>+GW335</f>
        <v>15783.340820981824</v>
      </c>
      <c r="GZ335" s="143" t="str">
        <f>GR335</f>
        <v>Peabody Energy, USA</v>
      </c>
      <c r="HA335" s="144">
        <f>GW335</f>
        <v>15783.340820981824</v>
      </c>
      <c r="HC335" s="22" t="s">
        <v>44</v>
      </c>
      <c r="HD335" s="146">
        <f>FU335</f>
        <v>413.76905298201956</v>
      </c>
      <c r="HE335" s="147"/>
      <c r="HF335" s="148">
        <f>FV335</f>
        <v>398.45237730315057</v>
      </c>
    </row>
    <row r="336" spans="2:214" ht="9.9499999999999993" customHeight="1">
      <c r="B336" s="117"/>
      <c r="C336" s="157"/>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c r="EV336" s="23"/>
      <c r="EW336" s="23"/>
      <c r="EX336" s="23"/>
      <c r="EY336" s="23"/>
      <c r="EZ336" s="23"/>
      <c r="FA336" s="23"/>
      <c r="FB336" s="23"/>
      <c r="FC336" s="23"/>
      <c r="FD336" s="23"/>
      <c r="FE336" s="23"/>
      <c r="FF336" s="23"/>
      <c r="FG336" s="23"/>
      <c r="FH336" s="23"/>
      <c r="FI336" s="23"/>
      <c r="FJ336" s="23"/>
      <c r="FK336" s="23"/>
      <c r="FL336" s="23"/>
      <c r="FM336" s="23"/>
      <c r="FN336" s="23"/>
      <c r="FO336" s="23"/>
      <c r="FP336" s="23"/>
      <c r="FQ336" s="23"/>
      <c r="FR336" s="23"/>
      <c r="FS336" s="23"/>
      <c r="FT336" s="23"/>
      <c r="FU336" s="23"/>
      <c r="FV336" s="23"/>
      <c r="FW336" s="23"/>
      <c r="FX336" s="23"/>
      <c r="FY336" s="23"/>
      <c r="FZ336" s="151">
        <f>FZ333+(FZ334*$FP$7)</f>
        <v>16546.853227064159</v>
      </c>
      <c r="GA336" s="152" t="s">
        <v>179</v>
      </c>
      <c r="GB336" s="157"/>
      <c r="GF336" s="117"/>
      <c r="GK336" s="204">
        <v>0</v>
      </c>
      <c r="GZ336" s="1"/>
      <c r="HA336" s="1"/>
    </row>
    <row r="337" spans="2:216" ht="14.1" customHeight="1">
      <c r="B337" s="14">
        <v>64</v>
      </c>
      <c r="C337" s="103" t="str">
        <f>GB337</f>
        <v>Pertamina, Indonesia</v>
      </c>
      <c r="D337" s="104" t="s">
        <v>169</v>
      </c>
      <c r="F337" s="14" t="s">
        <v>257</v>
      </c>
      <c r="G337" s="23" t="s">
        <v>171</v>
      </c>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c r="EV337" s="23"/>
      <c r="EW337" s="23"/>
      <c r="EX337" s="23"/>
      <c r="EY337" s="23"/>
      <c r="EZ337" s="23"/>
      <c r="FA337" s="23"/>
      <c r="FB337" s="23"/>
      <c r="FC337" s="23"/>
      <c r="FD337" s="23"/>
      <c r="FE337" s="23"/>
      <c r="FF337" s="23"/>
      <c r="FG337" s="23"/>
      <c r="FH337" s="23"/>
      <c r="FI337" s="23"/>
      <c r="FJ337" s="23"/>
      <c r="FK337" s="23"/>
      <c r="FL337" s="23"/>
      <c r="FM337" s="23"/>
      <c r="FN337" s="23"/>
      <c r="FO337" s="23"/>
      <c r="FP337" s="23"/>
      <c r="FQ337" s="23"/>
      <c r="FR337" s="23"/>
      <c r="FS337" s="23"/>
      <c r="FT337" s="23"/>
      <c r="FU337" s="23"/>
      <c r="FV337" s="23"/>
      <c r="FW337" s="23"/>
      <c r="FX337" s="23"/>
      <c r="FY337" s="23"/>
      <c r="FZ337" s="180"/>
      <c r="GB337" s="108" t="s">
        <v>70</v>
      </c>
      <c r="GF337" s="14">
        <v>64</v>
      </c>
      <c r="GK337" s="180"/>
      <c r="GZ337" s="1"/>
      <c r="HA337" s="1"/>
    </row>
    <row r="338" spans="2:216" ht="14.1" customHeight="1">
      <c r="C338" s="109" t="s">
        <v>172</v>
      </c>
      <c r="D338" s="110" t="s">
        <v>173</v>
      </c>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23"/>
      <c r="CT338" s="23"/>
      <c r="CU338" s="23"/>
      <c r="CV338" s="23"/>
      <c r="CW338" s="23"/>
      <c r="CX338" s="23"/>
      <c r="CY338" s="23"/>
      <c r="CZ338" s="23"/>
      <c r="DA338" s="23"/>
      <c r="DB338" s="23"/>
      <c r="DC338" s="23"/>
      <c r="DD338" s="23"/>
      <c r="DE338" s="23"/>
      <c r="DF338" s="23"/>
      <c r="DG338" s="23"/>
      <c r="DH338" s="23"/>
      <c r="DI338" s="23"/>
      <c r="DJ338" s="23"/>
      <c r="DK338" s="23"/>
      <c r="DL338" s="23"/>
      <c r="DM338" s="213"/>
      <c r="DN338" s="127">
        <f>[3]Pertamina!$DK$29</f>
        <v>0.23083067554070671</v>
      </c>
      <c r="DO338" s="155">
        <f>[3]Pertamina!DL29</f>
        <v>27.105236347025457</v>
      </c>
      <c r="DP338" s="155">
        <f>[3]Pertamina!DM29</f>
        <v>29.822250289865675</v>
      </c>
      <c r="DQ338" s="155">
        <f>[3]Pertamina!DN29</f>
        <v>30.296578329475281</v>
      </c>
      <c r="DR338" s="155">
        <f>[3]Pertamina!DO29</f>
        <v>32.709028038334722</v>
      </c>
      <c r="DS338" s="155">
        <f>[3]Pertamina!DP29</f>
        <v>32.183831560637351</v>
      </c>
      <c r="DT338" s="155">
        <f>[3]Pertamina!DQ29</f>
        <v>33.513148028626723</v>
      </c>
      <c r="DU338" s="155">
        <f>[3]Pertamina!DR29</f>
        <v>34.863792422492935</v>
      </c>
      <c r="DV338" s="155">
        <f>[3]Pertamina!DS29</f>
        <v>33.152702769728393</v>
      </c>
      <c r="DW338" s="155">
        <f>[3]Pertamina!DT29</f>
        <v>36.381744143716865</v>
      </c>
      <c r="DX338" s="155">
        <f>[3]Pertamina!DU29</f>
        <v>43.185341068935827</v>
      </c>
      <c r="DY338" s="155">
        <f>[3]Pertamina!DV29</f>
        <v>53.599295551981186</v>
      </c>
      <c r="DZ338" s="155">
        <f>[3]Pertamina!DW29</f>
        <v>61.53139827729472</v>
      </c>
      <c r="EA338" s="155">
        <f>[3]Pertamina!DX29</f>
        <v>64.21105384494426</v>
      </c>
      <c r="EB338" s="155">
        <f>[3]Pertamina!DY29</f>
        <v>77.510905322452132</v>
      </c>
      <c r="EC338" s="155">
        <f>[3]Pertamina!DZ29</f>
        <v>95.218279171045836</v>
      </c>
      <c r="ED338" s="155">
        <f>[3]Pertamina!EA29</f>
        <v>98.099635167891932</v>
      </c>
      <c r="EE338" s="155">
        <f>[3]Pertamina!EB29</f>
        <v>94.556421701673813</v>
      </c>
      <c r="EF338" s="155">
        <f>[3]Pertamina!EC29</f>
        <v>109.76367860186922</v>
      </c>
      <c r="EG338" s="155">
        <f>[3]Pertamina!ED29</f>
        <v>126.53802167907902</v>
      </c>
      <c r="EH338" s="155">
        <f>[3]Pertamina!EE29</f>
        <v>126.85564053383658</v>
      </c>
      <c r="EI338" s="155">
        <f>[3]Pertamina!EF29</f>
        <v>127.63156576154162</v>
      </c>
      <c r="EJ338" s="155">
        <f>[3]Pertamina!EG29</f>
        <v>135.50066346901829</v>
      </c>
      <c r="EK338" s="155">
        <f>[3]Pertamina!EH29</f>
        <v>139.51381708020409</v>
      </c>
      <c r="EL338" s="155">
        <f>[3]Pertamina!EI29</f>
        <v>120.02688276018654</v>
      </c>
      <c r="EM338" s="155">
        <f>[3]Pertamina!EJ29</f>
        <v>124.1115169569065</v>
      </c>
      <c r="EN338" s="155">
        <f>[3]Pertamina!EK29</f>
        <v>135.54992585006028</v>
      </c>
      <c r="EO338" s="155">
        <f>[3]Pertamina!EL29</f>
        <v>130.34174666568705</v>
      </c>
      <c r="EP338" s="155">
        <f>[3]Pertamina!EM29</f>
        <v>135.30097310285183</v>
      </c>
      <c r="EQ338" s="155">
        <f>[3]Pertamina!EN29</f>
        <v>121.51541392861952</v>
      </c>
      <c r="ER338" s="155">
        <f>[3]Pertamina!EO29</f>
        <v>227.21384443612692</v>
      </c>
      <c r="ES338" s="155">
        <f>[3]Pertamina!EP29</f>
        <v>237.98371451290996</v>
      </c>
      <c r="ET338" s="155">
        <f>[3]Pertamina!EQ29</f>
        <v>250.87396526608552</v>
      </c>
      <c r="EU338" s="155">
        <f>[3]Pertamina!ER29</f>
        <v>275.0017902988198</v>
      </c>
      <c r="EV338" s="155">
        <f>[3]Pertamina!ES29</f>
        <v>244.00069781145459</v>
      </c>
      <c r="EW338" s="155">
        <f>[3]Pertamina!ET29</f>
        <v>242.99402309613544</v>
      </c>
      <c r="EX338" s="155">
        <f>[3]Pertamina!EU29</f>
        <v>275.3813124750597</v>
      </c>
      <c r="EY338" s="155">
        <f>[3]Pertamina!EV29</f>
        <v>274.81903583943222</v>
      </c>
      <c r="EZ338" s="155">
        <f>[3]Pertamina!EW29</f>
        <v>295.67045999949511</v>
      </c>
      <c r="FA338" s="155">
        <f>[3]Pertamina!EX29</f>
        <v>260.37874293843441</v>
      </c>
      <c r="FB338" s="155">
        <f>[3]Pertamina!EY29</f>
        <v>250.55952221909945</v>
      </c>
      <c r="FC338" s="155">
        <f>[3]Pertamina!EZ29</f>
        <v>257.21303764255867</v>
      </c>
      <c r="FD338" s="155">
        <f>[3]Pertamina!FA29</f>
        <v>249.24181798761126</v>
      </c>
      <c r="FE338" s="155">
        <f>[3]Pertamina!FB29</f>
        <v>232.75018295414463</v>
      </c>
      <c r="FF338" s="155">
        <f>[3]Pertamina!FC29</f>
        <v>21.515601496280951</v>
      </c>
      <c r="FG338" s="155">
        <f>[3]Pertamina!FD29</f>
        <v>37.648310269370995</v>
      </c>
      <c r="FH338" s="155">
        <f>[3]Pertamina!FE29</f>
        <v>41.513743862428747</v>
      </c>
      <c r="FI338" s="155">
        <f>[3]Pertamina!FF29</f>
        <v>42.688217262550715</v>
      </c>
      <c r="FJ338" s="155">
        <f>[3]Pertamina!FG29</f>
        <v>41.931141210765652</v>
      </c>
      <c r="FK338" s="155">
        <f>[3]Pertamina!FH29</f>
        <v>43.385483889824542</v>
      </c>
      <c r="FL338" s="155">
        <f>[3]Pertamina!FI29</f>
        <v>45.611048853376403</v>
      </c>
      <c r="FM338" s="155">
        <f>[3]Pertamina!FJ29</f>
        <v>53.567637435138245</v>
      </c>
      <c r="FN338" s="155">
        <f>[3]Pertamina!FK29</f>
        <v>57.482375227372877</v>
      </c>
      <c r="FO338" s="155">
        <f>[3]Pertamina!FL29</f>
        <v>59.213573072687446</v>
      </c>
      <c r="FP338" s="155">
        <f>[3]Pertamina!FM29</f>
        <v>59.905992103968195</v>
      </c>
      <c r="FQ338" s="155">
        <f>[3]Pertamina!FN29</f>
        <v>60.265548236310664</v>
      </c>
      <c r="FR338" s="155">
        <f>[3]Pertamina!FO29</f>
        <v>71.540683233553125</v>
      </c>
      <c r="FS338" s="155">
        <f>[3]Pertamina!FP29</f>
        <v>78.776540763123876</v>
      </c>
      <c r="FT338" s="155">
        <f>[3]Pertamina!FQ29</f>
        <v>84.728539393102665</v>
      </c>
      <c r="FU338" s="155">
        <f>[3]Pertamina!FR29</f>
        <v>90.445686565438407</v>
      </c>
      <c r="FV338" s="155">
        <f>[3]Pertamina!FS29</f>
        <v>119.21612225856734</v>
      </c>
      <c r="FW338" s="155"/>
      <c r="FX338" s="155"/>
      <c r="FY338" s="217" t="s">
        <v>166</v>
      </c>
      <c r="FZ338" s="114">
        <f>SUM(L338:FW338)</f>
        <v>6994.3397117127533</v>
      </c>
      <c r="GA338" s="115"/>
      <c r="GB338" s="109" t="s">
        <v>172</v>
      </c>
      <c r="GC338" s="116" t="s">
        <v>173</v>
      </c>
      <c r="GD338" s="117"/>
      <c r="GE338" s="118">
        <f>FZ338/FZ340</f>
        <v>0.9081604987429206</v>
      </c>
      <c r="GI338" s="118">
        <f>FZ338/$GI$576</f>
        <v>4.3391906577047376E-3</v>
      </c>
      <c r="GK338" s="114">
        <v>6994.3397117127533</v>
      </c>
      <c r="GL338" s="119">
        <f>FZ338-GK338</f>
        <v>0</v>
      </c>
      <c r="GM338" s="15">
        <f>GL338/GK338</f>
        <v>0</v>
      </c>
      <c r="GO338" s="120">
        <f>SUM(EV338:FU338)</f>
        <v>3473.2289558387192</v>
      </c>
      <c r="GP338" s="14">
        <v>2016</v>
      </c>
      <c r="GU338" s="120">
        <f>SUM(DU338:FU338)</f>
        <v>6689.2626861846802</v>
      </c>
      <c r="GW338" s="121">
        <f>SUM(DU338:FV338)</f>
        <v>6808.4788084432475</v>
      </c>
      <c r="GZ338" s="1"/>
      <c r="HA338" s="1"/>
    </row>
    <row r="339" spans="2:216" ht="14.1" customHeight="1">
      <c r="C339" s="125" t="s">
        <v>175</v>
      </c>
      <c r="D339" s="126" t="s">
        <v>176</v>
      </c>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23"/>
      <c r="CY339" s="23"/>
      <c r="CZ339" s="23"/>
      <c r="DA339" s="23"/>
      <c r="DB339" s="23"/>
      <c r="DC339" s="23"/>
      <c r="DD339" s="23"/>
      <c r="DE339" s="23"/>
      <c r="DF339" s="23"/>
      <c r="DG339" s="23"/>
      <c r="DH339" s="23"/>
      <c r="DI339" s="23"/>
      <c r="DJ339" s="23"/>
      <c r="DK339" s="23"/>
      <c r="DL339" s="23"/>
      <c r="DM339" s="214"/>
      <c r="DN339" s="221">
        <f>[3]Pertamina!$DK$36</f>
        <v>2.0966868437545215E-3</v>
      </c>
      <c r="DO339" s="127">
        <f>[3]Pertamina!DL36</f>
        <v>5.2901242234379794E-2</v>
      </c>
      <c r="DP339" s="127">
        <f>[3]Pertamina!DM36</f>
        <v>5.8186088463034406E-2</v>
      </c>
      <c r="DQ339" s="127">
        <f>[3]Pertamina!DN36</f>
        <v>5.9184260641183914E-2</v>
      </c>
      <c r="DR339" s="127">
        <f>[3]Pertamina!DO36</f>
        <v>6.3854834485719256E-2</v>
      </c>
      <c r="DS339" s="127">
        <f>[3]Pertamina!DP36</f>
        <v>6.293265109600224E-2</v>
      </c>
      <c r="DT339" s="127">
        <f>[3]Pertamina!DQ36</f>
        <v>6.5985606232537006E-2</v>
      </c>
      <c r="DU339" s="127">
        <f>[3]Pertamina!DR36</f>
        <v>6.8959792893056759E-2</v>
      </c>
      <c r="DV339" s="127">
        <f>[3]Pertamina!DS36</f>
        <v>6.6372207392292853E-2</v>
      </c>
      <c r="DW339" s="127">
        <f>[3]Pertamina!DT36</f>
        <v>7.3316031878869398E-2</v>
      </c>
      <c r="DX339" s="127">
        <f>[3]Pertamina!DU36</f>
        <v>8.6589698867836087E-2</v>
      </c>
      <c r="DY339" s="127">
        <f>[3]Pertamina!DV36</f>
        <v>0.11008725392469135</v>
      </c>
      <c r="DZ339" s="127">
        <f>[3]Pertamina!DW36</f>
        <v>0.12553942868677456</v>
      </c>
      <c r="EA339" s="127">
        <f>[3]Pertamina!DX36</f>
        <v>0.13059616278049013</v>
      </c>
      <c r="EB339" s="127">
        <f>[3]Pertamina!DY36</f>
        <v>0.15549325659740243</v>
      </c>
      <c r="EC339" s="127">
        <f>[3]Pertamina!DZ36</f>
        <v>0.18566439818060351</v>
      </c>
      <c r="ED339" s="127">
        <f>[3]Pertamina!EA36</f>
        <v>0.19356812670742785</v>
      </c>
      <c r="EE339" s="127">
        <f>[3]Pertamina!EB36</f>
        <v>0.19589106470862205</v>
      </c>
      <c r="EF339" s="127">
        <f>[3]Pertamina!EC36</f>
        <v>0.23400318832949921</v>
      </c>
      <c r="EG339" s="127">
        <f>[3]Pertamina!ED36</f>
        <v>0.29375830782222179</v>
      </c>
      <c r="EH339" s="127">
        <f>[3]Pertamina!EE36</f>
        <v>0.32247262195503695</v>
      </c>
      <c r="EI339" s="127">
        <f>[3]Pertamina!EF36</f>
        <v>0.35205139724826084</v>
      </c>
      <c r="EJ339" s="127">
        <f>[3]Pertamina!EG36</f>
        <v>0.39500937142411841</v>
      </c>
      <c r="EK339" s="127">
        <f>[3]Pertamina!EH36</f>
        <v>0.40456678642507604</v>
      </c>
      <c r="EL339" s="127">
        <f>[3]Pertamina!EI36</f>
        <v>0.37015662143194972</v>
      </c>
      <c r="EM339" s="127">
        <f>[3]Pertamina!EJ36</f>
        <v>0.39812413337064145</v>
      </c>
      <c r="EN339" s="127">
        <f>[3]Pertamina!EK36</f>
        <v>0.47664916518378586</v>
      </c>
      <c r="EO339" s="127">
        <f>[3]Pertamina!EL36</f>
        <v>0.48922144971302106</v>
      </c>
      <c r="EP339" s="127">
        <f>[3]Pertamina!EM36</f>
        <v>0.50838716072683598</v>
      </c>
      <c r="EQ339" s="127">
        <f>[3]Pertamina!EN36</f>
        <v>0.49966163792581164</v>
      </c>
      <c r="ER339" s="127">
        <f>[3]Pertamina!EO36</f>
        <v>0.72398640229094757</v>
      </c>
      <c r="ES339" s="127">
        <f>[3]Pertamina!EP36</f>
        <v>0.75965787067743729</v>
      </c>
      <c r="ET339" s="127">
        <f>[3]Pertamina!EQ36</f>
        <v>0.82385776384598985</v>
      </c>
      <c r="EU339" s="127">
        <f>[3]Pertamina!ER36</f>
        <v>0.91461979871922061</v>
      </c>
      <c r="EV339" s="127">
        <f>[3]Pertamina!ES36</f>
        <v>0.87701036759300832</v>
      </c>
      <c r="EW339" s="127">
        <f>[3]Pertamina!ET36</f>
        <v>0.88776659666492663</v>
      </c>
      <c r="EX339" s="127">
        <f>[3]Pertamina!EU36</f>
        <v>0.99984824066587241</v>
      </c>
      <c r="EY339" s="127">
        <f>[3]Pertamina!EV36</f>
        <v>1.0056451100053883</v>
      </c>
      <c r="EZ339" s="127">
        <f>[3]Pertamina!EW36</f>
        <v>1.0764605990709979</v>
      </c>
      <c r="FA339" s="127">
        <f>[3]Pertamina!EX36</f>
        <v>1.0077839735911196</v>
      </c>
      <c r="FB339" s="127">
        <f>[3]Pertamina!EY36</f>
        <v>0.96711727392014213</v>
      </c>
      <c r="FC339" s="127">
        <f>[3]Pertamina!EZ36</f>
        <v>1.0545404298715426</v>
      </c>
      <c r="FD339" s="127">
        <f>[3]Pertamina!FA36</f>
        <v>0.99958269912246411</v>
      </c>
      <c r="FE339" s="127">
        <f>[3]Pertamina!FB36</f>
        <v>0.92011727087143247</v>
      </c>
      <c r="FF339" s="127">
        <f>[3]Pertamina!FC36</f>
        <v>0.13518558610826117</v>
      </c>
      <c r="FG339" s="127">
        <f>[3]Pertamina!FD36</f>
        <v>0.21111820270697373</v>
      </c>
      <c r="FH339" s="127">
        <f>[3]Pertamina!FE36</f>
        <v>0.24350276520035694</v>
      </c>
      <c r="FI339" s="127">
        <f>[3]Pertamina!FF36</f>
        <v>0.25253514760781487</v>
      </c>
      <c r="FJ339" s="127">
        <f>[3]Pertamina!FG36</f>
        <v>0.24838449443868127</v>
      </c>
      <c r="FK339" s="127">
        <f>[3]Pertamina!FH36</f>
        <v>0.2515082727945348</v>
      </c>
      <c r="FL339" s="127">
        <f>[3]Pertamina!FI36</f>
        <v>0.26441779561957213</v>
      </c>
      <c r="FM339" s="127">
        <f>[3]Pertamina!FJ36</f>
        <v>0.31100999259293005</v>
      </c>
      <c r="FN339" s="127">
        <f>[3]Pertamina!FK36</f>
        <v>0.33127535843028583</v>
      </c>
      <c r="FO339" s="127">
        <f>[3]Pertamina!FL36</f>
        <v>0.34531007317800327</v>
      </c>
      <c r="FP339" s="127">
        <f>[3]Pertamina!FM36</f>
        <v>0.34851904710252218</v>
      </c>
      <c r="FQ339" s="127">
        <f>[3]Pertamina!FN36</f>
        <v>0.34690536714344417</v>
      </c>
      <c r="FR339" s="127">
        <f>[3]Pertamina!FO36</f>
        <v>0.38116898539271227</v>
      </c>
      <c r="FS339" s="127">
        <f>[3]Pertamina!FP36</f>
        <v>0.43893387107137105</v>
      </c>
      <c r="FT339" s="127">
        <f>[3]Pertamina!FQ36</f>
        <v>0.45916707221738734</v>
      </c>
      <c r="FU339" s="127">
        <f>[3]Pertamina!FR36</f>
        <v>0.48124708115193943</v>
      </c>
      <c r="FV339" s="127">
        <f>[3]Pertamina!FS36</f>
        <v>0.69183019924944522</v>
      </c>
      <c r="FW339" s="127"/>
      <c r="FX339" s="127"/>
      <c r="FY339" s="217" t="s">
        <v>166</v>
      </c>
      <c r="FZ339" s="129">
        <f>SUM(L339:FW339)</f>
        <v>25.261294343087663</v>
      </c>
      <c r="GA339" s="115"/>
      <c r="GB339" s="125" t="s">
        <v>175</v>
      </c>
      <c r="GC339" s="130" t="s">
        <v>176</v>
      </c>
      <c r="GD339" s="117"/>
      <c r="GE339" s="131">
        <f>(FZ339*$FP$7)/FZ340</f>
        <v>9.1839501257079709E-2</v>
      </c>
      <c r="GI339" s="132"/>
      <c r="GK339" s="129">
        <v>25.261294343087663</v>
      </c>
      <c r="GL339" s="119">
        <f>FZ339-GK339</f>
        <v>0</v>
      </c>
      <c r="GM339" s="15">
        <f>GL339/GK339</f>
        <v>0</v>
      </c>
      <c r="GO339" s="133">
        <f>SUM(EV339:FU339)</f>
        <v>14.846061674133688</v>
      </c>
      <c r="GU339" s="133">
        <f>SUM(DU339:FU339)</f>
        <v>24.204322773841607</v>
      </c>
      <c r="GW339" s="134">
        <f>SUM(DU339:FV339)</f>
        <v>24.896152973091052</v>
      </c>
      <c r="GZ339" s="1"/>
      <c r="HA339" s="1"/>
    </row>
    <row r="340" spans="2:216" ht="15" customHeight="1">
      <c r="C340" s="136" t="s">
        <v>177</v>
      </c>
      <c r="D340" s="14" t="s">
        <v>11</v>
      </c>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215"/>
      <c r="DN340" s="138">
        <f t="shared" ref="DN340:FV340" si="80">DN338+(DN339*$FP$7)</f>
        <v>0.28953790716583333</v>
      </c>
      <c r="DO340" s="138">
        <f t="shared" si="80"/>
        <v>28.586471129588091</v>
      </c>
      <c r="DP340" s="138">
        <f t="shared" si="80"/>
        <v>31.451460766830639</v>
      </c>
      <c r="DQ340" s="138">
        <f t="shared" si="80"/>
        <v>31.953737627428431</v>
      </c>
      <c r="DR340" s="138">
        <f t="shared" si="80"/>
        <v>34.496963403934863</v>
      </c>
      <c r="DS340" s="138">
        <f t="shared" si="80"/>
        <v>33.945945791325414</v>
      </c>
      <c r="DT340" s="138">
        <f t="shared" si="80"/>
        <v>35.360745003137758</v>
      </c>
      <c r="DU340" s="138">
        <f t="shared" si="80"/>
        <v>36.794666623498522</v>
      </c>
      <c r="DV340" s="138">
        <f t="shared" si="80"/>
        <v>35.011124576712589</v>
      </c>
      <c r="DW340" s="138">
        <f t="shared" si="80"/>
        <v>38.434593036325211</v>
      </c>
      <c r="DX340" s="138">
        <f t="shared" si="80"/>
        <v>45.609852637235235</v>
      </c>
      <c r="DY340" s="138">
        <f t="shared" si="80"/>
        <v>56.681738661872544</v>
      </c>
      <c r="DZ340" s="138">
        <f t="shared" si="80"/>
        <v>65.046502280524408</v>
      </c>
      <c r="EA340" s="138">
        <f t="shared" si="80"/>
        <v>67.867746402797991</v>
      </c>
      <c r="EB340" s="138">
        <f t="shared" si="80"/>
        <v>81.864716507179395</v>
      </c>
      <c r="EC340" s="138">
        <f t="shared" si="80"/>
        <v>100.41688232010273</v>
      </c>
      <c r="ED340" s="138">
        <f t="shared" si="80"/>
        <v>103.51954271569991</v>
      </c>
      <c r="EE340" s="138">
        <f t="shared" si="80"/>
        <v>100.04137151351523</v>
      </c>
      <c r="EF340" s="138">
        <f t="shared" si="80"/>
        <v>116.31576787509519</v>
      </c>
      <c r="EG340" s="138">
        <f t="shared" si="80"/>
        <v>134.76325429810123</v>
      </c>
      <c r="EH340" s="138">
        <f t="shared" si="80"/>
        <v>135.88487394857762</v>
      </c>
      <c r="EI340" s="138">
        <f t="shared" si="80"/>
        <v>137.48900488449291</v>
      </c>
      <c r="EJ340" s="138">
        <f t="shared" si="80"/>
        <v>146.56092586889361</v>
      </c>
      <c r="EK340" s="138">
        <f t="shared" si="80"/>
        <v>150.84168710010621</v>
      </c>
      <c r="EL340" s="138">
        <f t="shared" si="80"/>
        <v>130.39126816028113</v>
      </c>
      <c r="EM340" s="138">
        <f t="shared" si="80"/>
        <v>135.25899269128445</v>
      </c>
      <c r="EN340" s="138">
        <f t="shared" si="80"/>
        <v>148.89610247520628</v>
      </c>
      <c r="EO340" s="138">
        <f t="shared" si="80"/>
        <v>144.03994725765165</v>
      </c>
      <c r="EP340" s="138">
        <f t="shared" si="80"/>
        <v>149.53581360320322</v>
      </c>
      <c r="EQ340" s="138">
        <f t="shared" si="80"/>
        <v>135.50593979054224</v>
      </c>
      <c r="ER340" s="138">
        <f t="shared" si="80"/>
        <v>247.48546370027344</v>
      </c>
      <c r="ES340" s="138">
        <f t="shared" si="80"/>
        <v>259.25413489187821</v>
      </c>
      <c r="ET340" s="138">
        <f t="shared" si="80"/>
        <v>273.94198265377327</v>
      </c>
      <c r="EU340" s="138">
        <f t="shared" si="80"/>
        <v>300.611144662958</v>
      </c>
      <c r="EV340" s="138">
        <f t="shared" si="80"/>
        <v>268.5569881040588</v>
      </c>
      <c r="EW340" s="138">
        <f t="shared" si="80"/>
        <v>267.85148780275335</v>
      </c>
      <c r="EX340" s="138">
        <f t="shared" si="80"/>
        <v>303.3770632137041</v>
      </c>
      <c r="EY340" s="138">
        <f t="shared" si="80"/>
        <v>302.97709891958311</v>
      </c>
      <c r="EZ340" s="138">
        <f t="shared" si="80"/>
        <v>325.81135677348306</v>
      </c>
      <c r="FA340" s="138">
        <f t="shared" si="80"/>
        <v>288.59669419898574</v>
      </c>
      <c r="FB340" s="138">
        <f t="shared" si="80"/>
        <v>277.63880588886343</v>
      </c>
      <c r="FC340" s="138">
        <f t="shared" si="80"/>
        <v>286.74016967896188</v>
      </c>
      <c r="FD340" s="138">
        <f t="shared" si="80"/>
        <v>277.23013356304023</v>
      </c>
      <c r="FE340" s="138">
        <f t="shared" si="80"/>
        <v>258.51346653854472</v>
      </c>
      <c r="FF340" s="138">
        <f t="shared" si="80"/>
        <v>25.300797907312266</v>
      </c>
      <c r="FG340" s="138">
        <f t="shared" si="80"/>
        <v>43.559619945166261</v>
      </c>
      <c r="FH340" s="138">
        <f t="shared" si="80"/>
        <v>48.331821288038739</v>
      </c>
      <c r="FI340" s="138">
        <f t="shared" si="80"/>
        <v>49.759201395569534</v>
      </c>
      <c r="FJ340" s="138">
        <f t="shared" si="80"/>
        <v>48.885907055048726</v>
      </c>
      <c r="FK340" s="138">
        <f t="shared" si="80"/>
        <v>50.427715528071516</v>
      </c>
      <c r="FL340" s="138">
        <f t="shared" si="80"/>
        <v>53.014747130724423</v>
      </c>
      <c r="FM340" s="138">
        <f t="shared" si="80"/>
        <v>62.275917227740287</v>
      </c>
      <c r="FN340" s="138">
        <f t="shared" si="80"/>
        <v>66.758085263420881</v>
      </c>
      <c r="FO340" s="138">
        <f t="shared" si="80"/>
        <v>68.882255121671534</v>
      </c>
      <c r="FP340" s="138">
        <f t="shared" si="80"/>
        <v>69.664525422838821</v>
      </c>
      <c r="FQ340" s="138">
        <f t="shared" si="80"/>
        <v>69.978898516327106</v>
      </c>
      <c r="FR340" s="138">
        <f t="shared" si="80"/>
        <v>82.213414824549062</v>
      </c>
      <c r="FS340" s="138">
        <f t="shared" si="80"/>
        <v>91.066689153122269</v>
      </c>
      <c r="FT340" s="138">
        <f t="shared" si="80"/>
        <v>97.585217415189504</v>
      </c>
      <c r="FU340" s="138">
        <f t="shared" si="80"/>
        <v>103.92060483769271</v>
      </c>
      <c r="FV340" s="138">
        <f t="shared" si="80"/>
        <v>138.5873678375518</v>
      </c>
      <c r="FW340" s="112"/>
      <c r="FX340" s="112"/>
      <c r="FY340" s="217" t="s">
        <v>166</v>
      </c>
      <c r="FZ340" s="139">
        <f>SUM(L340:FW340)</f>
        <v>7701.6559533192058</v>
      </c>
      <c r="GA340" s="115"/>
      <c r="GB340" s="136" t="s">
        <v>177</v>
      </c>
      <c r="GC340" s="14" t="s">
        <v>11</v>
      </c>
      <c r="GD340" s="117"/>
      <c r="GE340" s="140">
        <f>GE338+GE339</f>
        <v>1.0000000000000002</v>
      </c>
      <c r="GI340" s="141"/>
      <c r="GK340" s="139">
        <v>7701.6559533192058</v>
      </c>
      <c r="GL340" s="119">
        <f>FZ340-GK340</f>
        <v>0</v>
      </c>
      <c r="GM340" s="15">
        <f>GL340/GK340</f>
        <v>0</v>
      </c>
      <c r="GO340" s="142">
        <f>SUM(EV340:FU340)</f>
        <v>3888.9186827144631</v>
      </c>
      <c r="GR340" s="143" t="str">
        <f>GB337</f>
        <v>Pertamina, Indonesia</v>
      </c>
      <c r="GS340" s="144">
        <f>GO340</f>
        <v>3888.9186827144631</v>
      </c>
      <c r="GU340" s="142">
        <f>SUM(DU340:FU340)</f>
        <v>7366.9837238522423</v>
      </c>
      <c r="GW340" s="145">
        <f>SUM(DU340:FV340)</f>
        <v>7505.5710916897942</v>
      </c>
      <c r="GY340" s="306">
        <f>+GW340</f>
        <v>7505.5710916897942</v>
      </c>
      <c r="GZ340" s="143" t="str">
        <f>GR340</f>
        <v>Pertamina, Indonesia</v>
      </c>
      <c r="HA340" s="144">
        <f>GW340</f>
        <v>7505.5710916897942</v>
      </c>
      <c r="HC340" s="22" t="s">
        <v>70</v>
      </c>
      <c r="HD340" s="146">
        <f>FU340</f>
        <v>103.92060483769271</v>
      </c>
      <c r="HE340" s="147"/>
      <c r="HF340" s="148">
        <f>FV340</f>
        <v>138.5873678375518</v>
      </c>
    </row>
    <row r="341" spans="2:216" ht="9.9499999999999993" customHeight="1">
      <c r="C341" s="149"/>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c r="EV341" s="23"/>
      <c r="EW341" s="23"/>
      <c r="EX341" s="23"/>
      <c r="EY341" s="23"/>
      <c r="EZ341" s="23"/>
      <c r="FA341" s="23"/>
      <c r="FB341" s="23"/>
      <c r="FC341" s="23"/>
      <c r="FD341" s="23"/>
      <c r="FE341" s="23"/>
      <c r="FF341" s="23"/>
      <c r="FG341" s="23"/>
      <c r="FH341" s="23"/>
      <c r="FI341" s="23"/>
      <c r="FJ341" s="23"/>
      <c r="FK341" s="23"/>
      <c r="FL341" s="23"/>
      <c r="FM341" s="23"/>
      <c r="FN341" s="23"/>
      <c r="FO341" s="23"/>
      <c r="FP341" s="23"/>
      <c r="FQ341" s="23"/>
      <c r="FR341" s="23"/>
      <c r="FS341" s="23"/>
      <c r="FT341" s="23"/>
      <c r="FU341" s="23"/>
      <c r="FV341" s="23"/>
      <c r="FW341" s="23"/>
      <c r="FX341" s="23"/>
      <c r="FY341" s="23"/>
      <c r="FZ341" s="151">
        <f>FZ338+(FZ339*$FP$7)</f>
        <v>7701.6559533192076</v>
      </c>
      <c r="GA341" s="152" t="s">
        <v>179</v>
      </c>
      <c r="GB341" s="149"/>
      <c r="GK341" s="204">
        <v>0</v>
      </c>
      <c r="GZ341" s="1"/>
      <c r="HA341" s="1"/>
    </row>
    <row r="342" spans="2:216" ht="15" customHeight="1">
      <c r="B342" s="14">
        <v>65</v>
      </c>
      <c r="C342" s="103" t="str">
        <f>GB342</f>
        <v>Petoro. Norway</v>
      </c>
      <c r="D342" s="154" t="s">
        <v>180</v>
      </c>
      <c r="F342" s="105" t="s">
        <v>277</v>
      </c>
      <c r="G342" s="23" t="s">
        <v>171</v>
      </c>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23"/>
      <c r="DX342" s="23"/>
      <c r="DY342" s="23"/>
      <c r="DZ342" s="23"/>
      <c r="EA342" s="23"/>
      <c r="EB342" s="23"/>
      <c r="EC342" s="23"/>
      <c r="ED342" s="23"/>
      <c r="EE342" s="23"/>
      <c r="EF342" s="23"/>
      <c r="EG342" s="23"/>
      <c r="EH342" s="23"/>
      <c r="EI342" s="23"/>
      <c r="EJ342" s="23"/>
      <c r="EK342" s="23"/>
      <c r="EL342" s="23"/>
      <c r="EM342" s="23"/>
      <c r="EN342" s="23"/>
      <c r="EO342" s="23"/>
      <c r="EP342" s="23"/>
      <c r="EQ342" s="23"/>
      <c r="ER342" s="23"/>
      <c r="ES342" s="23"/>
      <c r="ET342" s="23"/>
      <c r="EU342" s="23"/>
      <c r="EV342" s="23"/>
      <c r="EW342" s="23"/>
      <c r="EX342" s="23"/>
      <c r="EY342" s="23"/>
      <c r="EZ342" s="23"/>
      <c r="FA342" s="23"/>
      <c r="FB342" s="23"/>
      <c r="FC342" s="23"/>
      <c r="FD342" s="23"/>
      <c r="FE342" s="23"/>
      <c r="FF342" s="23"/>
      <c r="FG342" s="23"/>
      <c r="FH342" s="23"/>
      <c r="FI342" s="23"/>
      <c r="FJ342" s="23"/>
      <c r="FK342" s="23"/>
      <c r="FL342" s="23"/>
      <c r="FM342" s="23"/>
      <c r="FN342" s="23"/>
      <c r="FO342" s="23"/>
      <c r="FP342" s="23"/>
      <c r="FQ342" s="23"/>
      <c r="FR342" s="23"/>
      <c r="FS342" s="23"/>
      <c r="FT342" s="23"/>
      <c r="FU342" s="23"/>
      <c r="FV342" s="23"/>
      <c r="FW342" s="150"/>
      <c r="FX342" s="150"/>
      <c r="FY342" s="23"/>
      <c r="FZ342" s="153"/>
      <c r="GB342" s="103" t="s">
        <v>92</v>
      </c>
      <c r="GF342" s="14">
        <v>65</v>
      </c>
      <c r="GK342" s="153"/>
      <c r="GT342" s="22"/>
      <c r="GU342" s="22"/>
      <c r="GV342" s="22"/>
      <c r="GW342" s="22"/>
      <c r="GY342" s="22"/>
      <c r="HH342" s="135"/>
    </row>
    <row r="343" spans="2:216" ht="14.1" customHeight="1">
      <c r="B343" s="117"/>
      <c r="C343" s="109" t="s">
        <v>172</v>
      </c>
      <c r="D343" s="110" t="s">
        <v>173</v>
      </c>
      <c r="F343" s="10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23"/>
      <c r="DX343" s="23"/>
      <c r="DY343" s="23"/>
      <c r="DZ343" s="23"/>
      <c r="EA343" s="23"/>
      <c r="EB343" s="23"/>
      <c r="EC343" s="23"/>
      <c r="ED343" s="23"/>
      <c r="EE343" s="23"/>
      <c r="EF343" s="23"/>
      <c r="EG343" s="23"/>
      <c r="EH343" s="23"/>
      <c r="EI343" s="23"/>
      <c r="EJ343" s="23"/>
      <c r="EK343" s="23"/>
      <c r="EL343" s="23"/>
      <c r="EM343" s="23"/>
      <c r="EN343" s="23"/>
      <c r="EO343" s="23"/>
      <c r="EP343" s="23"/>
      <c r="EQ343" s="23"/>
      <c r="ER343" s="23"/>
      <c r="ES343" s="23"/>
      <c r="ET343" s="23"/>
      <c r="EU343" s="23"/>
      <c r="EV343" s="23"/>
      <c r="EW343" s="23"/>
      <c r="EX343" s="23"/>
      <c r="EY343" s="23"/>
      <c r="EZ343" s="23"/>
      <c r="FA343" s="23"/>
      <c r="FB343" s="213"/>
      <c r="FC343" s="155">
        <f>[3]Petoro!EZ29</f>
        <v>214.26273599150593</v>
      </c>
      <c r="FD343" s="155">
        <f>[3]Petoro!FA29</f>
        <v>219.19125461742775</v>
      </c>
      <c r="FE343" s="155">
        <f>[3]Petoro!FB29</f>
        <v>205.44117457202105</v>
      </c>
      <c r="FF343" s="155">
        <f>[3]Petoro!FC29</f>
        <v>181.71849958487351</v>
      </c>
      <c r="FG343" s="155">
        <f>[3]Petoro!FD29</f>
        <v>183.26302780200601</v>
      </c>
      <c r="FH343" s="155">
        <f>[3]Petoro!FE29</f>
        <v>174.92449912542614</v>
      </c>
      <c r="FI343" s="155">
        <f>[3]Petoro!FF29</f>
        <v>162.87385839247639</v>
      </c>
      <c r="FJ343" s="155">
        <f>[3]Petoro!FG29</f>
        <v>156.13458585464835</v>
      </c>
      <c r="FK343" s="155">
        <f>[3]Petoro!FH29</f>
        <v>155.80240870002908</v>
      </c>
      <c r="FL343" s="207">
        <f>[3]Petoro!FI29</f>
        <v>148.33678452531916</v>
      </c>
      <c r="FM343" s="155">
        <f>[3]Petoro!FJ29</f>
        <v>137.91008124752588</v>
      </c>
      <c r="FN343" s="155">
        <f>[3]Petoro!FK29</f>
        <v>137.63568490582503</v>
      </c>
      <c r="FO343" s="155">
        <f>[3]Petoro!FL29</f>
        <v>129.74290436699144</v>
      </c>
      <c r="FP343" s="155">
        <f>[3]Petoro!FM29</f>
        <v>143.34122758320933</v>
      </c>
      <c r="FQ343" s="155">
        <f>[3]Petoro!FN29</f>
        <v>131.25338845367355</v>
      </c>
      <c r="FR343" s="155">
        <f>[3]Petoro!FO29</f>
        <v>126.67866310359996</v>
      </c>
      <c r="FS343" s="155">
        <f>[3]Petoro!FP29</f>
        <v>135.47113771807059</v>
      </c>
      <c r="FT343" s="155">
        <f>[3]Petoro!FQ29</f>
        <v>131.44942156612365</v>
      </c>
      <c r="FU343" s="155">
        <f>[3]Petoro!FR29</f>
        <v>139.66619630877275</v>
      </c>
      <c r="FV343" s="155">
        <f>[3]Petoro!FS29</f>
        <v>135.79513192188611</v>
      </c>
      <c r="FW343" s="150"/>
      <c r="FX343" s="150"/>
      <c r="FY343" s="113" t="s">
        <v>166</v>
      </c>
      <c r="FZ343" s="114">
        <f>SUM(L343:FW343)</f>
        <v>3150.8926663414109</v>
      </c>
      <c r="GA343" s="115"/>
      <c r="GB343" s="109" t="s">
        <v>172</v>
      </c>
      <c r="GC343" s="116" t="s">
        <v>173</v>
      </c>
      <c r="GD343" s="117"/>
      <c r="GE343" s="118">
        <f>FZ343/FZ345</f>
        <v>0.88060528025725116</v>
      </c>
      <c r="GF343" s="117"/>
      <c r="GI343" s="118">
        <f>FZ343/$GI$576</f>
        <v>1.9547697974010734E-3</v>
      </c>
      <c r="GK343" s="114">
        <v>3150.8926663414109</v>
      </c>
      <c r="GO343" s="120">
        <f>SUM(EV343:FU343)</f>
        <v>3015.0975344195249</v>
      </c>
      <c r="GT343" s="22"/>
      <c r="GU343" s="120">
        <f>SUM(DU343:FU343)</f>
        <v>3015.0975344195249</v>
      </c>
      <c r="GV343" s="22"/>
      <c r="GW343" s="121">
        <f>SUM(DU343:FV343)</f>
        <v>3150.8926663414109</v>
      </c>
      <c r="GY343" s="22"/>
      <c r="HH343" s="135"/>
    </row>
    <row r="344" spans="2:216" ht="14.1" customHeight="1">
      <c r="B344" s="117"/>
      <c r="C344" s="125" t="s">
        <v>175</v>
      </c>
      <c r="D344" s="126" t="s">
        <v>176</v>
      </c>
      <c r="F344" s="10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14"/>
      <c r="FC344" s="127">
        <f>[3]Petoro!EZ36</f>
        <v>0.75219163997174598</v>
      </c>
      <c r="FD344" s="127">
        <f>[3]Petoro!FA36</f>
        <v>0.77705839953146327</v>
      </c>
      <c r="FE344" s="127">
        <f>[3]Petoro!FB36</f>
        <v>0.72181362103231295</v>
      </c>
      <c r="FF344" s="127">
        <f>[3]Petoro!FC36</f>
        <v>0.69538601295007663</v>
      </c>
      <c r="FG344" s="127">
        <f>[3]Petoro!FD36</f>
        <v>0.7193653502151488</v>
      </c>
      <c r="FH344" s="127">
        <f>[3]Petoro!FE36</f>
        <v>0.70730488315824247</v>
      </c>
      <c r="FI344" s="127">
        <f>[3]Petoro!FF36</f>
        <v>0.69535660752234918</v>
      </c>
      <c r="FJ344" s="127">
        <f>[3]Petoro!FG36</f>
        <v>0.69881754705599541</v>
      </c>
      <c r="FK344" s="127">
        <f>[3]Petoro!FH36</f>
        <v>0.75749056002237314</v>
      </c>
      <c r="FL344" s="206">
        <f>[3]Petoro!FI36</f>
        <v>0.74340883976232131</v>
      </c>
      <c r="FM344" s="127">
        <f>[3]Petoro!FJ36</f>
        <v>0.71835103848867232</v>
      </c>
      <c r="FN344" s="127">
        <f>[3]Petoro!FK36</f>
        <v>0.78252390792307147</v>
      </c>
      <c r="FO344" s="127">
        <f>[3]Petoro!FL36</f>
        <v>0.74068213272550398</v>
      </c>
      <c r="FP344" s="127">
        <f>[3]Petoro!FM36</f>
        <v>0.87414879585268623</v>
      </c>
      <c r="FQ344" s="127">
        <f>[3]Petoro!FN36</f>
        <v>0.7812673087809211</v>
      </c>
      <c r="FR344" s="127">
        <f>[3]Petoro!FO36</f>
        <v>0.74568407592115449</v>
      </c>
      <c r="FS344" s="127">
        <f>[3]Petoro!FP36</f>
        <v>0.82156808031648432</v>
      </c>
      <c r="FT344" s="127">
        <f>[3]Petoro!FQ36</f>
        <v>0.78702793784635106</v>
      </c>
      <c r="FU344" s="127">
        <f>[3]Petoro!FR36</f>
        <v>0.87260779219068174</v>
      </c>
      <c r="FV344" s="127">
        <f>[3]Petoro!FS36</f>
        <v>0.8653061594632474</v>
      </c>
      <c r="FW344" s="150"/>
      <c r="FX344" s="150"/>
      <c r="FY344" s="113" t="s">
        <v>166</v>
      </c>
      <c r="FZ344" s="129">
        <f>SUM(L344:FW344)</f>
        <v>15.257360690730806</v>
      </c>
      <c r="GA344" s="115"/>
      <c r="GB344" s="125" t="s">
        <v>175</v>
      </c>
      <c r="GC344" s="130" t="s">
        <v>176</v>
      </c>
      <c r="GD344" s="117"/>
      <c r="GE344" s="131">
        <f>(FZ344*$FP$7)/FZ345</f>
        <v>0.11939471974274876</v>
      </c>
      <c r="GF344" s="117"/>
      <c r="GI344" s="132"/>
      <c r="GK344" s="129">
        <v>15.257360690730806</v>
      </c>
      <c r="GO344" s="133">
        <f>SUM(EV344:FU344)</f>
        <v>14.392054531267558</v>
      </c>
      <c r="GT344" s="22"/>
      <c r="GU344" s="133">
        <f>SUM(DU344:FU344)</f>
        <v>14.392054531267558</v>
      </c>
      <c r="GV344" s="22"/>
      <c r="GW344" s="134">
        <f>SUM(DU344:FV344)</f>
        <v>15.257360690730806</v>
      </c>
      <c r="GY344" s="22"/>
      <c r="HH344" s="135"/>
    </row>
    <row r="345" spans="2:216" ht="15" customHeight="1">
      <c r="B345" s="117"/>
      <c r="C345" s="136" t="s">
        <v>177</v>
      </c>
      <c r="D345" s="14" t="s">
        <v>11</v>
      </c>
      <c r="F345" s="10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c r="EV345" s="23"/>
      <c r="EW345" s="23"/>
      <c r="EX345" s="23"/>
      <c r="EY345" s="23"/>
      <c r="EZ345" s="23"/>
      <c r="FA345" s="23"/>
      <c r="FB345" s="215"/>
      <c r="FC345" s="138">
        <f t="shared" ref="FC345:FV345" si="81">FC343+(FC344*$FP$7)</f>
        <v>235.32410191071483</v>
      </c>
      <c r="FD345" s="138">
        <f t="shared" si="81"/>
        <v>240.94888980430872</v>
      </c>
      <c r="FE345" s="138">
        <f t="shared" si="81"/>
        <v>225.65195596092582</v>
      </c>
      <c r="FF345" s="138">
        <f t="shared" si="81"/>
        <v>201.18930794747567</v>
      </c>
      <c r="FG345" s="138">
        <f t="shared" si="81"/>
        <v>203.40525760803018</v>
      </c>
      <c r="FH345" s="138">
        <f t="shared" si="81"/>
        <v>194.72903585385694</v>
      </c>
      <c r="FI345" s="138">
        <f t="shared" si="81"/>
        <v>182.34384340310217</v>
      </c>
      <c r="FJ345" s="138">
        <f t="shared" si="81"/>
        <v>175.70147717221622</v>
      </c>
      <c r="FK345" s="138">
        <f t="shared" si="81"/>
        <v>177.01214438065551</v>
      </c>
      <c r="FL345" s="138">
        <f t="shared" si="81"/>
        <v>169.15223203866415</v>
      </c>
      <c r="FM345" s="138">
        <f t="shared" si="81"/>
        <v>158.0239103252087</v>
      </c>
      <c r="FN345" s="138">
        <f t="shared" si="81"/>
        <v>159.54635432767103</v>
      </c>
      <c r="FO345" s="138">
        <f t="shared" si="81"/>
        <v>150.48200408330555</v>
      </c>
      <c r="FP345" s="138">
        <f t="shared" si="81"/>
        <v>167.81739386708455</v>
      </c>
      <c r="FQ345" s="138">
        <f t="shared" si="81"/>
        <v>153.12887309953933</v>
      </c>
      <c r="FR345" s="138">
        <f t="shared" si="81"/>
        <v>147.5578172293923</v>
      </c>
      <c r="FS345" s="138">
        <f t="shared" si="81"/>
        <v>158.47504396693216</v>
      </c>
      <c r="FT345" s="138">
        <f t="shared" si="81"/>
        <v>153.48620382582146</v>
      </c>
      <c r="FU345" s="138">
        <f t="shared" si="81"/>
        <v>164.09921449011185</v>
      </c>
      <c r="FV345" s="138">
        <f t="shared" si="81"/>
        <v>160.02370438685705</v>
      </c>
      <c r="FW345" s="112"/>
      <c r="FX345" s="112"/>
      <c r="FY345" s="100" t="s">
        <v>166</v>
      </c>
      <c r="FZ345" s="139">
        <f>SUM(L345:FW345)</f>
        <v>3578.0987656818738</v>
      </c>
      <c r="GA345" s="115"/>
      <c r="GB345" s="136" t="s">
        <v>177</v>
      </c>
      <c r="GC345" s="14" t="s">
        <v>11</v>
      </c>
      <c r="GD345" s="117"/>
      <c r="GE345" s="140">
        <f>GE343+GE344</f>
        <v>0.99999999999999989</v>
      </c>
      <c r="GF345" s="117"/>
      <c r="GI345" s="141"/>
      <c r="GK345" s="139">
        <v>3578.0987656818738</v>
      </c>
      <c r="GO345" s="142">
        <f>SUM(EV345:FU345)</f>
        <v>3418.0750612950169</v>
      </c>
      <c r="GR345" s="143" t="str">
        <f>GB342</f>
        <v>Petoro. Norway</v>
      </c>
      <c r="GS345" s="144">
        <f>GO345</f>
        <v>3418.0750612950169</v>
      </c>
      <c r="GT345" s="22"/>
      <c r="GU345" s="142">
        <f>SUM(DU345:FU345)</f>
        <v>3418.0750612950169</v>
      </c>
      <c r="GV345" s="22"/>
      <c r="GW345" s="145">
        <f>SUM(DU345:FV345)</f>
        <v>3578.0987656818738</v>
      </c>
      <c r="GY345" s="306">
        <f>+GW345</f>
        <v>3578.0987656818738</v>
      </c>
      <c r="GZ345" s="143" t="str">
        <f>GR345</f>
        <v>Petoro. Norway</v>
      </c>
      <c r="HA345" s="144">
        <f>GW345</f>
        <v>3578.0987656818738</v>
      </c>
      <c r="HC345" s="22" t="s">
        <v>92</v>
      </c>
      <c r="HD345" s="146">
        <f>FU345</f>
        <v>164.09921449011185</v>
      </c>
      <c r="HE345" s="147"/>
      <c r="HF345" s="148">
        <f>FV345</f>
        <v>160.02370438685705</v>
      </c>
      <c r="HH345" s="135"/>
    </row>
    <row r="346" spans="2:216" ht="9.9499999999999993" customHeight="1">
      <c r="B346" s="117"/>
      <c r="C346" s="149"/>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151">
        <f>FZ343+(FZ344*$FP$7)</f>
        <v>3578.0987656818734</v>
      </c>
      <c r="GA346" s="152" t="s">
        <v>179</v>
      </c>
      <c r="GB346" s="149"/>
      <c r="GF346" s="117"/>
      <c r="GK346" s="204"/>
      <c r="GZ346" s="1"/>
      <c r="HA346" s="1"/>
    </row>
    <row r="347" spans="2:216" ht="9.9499999999999993" customHeight="1">
      <c r="B347" s="117"/>
      <c r="C347" s="149"/>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04"/>
      <c r="GB347" s="149"/>
      <c r="GF347" s="117"/>
      <c r="GK347" s="204"/>
      <c r="GZ347" s="1"/>
      <c r="HA347" s="1"/>
    </row>
    <row r="348" spans="2:216" ht="14.1" customHeight="1">
      <c r="B348" s="14">
        <v>66</v>
      </c>
      <c r="C348" s="103" t="str">
        <f>GB348</f>
        <v>PetroChina, China</v>
      </c>
      <c r="D348" s="104" t="s">
        <v>169</v>
      </c>
      <c r="F348" s="14" t="s">
        <v>247</v>
      </c>
      <c r="G348" s="23" t="s">
        <v>171</v>
      </c>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23"/>
      <c r="DX348" s="23"/>
      <c r="DY348" s="23"/>
      <c r="DZ348" s="23"/>
      <c r="EA348" s="23"/>
      <c r="EB348" s="23"/>
      <c r="EC348" s="23"/>
      <c r="ED348" s="23"/>
      <c r="EE348" s="23"/>
      <c r="EF348" s="23"/>
      <c r="EG348" s="23"/>
      <c r="EH348" s="23"/>
      <c r="EI348" s="23"/>
      <c r="EJ348" s="23"/>
      <c r="EK348" s="23"/>
      <c r="EL348" s="23"/>
      <c r="EM348" s="23"/>
      <c r="EN348" s="23"/>
      <c r="EO348" s="23"/>
      <c r="EP348" s="23"/>
      <c r="EQ348" s="23"/>
      <c r="ER348" s="23"/>
      <c r="ES348" s="23"/>
      <c r="ET348" s="23"/>
      <c r="EU348" s="23"/>
      <c r="EV348" s="23"/>
      <c r="EW348" s="23"/>
      <c r="EX348" s="23"/>
      <c r="EY348" s="23"/>
      <c r="EZ348" s="23"/>
      <c r="FA348" s="23"/>
      <c r="FB348" s="23"/>
      <c r="FC348" s="23"/>
      <c r="FD348" s="23"/>
      <c r="FE348" s="23"/>
      <c r="FF348" s="23"/>
      <c r="FG348" s="23"/>
      <c r="FH348" s="23"/>
      <c r="FI348" s="23"/>
      <c r="FJ348" s="23"/>
      <c r="FK348" s="23"/>
      <c r="FL348" s="23"/>
      <c r="FM348" s="23"/>
      <c r="FN348" s="23"/>
      <c r="FO348" s="23"/>
      <c r="FP348" s="23"/>
      <c r="FQ348" s="23"/>
      <c r="FR348" s="23"/>
      <c r="FS348" s="23"/>
      <c r="FT348" s="23"/>
      <c r="FU348" s="23"/>
      <c r="FV348" s="23"/>
      <c r="FW348" s="23"/>
      <c r="FX348" s="23"/>
      <c r="FY348" s="23"/>
      <c r="FZ348" s="180"/>
      <c r="GB348" s="108" t="s">
        <v>40</v>
      </c>
      <c r="GF348" s="14">
        <v>66</v>
      </c>
      <c r="GK348" s="180"/>
      <c r="GZ348" s="1"/>
      <c r="HA348" s="1"/>
    </row>
    <row r="349" spans="2:216" ht="14.1" customHeight="1">
      <c r="C349" s="109" t="s">
        <v>172</v>
      </c>
      <c r="D349" s="110" t="s">
        <v>173</v>
      </c>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23"/>
      <c r="DX349" s="23"/>
      <c r="DY349" s="23"/>
      <c r="DZ349" s="23"/>
      <c r="EA349" s="23"/>
      <c r="EB349" s="23"/>
      <c r="EC349" s="23"/>
      <c r="ED349" s="23"/>
      <c r="EE349" s="23"/>
      <c r="EF349" s="23"/>
      <c r="EG349" s="23"/>
      <c r="EH349" s="23"/>
      <c r="EI349" s="23"/>
      <c r="EJ349" s="23"/>
      <c r="EK349" s="23"/>
      <c r="EL349" s="23"/>
      <c r="EM349" s="23"/>
      <c r="EN349" s="23"/>
      <c r="EO349" s="23"/>
      <c r="EP349" s="23"/>
      <c r="EQ349" s="213"/>
      <c r="ER349" s="155">
        <f>[3]PetroChina!EO29</f>
        <v>68.155209298764305</v>
      </c>
      <c r="ES349" s="155">
        <f>[3]PetroChina!EP29</f>
        <v>408.93125579258583</v>
      </c>
      <c r="ET349" s="155">
        <f>[3]PetroChina!EQ29</f>
        <v>413.06187453796548</v>
      </c>
      <c r="EU349" s="155">
        <f>[3]PetroChina!ER29</f>
        <v>418.50381351666073</v>
      </c>
      <c r="EV349" s="155">
        <f>[3]PetroChina!ES29</f>
        <v>423.7647014559326</v>
      </c>
      <c r="EW349" s="155">
        <f>[3]PetroChina!ET29</f>
        <v>436.01342602346153</v>
      </c>
      <c r="EX349" s="155">
        <f>[3]PetroChina!EU29</f>
        <v>444.20423997793216</v>
      </c>
      <c r="EY349" s="155">
        <f>[3]PetroChina!EV29</f>
        <v>451.05576591437818</v>
      </c>
      <c r="EZ349" s="155">
        <f>[3]PetroChina!EW29</f>
        <v>481.83718367179591</v>
      </c>
      <c r="FA349" s="155">
        <f>[3]PetroChina!EX29</f>
        <v>486.83420666170611</v>
      </c>
      <c r="FB349" s="155">
        <f>[3]PetroChina!EY29</f>
        <v>486.95525326931573</v>
      </c>
      <c r="FC349" s="155">
        <f>[3]PetroChina!EZ29</f>
        <v>452.05291146284435</v>
      </c>
      <c r="FD349" s="155">
        <f>[3]PetroChina!FA29</f>
        <v>399.33373618929119</v>
      </c>
      <c r="FE349" s="155">
        <f>[3]PetroChina!FB29</f>
        <v>364.84156239580381</v>
      </c>
      <c r="FF349" s="155">
        <f>[3]PetroChina!FC29</f>
        <v>376.8682163430243</v>
      </c>
      <c r="FG349" s="155">
        <f>[3]PetroChina!FD29</f>
        <v>397.37759354944535</v>
      </c>
      <c r="FH349" s="155">
        <f>[3]PetroChina!FE29</f>
        <v>402.69594796784065</v>
      </c>
      <c r="FI349" s="155">
        <f>[3]PetroChina!FF29</f>
        <v>433.8123017095225</v>
      </c>
      <c r="FJ349" s="155">
        <f>[3]PetroChina!FG29</f>
        <v>475.54524791276197</v>
      </c>
      <c r="FK349" s="155">
        <f>[3]PetroChina!FH29</f>
        <v>503.75426987154202</v>
      </c>
      <c r="FL349" s="155">
        <f>[3]PetroChina!FI29</f>
        <v>524.61216662295169</v>
      </c>
      <c r="FM349" s="155">
        <f>[3]PetroChina!FJ29</f>
        <v>536.20088944724739</v>
      </c>
      <c r="FN349" s="155">
        <f>[3]PetroChina!FK29</f>
        <v>566.00163926254106</v>
      </c>
      <c r="FO349" s="155">
        <f>[3]PetroChina!FL29</f>
        <v>474.88833762923025</v>
      </c>
      <c r="FP349" s="155">
        <f>[3]PetroChina!FM29</f>
        <v>495.84027655908898</v>
      </c>
      <c r="FQ349" s="155">
        <f>[3]PetroChina!FN29</f>
        <v>516.17894548992979</v>
      </c>
      <c r="FR349" s="155">
        <f>[3]PetroChina!FO29</f>
        <v>689.92467511810969</v>
      </c>
      <c r="FS349" s="155">
        <f>[3]PetroChina!FP29</f>
        <v>705.61568158423495</v>
      </c>
      <c r="FT349" s="155">
        <f>[3]PetroChina!FQ29</f>
        <v>708.4002156088801</v>
      </c>
      <c r="FU349" s="155">
        <f>[3]PetroChina!FR29</f>
        <v>729.95895500188374</v>
      </c>
      <c r="FV349" s="155">
        <f>[3]PetroChina!FS29</f>
        <v>753.95849357626355</v>
      </c>
      <c r="FW349" s="155"/>
      <c r="FX349" s="155"/>
      <c r="FY349" s="100" t="s">
        <v>166</v>
      </c>
      <c r="FZ349" s="114">
        <f>SUM(L349:FW349)</f>
        <v>15027.178993422935</v>
      </c>
      <c r="GA349" s="115"/>
      <c r="GB349" s="109" t="s">
        <v>172</v>
      </c>
      <c r="GC349" s="116" t="s">
        <v>173</v>
      </c>
      <c r="GD349" s="117"/>
      <c r="GE349" s="118">
        <f>FZ349/FZ351</f>
        <v>0.90989886858497926</v>
      </c>
      <c r="GI349" s="118">
        <f>FZ349/$GI$576</f>
        <v>9.3226519425019857E-3</v>
      </c>
      <c r="GK349" s="114">
        <v>15027.178993422935</v>
      </c>
      <c r="GL349" s="119">
        <f>FZ349-GK349</f>
        <v>0</v>
      </c>
      <c r="GM349" s="15">
        <f>GL349/GK349</f>
        <v>0</v>
      </c>
      <c r="GO349" s="120">
        <f>SUM(EV349:FU349)</f>
        <v>12964.568346700697</v>
      </c>
      <c r="GP349" s="14">
        <v>2016</v>
      </c>
      <c r="GU349" s="120">
        <f>SUM(DU349:FU349)</f>
        <v>14273.220499846671</v>
      </c>
      <c r="GW349" s="121">
        <f>SUM(DU349:FV349)</f>
        <v>15027.178993422935</v>
      </c>
      <c r="GZ349" s="1"/>
      <c r="HA349" s="1"/>
    </row>
    <row r="350" spans="2:216" ht="14.1" customHeight="1">
      <c r="C350" s="125" t="s">
        <v>175</v>
      </c>
      <c r="D350" s="126" t="s">
        <v>176</v>
      </c>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23"/>
      <c r="DX350" s="23"/>
      <c r="DY350" s="23"/>
      <c r="DZ350" s="23"/>
      <c r="EA350" s="23"/>
      <c r="EB350" s="23"/>
      <c r="EC350" s="23"/>
      <c r="ED350" s="23"/>
      <c r="EE350" s="23"/>
      <c r="EF350" s="23"/>
      <c r="EG350" s="23"/>
      <c r="EH350" s="23"/>
      <c r="EI350" s="23"/>
      <c r="EJ350" s="23"/>
      <c r="EK350" s="23"/>
      <c r="EL350" s="23"/>
      <c r="EM350" s="23"/>
      <c r="EN350" s="23"/>
      <c r="EO350" s="23"/>
      <c r="EP350" s="23"/>
      <c r="EQ350" s="214"/>
      <c r="ER350" s="127">
        <f>[3]PetroChina!EO36</f>
        <v>0.16427996367055742</v>
      </c>
      <c r="ES350" s="127">
        <f>[3]PetroChina!EP36</f>
        <v>0.9856797820233445</v>
      </c>
      <c r="ET350" s="127">
        <f>[3]PetroChina!EQ36</f>
        <v>0.99563614345792373</v>
      </c>
      <c r="EU350" s="127">
        <f>[3]PetroChina!ER36</f>
        <v>1.0153526765178122</v>
      </c>
      <c r="EV350" s="127">
        <f>[3]PetroChina!ES36</f>
        <v>1.0282452090780692</v>
      </c>
      <c r="EW350" s="127">
        <f>[3]PetroChina!ET36</f>
        <v>1.0669904982524003</v>
      </c>
      <c r="EX350" s="127">
        <f>[3]PetroChina!EU36</f>
        <v>1.0885043520294391</v>
      </c>
      <c r="EY350" s="127">
        <f>[3]PetroChina!EV36</f>
        <v>1.1049408523478919</v>
      </c>
      <c r="EZ350" s="127">
        <f>[3]PetroChina!EW36</f>
        <v>1.2414183553370788</v>
      </c>
      <c r="FA350" s="127">
        <f>[3]PetroChina!EX36</f>
        <v>1.2279250039939997</v>
      </c>
      <c r="FB350" s="127">
        <f>[3]PetroChina!EY36</f>
        <v>1.2391108401788158</v>
      </c>
      <c r="FC350" s="127">
        <f>[3]PetroChina!EZ36</f>
        <v>1.2123400566214029</v>
      </c>
      <c r="FD350" s="127">
        <f>[3]PetroChina!FA36</f>
        <v>1.0237349750865188</v>
      </c>
      <c r="FE350" s="127">
        <f>[3]PetroChina!FB36</f>
        <v>1.0006898396672423</v>
      </c>
      <c r="FF350" s="127">
        <f>[3]PetroChina!FC36</f>
        <v>1.0549813545936384</v>
      </c>
      <c r="FG350" s="127">
        <f>[3]PetroChina!FD36</f>
        <v>1.1434395431074289</v>
      </c>
      <c r="FH350" s="127">
        <f>[3]PetroChina!FE36</f>
        <v>1.2211154052092066</v>
      </c>
      <c r="FI350" s="127">
        <f>[3]PetroChina!FF36</f>
        <v>1.4028373097548277</v>
      </c>
      <c r="FJ350" s="127">
        <f>[3]PetroChina!FG36</f>
        <v>1.6060612668820324</v>
      </c>
      <c r="FK350" s="127">
        <f>[3]PetroChina!FH36</f>
        <v>1.8032720379589113</v>
      </c>
      <c r="FL350" s="127">
        <f>[3]PetroChina!FI36</f>
        <v>1.9703706006109538</v>
      </c>
      <c r="FM350" s="127">
        <f>[3]PetroChina!FJ36</f>
        <v>2.1018190801113485</v>
      </c>
      <c r="FN350" s="127">
        <f>[3]PetroChina!FK36</f>
        <v>2.2921366117654687</v>
      </c>
      <c r="FO350" s="127">
        <f>[3]PetroChina!FL36</f>
        <v>1.8979746068708288</v>
      </c>
      <c r="FP350" s="127">
        <f>[3]PetroChina!FM36</f>
        <v>2.0054141993005792</v>
      </c>
      <c r="FQ350" s="127">
        <f>[3]PetroChina!FN36</f>
        <v>2.1454478625106925</v>
      </c>
      <c r="FR350" s="127">
        <f>[3]PetroChina!FO36</f>
        <v>2.9838836303374867</v>
      </c>
      <c r="FS350" s="127">
        <f>[3]PetroChina!FP36</f>
        <v>3.0540962753081802</v>
      </c>
      <c r="FT350" s="127">
        <f>[3]PetroChina!FQ36</f>
        <v>3.1277313003589802</v>
      </c>
      <c r="FU350" s="127">
        <f>[3]PetroChina!FR36</f>
        <v>4.3153806649539126</v>
      </c>
      <c r="FV350" s="127">
        <f>[3]PetroChina!FS36</f>
        <v>4.6234721536339816</v>
      </c>
      <c r="FW350" s="127"/>
      <c r="FX350" s="127"/>
      <c r="FY350" s="100" t="s">
        <v>166</v>
      </c>
      <c r="FZ350" s="129">
        <f>SUM(L350:FW350)</f>
        <v>53.144282451530962</v>
      </c>
      <c r="GA350" s="115"/>
      <c r="GB350" s="125" t="s">
        <v>175</v>
      </c>
      <c r="GC350" s="130" t="s">
        <v>176</v>
      </c>
      <c r="GD350" s="117"/>
      <c r="GE350" s="131">
        <f>(FZ350*$FP$7)/FZ351</f>
        <v>9.0101131415020838E-2</v>
      </c>
      <c r="GI350" s="132"/>
      <c r="GK350" s="129">
        <v>53.144282451530962</v>
      </c>
      <c r="GL350" s="119">
        <f>FZ350-GK350</f>
        <v>0</v>
      </c>
      <c r="GM350" s="15">
        <f>GL350/GK350</f>
        <v>0</v>
      </c>
      <c r="GO350" s="133">
        <f>SUM(EV350:FU350)</f>
        <v>45.35986173222733</v>
      </c>
      <c r="GU350" s="133">
        <f>SUM(DU350:FU350)</f>
        <v>48.520810297896979</v>
      </c>
      <c r="GW350" s="134">
        <f>SUM(DU350:FV350)</f>
        <v>53.144282451530962</v>
      </c>
      <c r="GY350" s="306"/>
      <c r="GZ350" s="1"/>
      <c r="HA350" s="1"/>
    </row>
    <row r="351" spans="2:216" ht="15" customHeight="1">
      <c r="C351" s="136" t="s">
        <v>177</v>
      </c>
      <c r="D351" s="14" t="s">
        <v>11</v>
      </c>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215"/>
      <c r="ER351" s="138">
        <f t="shared" ref="ER351:FV351" si="82">ER349+(ER350*$FP$7)</f>
        <v>72.755048281539914</v>
      </c>
      <c r="ES351" s="138">
        <f t="shared" si="82"/>
        <v>436.53028968923945</v>
      </c>
      <c r="ET351" s="138">
        <f t="shared" si="82"/>
        <v>440.93968655478733</v>
      </c>
      <c r="EU351" s="138">
        <f t="shared" si="82"/>
        <v>446.9336884591595</v>
      </c>
      <c r="EV351" s="138">
        <f t="shared" si="82"/>
        <v>452.55556731011853</v>
      </c>
      <c r="EW351" s="138">
        <f t="shared" si="82"/>
        <v>465.88915997452875</v>
      </c>
      <c r="EX351" s="138">
        <f t="shared" si="82"/>
        <v>474.68236183475648</v>
      </c>
      <c r="EY351" s="138">
        <f t="shared" si="82"/>
        <v>481.99410978011917</v>
      </c>
      <c r="EZ351" s="138">
        <f t="shared" si="82"/>
        <v>516.59689762123412</v>
      </c>
      <c r="FA351" s="138">
        <f t="shared" si="82"/>
        <v>521.21610677353806</v>
      </c>
      <c r="FB351" s="138">
        <f t="shared" si="82"/>
        <v>521.65035679432253</v>
      </c>
      <c r="FC351" s="138">
        <f t="shared" si="82"/>
        <v>485.99843304824361</v>
      </c>
      <c r="FD351" s="138">
        <f t="shared" si="82"/>
        <v>427.9983154917137</v>
      </c>
      <c r="FE351" s="138">
        <f t="shared" si="82"/>
        <v>392.86087790648662</v>
      </c>
      <c r="FF351" s="138">
        <f t="shared" si="82"/>
        <v>406.40769427164616</v>
      </c>
      <c r="FG351" s="138">
        <f t="shared" si="82"/>
        <v>429.39390075645338</v>
      </c>
      <c r="FH351" s="138">
        <f t="shared" si="82"/>
        <v>436.88717931369843</v>
      </c>
      <c r="FI351" s="138">
        <f t="shared" si="82"/>
        <v>473.09174638265767</v>
      </c>
      <c r="FJ351" s="138">
        <f t="shared" si="82"/>
        <v>520.51496338545883</v>
      </c>
      <c r="FK351" s="138">
        <f t="shared" si="82"/>
        <v>554.24588693439159</v>
      </c>
      <c r="FL351" s="138">
        <f t="shared" si="82"/>
        <v>579.78254344005836</v>
      </c>
      <c r="FM351" s="138">
        <f t="shared" si="82"/>
        <v>595.05182369036515</v>
      </c>
      <c r="FN351" s="138">
        <f t="shared" si="82"/>
        <v>630.18146439197415</v>
      </c>
      <c r="FO351" s="138">
        <f t="shared" si="82"/>
        <v>528.03162662161344</v>
      </c>
      <c r="FP351" s="138">
        <f t="shared" si="82"/>
        <v>551.99187413950517</v>
      </c>
      <c r="FQ351" s="138">
        <f t="shared" si="82"/>
        <v>576.25148564022913</v>
      </c>
      <c r="FR351" s="138">
        <f t="shared" si="82"/>
        <v>773.47341676755934</v>
      </c>
      <c r="FS351" s="138">
        <f t="shared" si="82"/>
        <v>791.13037729286395</v>
      </c>
      <c r="FT351" s="138">
        <f t="shared" si="82"/>
        <v>795.97669201893154</v>
      </c>
      <c r="FU351" s="138">
        <f t="shared" si="82"/>
        <v>850.78961362059329</v>
      </c>
      <c r="FV351" s="138">
        <f t="shared" si="82"/>
        <v>883.41571387801503</v>
      </c>
      <c r="FW351" s="112"/>
      <c r="FX351" s="112"/>
      <c r="FY351" s="100" t="s">
        <v>166</v>
      </c>
      <c r="FZ351" s="139">
        <f>SUM(L351:FW351)</f>
        <v>16515.218902065801</v>
      </c>
      <c r="GA351" s="115"/>
      <c r="GB351" s="136" t="s">
        <v>177</v>
      </c>
      <c r="GC351" s="14" t="s">
        <v>11</v>
      </c>
      <c r="GD351" s="117"/>
      <c r="GE351" s="140">
        <f>GE349+GE350</f>
        <v>1</v>
      </c>
      <c r="GI351" s="141"/>
      <c r="GK351" s="139">
        <v>16515.218902065801</v>
      </c>
      <c r="GL351" s="119">
        <f>FZ351-GK351</f>
        <v>0</v>
      </c>
      <c r="GM351" s="15">
        <f>GL351/GK351</f>
        <v>0</v>
      </c>
      <c r="GO351" s="142">
        <f>SUM(EV351:FU351)</f>
        <v>14234.644475203062</v>
      </c>
      <c r="GR351" s="143" t="str">
        <f>GB348</f>
        <v>PetroChina, China</v>
      </c>
      <c r="GS351" s="144">
        <f>GO351</f>
        <v>14234.644475203062</v>
      </c>
      <c r="GU351" s="142">
        <f>SUM(DU351:FU351)</f>
        <v>15631.803188187787</v>
      </c>
      <c r="GW351" s="145">
        <f>SUM(DU351:FV351)</f>
        <v>16515.218902065801</v>
      </c>
      <c r="GY351" s="306">
        <f>+GW351</f>
        <v>16515.218902065801</v>
      </c>
      <c r="GZ351" s="143" t="str">
        <f>GR351</f>
        <v>PetroChina, China</v>
      </c>
      <c r="HA351" s="144">
        <f>GW351</f>
        <v>16515.218902065801</v>
      </c>
      <c r="HC351" s="22" t="s">
        <v>40</v>
      </c>
      <c r="HD351" s="146">
        <f>FU351</f>
        <v>850.78961362059329</v>
      </c>
      <c r="HE351" s="147"/>
      <c r="HF351" s="148">
        <f>FV351</f>
        <v>883.41571387801503</v>
      </c>
    </row>
    <row r="352" spans="2:216" ht="9.9499999999999993" customHeight="1">
      <c r="C352" s="149"/>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23"/>
      <c r="DS352" s="23"/>
      <c r="DT352" s="23"/>
      <c r="DU352" s="23"/>
      <c r="DV352" s="23"/>
      <c r="DW352" s="23"/>
      <c r="DX352" s="23"/>
      <c r="DY352" s="23"/>
      <c r="DZ352" s="23"/>
      <c r="EA352" s="23"/>
      <c r="EB352" s="23"/>
      <c r="EC352" s="23"/>
      <c r="ED352" s="23"/>
      <c r="EE352" s="23"/>
      <c r="EF352" s="23"/>
      <c r="EG352" s="23"/>
      <c r="EH352" s="23"/>
      <c r="EI352" s="23"/>
      <c r="EJ352" s="23"/>
      <c r="EK352" s="23"/>
      <c r="EL352" s="23"/>
      <c r="EM352" s="23"/>
      <c r="EN352" s="23"/>
      <c r="EO352" s="23"/>
      <c r="EP352" s="23"/>
      <c r="EQ352" s="23"/>
      <c r="ER352" s="23"/>
      <c r="ES352" s="23"/>
      <c r="ET352" s="23"/>
      <c r="EU352" s="23"/>
      <c r="EV352" s="23"/>
      <c r="EW352" s="23"/>
      <c r="EX352" s="23"/>
      <c r="EY352" s="23"/>
      <c r="EZ352" s="23"/>
      <c r="FA352" s="23"/>
      <c r="FB352" s="23"/>
      <c r="FC352" s="23"/>
      <c r="FD352" s="23"/>
      <c r="FE352" s="23"/>
      <c r="FF352" s="23"/>
      <c r="FG352" s="23"/>
      <c r="FH352" s="23"/>
      <c r="FI352" s="23"/>
      <c r="FJ352" s="23"/>
      <c r="FK352" s="23"/>
      <c r="FL352" s="23"/>
      <c r="FM352" s="23"/>
      <c r="FN352" s="23"/>
      <c r="FO352" s="23"/>
      <c r="FP352" s="23"/>
      <c r="FQ352" s="23"/>
      <c r="FR352" s="23"/>
      <c r="FS352" s="23"/>
      <c r="FT352" s="23"/>
      <c r="FU352" s="23"/>
      <c r="FV352" s="23"/>
      <c r="FW352" s="23"/>
      <c r="FX352" s="23"/>
      <c r="FY352" s="23"/>
      <c r="FZ352" s="151">
        <f>FZ349+(FZ350*$FP$7)</f>
        <v>16515.218902065801</v>
      </c>
      <c r="GA352" s="152" t="s">
        <v>179</v>
      </c>
      <c r="GB352" s="149"/>
      <c r="GK352" s="204">
        <v>0</v>
      </c>
      <c r="GZ352" s="1"/>
      <c r="HA352" s="1"/>
    </row>
    <row r="353" spans="2:216" ht="9.9499999999999993" customHeight="1">
      <c r="C353" s="149"/>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23"/>
      <c r="DS353" s="23"/>
      <c r="DT353" s="23"/>
      <c r="DU353" s="23"/>
      <c r="DV353" s="23"/>
      <c r="DW353" s="23"/>
      <c r="DX353" s="23"/>
      <c r="DY353" s="23"/>
      <c r="DZ353" s="23"/>
      <c r="EA353" s="23"/>
      <c r="EB353" s="23"/>
      <c r="EC353" s="23"/>
      <c r="ED353" s="23"/>
      <c r="EE353" s="23"/>
      <c r="EF353" s="23"/>
      <c r="EG353" s="23"/>
      <c r="EH353" s="23"/>
      <c r="EI353" s="23"/>
      <c r="EJ353" s="23"/>
      <c r="EK353" s="23"/>
      <c r="EL353" s="23"/>
      <c r="EM353" s="23"/>
      <c r="EN353" s="23"/>
      <c r="EO353" s="23"/>
      <c r="EP353" s="23"/>
      <c r="EQ353" s="23"/>
      <c r="ER353" s="23"/>
      <c r="ES353" s="23"/>
      <c r="ET353" s="23"/>
      <c r="EU353" s="23"/>
      <c r="EV353" s="23"/>
      <c r="EW353" s="23"/>
      <c r="EX353" s="23"/>
      <c r="EY353" s="23"/>
      <c r="EZ353" s="23"/>
      <c r="FA353" s="23"/>
      <c r="FB353" s="23"/>
      <c r="FC353" s="23"/>
      <c r="FD353" s="23"/>
      <c r="FE353" s="23"/>
      <c r="FF353" s="23"/>
      <c r="FG353" s="23"/>
      <c r="FH353" s="23"/>
      <c r="FI353" s="23"/>
      <c r="FJ353" s="23"/>
      <c r="FK353" s="23"/>
      <c r="FL353" s="23"/>
      <c r="FM353" s="23"/>
      <c r="FN353" s="23"/>
      <c r="FO353" s="23"/>
      <c r="FP353" s="23"/>
      <c r="FQ353" s="23"/>
      <c r="FR353" s="23"/>
      <c r="FS353" s="23"/>
      <c r="FT353" s="23"/>
      <c r="FU353" s="23"/>
      <c r="FV353" s="23"/>
      <c r="FW353" s="23"/>
      <c r="FX353" s="23"/>
      <c r="FY353" s="23"/>
      <c r="FZ353" s="204"/>
      <c r="GB353" s="149"/>
      <c r="GK353" s="204"/>
      <c r="GZ353" s="1"/>
      <c r="HA353" s="1"/>
    </row>
    <row r="354" spans="2:216" ht="15" customHeight="1">
      <c r="B354" s="14">
        <v>67</v>
      </c>
      <c r="C354" s="103" t="str">
        <f>GB354</f>
        <v>PetroEcuador</v>
      </c>
      <c r="D354" s="154" t="s">
        <v>180</v>
      </c>
      <c r="F354" s="105" t="s">
        <v>242</v>
      </c>
      <c r="G354" s="23" t="s">
        <v>171</v>
      </c>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c r="EV354" s="23"/>
      <c r="EW354" s="23"/>
      <c r="EX354" s="23"/>
      <c r="EY354" s="23"/>
      <c r="EZ354" s="23"/>
      <c r="FA354" s="23"/>
      <c r="FB354" s="23"/>
      <c r="FC354" s="23"/>
      <c r="FD354" s="23"/>
      <c r="FE354" s="23"/>
      <c r="FF354" s="23"/>
      <c r="FG354" s="23"/>
      <c r="FH354" s="23"/>
      <c r="FI354" s="23"/>
      <c r="FJ354" s="23"/>
      <c r="FK354" s="23"/>
      <c r="FL354" s="23"/>
      <c r="FM354" s="23"/>
      <c r="FN354" s="23"/>
      <c r="FO354" s="23"/>
      <c r="FP354" s="23"/>
      <c r="FQ354" s="23"/>
      <c r="FR354" s="23"/>
      <c r="FS354" s="23"/>
      <c r="FT354" s="23"/>
      <c r="FU354" s="23"/>
      <c r="FV354" s="23"/>
      <c r="FW354" s="150"/>
      <c r="FX354" s="150"/>
      <c r="FY354" s="23"/>
      <c r="FZ354" s="153"/>
      <c r="GB354" s="103" t="s">
        <v>107</v>
      </c>
      <c r="GF354" s="14">
        <v>67</v>
      </c>
      <c r="GK354" s="153"/>
      <c r="GT354" s="22"/>
      <c r="GU354" s="22"/>
      <c r="GV354" s="22"/>
      <c r="GW354" s="22"/>
      <c r="HH354" s="135"/>
    </row>
    <row r="355" spans="2:216" ht="14.1" customHeight="1">
      <c r="B355" s="117"/>
      <c r="C355" s="109" t="s">
        <v>172</v>
      </c>
      <c r="D355" s="110" t="s">
        <v>173</v>
      </c>
      <c r="F355" s="101"/>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13"/>
      <c r="EU355" s="155">
        <f>[3]PetroEcuador!ER29</f>
        <v>41.684889469680535</v>
      </c>
      <c r="EV355" s="155">
        <f>[3]PetroEcuador!ES29</f>
        <v>44.601444829663606</v>
      </c>
      <c r="EW355" s="155">
        <f>[3]PetroEcuador!ET29</f>
        <v>48.597504446263791</v>
      </c>
      <c r="EX355" s="155">
        <f>[3]PetroEcuador!EU29</f>
        <v>52.593564062863976</v>
      </c>
      <c r="EY355" s="155">
        <f>[3]PetroEcuador!EV29</f>
        <v>53.843516359999576</v>
      </c>
      <c r="EZ355" s="155">
        <f>[3]PetroEcuador!EW29</f>
        <v>53.426865594287712</v>
      </c>
      <c r="FA355" s="155">
        <f>[3]PetroEcuador!EX29</f>
        <v>53.843516359999576</v>
      </c>
      <c r="FB355" s="155">
        <f>[3]PetroEcuador!EY29</f>
        <v>40.91774466467745</v>
      </c>
      <c r="FC355" s="155">
        <f>[3]PetroEcuador!EZ29</f>
        <v>36.923400799395978</v>
      </c>
      <c r="FD355" s="155">
        <f>[3]PetroEcuador!FA29</f>
        <v>36.073231703456244</v>
      </c>
      <c r="FE355" s="155">
        <f>[3]PetroEcuador!FB29</f>
        <v>31.60370530763803</v>
      </c>
      <c r="FF355" s="155">
        <f>[3]PetroEcuador!FC29</f>
        <v>30.770403776214295</v>
      </c>
      <c r="FG355" s="155">
        <f>[3]PetroEcuador!FD29</f>
        <v>38.080730847340696</v>
      </c>
      <c r="FH355" s="155">
        <f>[3]PetroEcuador!FE29</f>
        <v>27.475074992856797</v>
      </c>
      <c r="FI355" s="155">
        <f>[3]PetroEcuador!FF29</f>
        <v>27.003323964957481</v>
      </c>
      <c r="FJ355" s="155">
        <f>[3]PetroEcuador!FG29</f>
        <v>69.143583066680975</v>
      </c>
      <c r="FK355" s="155">
        <f>[3]PetroEcuador!FH29</f>
        <v>70.810186129528446</v>
      </c>
      <c r="FL355" s="7">
        <f>[3]PetroEcuador!FI29</f>
        <v>68.165352303016149</v>
      </c>
      <c r="FM355" s="155">
        <f>[3]PetroEcuador!FJ29</f>
        <v>65.520518476503838</v>
      </c>
      <c r="FN355" s="155">
        <f>[3]PetroEcuador!FK29</f>
        <v>67.815982655884767</v>
      </c>
      <c r="FO355" s="155">
        <f>[3]PetroEcuador!FL29</f>
        <v>69.747727115094335</v>
      </c>
      <c r="FP355" s="155">
        <f>[3]PetroEcuador!FM29</f>
        <v>70.226130767270107</v>
      </c>
      <c r="FQ355" s="155">
        <f>[3]PetroEcuador!FN29</f>
        <v>72.740037159752291</v>
      </c>
      <c r="FR355" s="155">
        <f>[3]PetroEcuador!FO29</f>
        <v>78.07646940270061</v>
      </c>
      <c r="FS355" s="155">
        <f>[3]PetroEcuador!FP29</f>
        <v>76.089835062302001</v>
      </c>
      <c r="FT355" s="155">
        <f>[3]PetroEcuador!FQ29</f>
        <v>76.992869797119411</v>
      </c>
      <c r="FU355" s="155">
        <f>[3]PetroEcuador!FR29</f>
        <v>74.391376138398314</v>
      </c>
      <c r="FV355" s="155">
        <f>[3]PetroEcuador!FS29</f>
        <v>72.227187667876521</v>
      </c>
      <c r="FW355" s="150"/>
      <c r="FX355" s="150"/>
      <c r="FY355" s="113" t="s">
        <v>166</v>
      </c>
      <c r="FZ355" s="114">
        <f>SUM(L355:FW355)</f>
        <v>1549.3861729214236</v>
      </c>
      <c r="GA355" s="115"/>
      <c r="GB355" s="109" t="s">
        <v>172</v>
      </c>
      <c r="GC355" s="116" t="s">
        <v>173</v>
      </c>
      <c r="GD355" s="117"/>
      <c r="GE355" s="118">
        <f>FZ355/FZ357</f>
        <v>0.94819676496664385</v>
      </c>
      <c r="GF355" s="117"/>
      <c r="GI355" s="118">
        <f>FZ355/$GI$576</f>
        <v>9.6121753929953309E-4</v>
      </c>
      <c r="GK355" s="114">
        <v>1477.1589852535471</v>
      </c>
      <c r="GO355" s="120">
        <f>SUM(EV355:FU355)</f>
        <v>1435.4740957838667</v>
      </c>
      <c r="GT355" s="22"/>
      <c r="GU355" s="120">
        <f>SUM(DU355:FU355)</f>
        <v>1477.1589852535471</v>
      </c>
      <c r="GV355" s="22"/>
      <c r="GW355" s="121">
        <f>SUM(DU355:FV355)</f>
        <v>1549.3861729214236</v>
      </c>
      <c r="HH355" s="135"/>
    </row>
    <row r="356" spans="2:216" ht="14.1" customHeight="1">
      <c r="B356" s="117"/>
      <c r="C356" s="125" t="s">
        <v>175</v>
      </c>
      <c r="D356" s="126" t="s">
        <v>176</v>
      </c>
      <c r="F356" s="101"/>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14"/>
      <c r="EU356" s="127">
        <f>[3]PetroEcuador!ER36</f>
        <v>8.0131986243771505E-2</v>
      </c>
      <c r="EV356" s="127">
        <f>[3]PetroEcuador!ES36</f>
        <v>8.5633216380879507E-2</v>
      </c>
      <c r="EW356" s="127">
        <f>[3]PetroEcuador!ET36</f>
        <v>9.3170616114189794E-2</v>
      </c>
      <c r="EX356" s="127">
        <f>[3]PetroEcuador!EU36</f>
        <v>0.10070801584750008</v>
      </c>
      <c r="EY356" s="127">
        <f>[3]PetroEcuador!EV36</f>
        <v>0.10306568590626063</v>
      </c>
      <c r="EZ356" s="127">
        <f>[3]PetroEcuador!EW36</f>
        <v>0.10227979588667378</v>
      </c>
      <c r="FA356" s="127">
        <f>[3]PetroEcuador!EX36</f>
        <v>0.10306568590626063</v>
      </c>
      <c r="FB356" s="127">
        <f>[3]PetroEcuador!EY36</f>
        <v>8.8429653708436001E-2</v>
      </c>
      <c r="FC356" s="127">
        <f>[3]PetroEcuador!EZ36</f>
        <v>8.0226328889319451E-2</v>
      </c>
      <c r="FD356" s="127">
        <f>[3]PetroEcuador!FA36</f>
        <v>6.9505409724598191E-2</v>
      </c>
      <c r="FE356" s="127">
        <f>[3]PetroEcuador!FB36</f>
        <v>6.1074953150848287E-2</v>
      </c>
      <c r="FF356" s="127">
        <f>[3]PetroEcuador!FC36</f>
        <v>5.9503173111674572E-2</v>
      </c>
      <c r="FG356" s="127">
        <f>[3]PetroEcuador!FD36</f>
        <v>7.3291970728062122E-2</v>
      </c>
      <c r="FH356" s="127">
        <f>[3]PetroEcuador!FE36</f>
        <v>5.3287497502214905E-2</v>
      </c>
      <c r="FI356" s="127">
        <f>[3]PetroEcuador!FF36</f>
        <v>5.1728515575969046E-2</v>
      </c>
      <c r="FJ356" s="127">
        <f>[3]PetroEcuador!FG36</f>
        <v>0.13054464928928786</v>
      </c>
      <c r="FK356" s="127">
        <f>[3]PetroEcuador!FH36</f>
        <v>0.13368820936763531</v>
      </c>
      <c r="FL356" s="206">
        <f>[3]PetroEcuador!FI36</f>
        <v>0.13051878498816968</v>
      </c>
      <c r="FM356" s="127">
        <f>[3]PetroEcuador!FJ36</f>
        <v>0.12734936060870405</v>
      </c>
      <c r="FN356" s="127">
        <f>[3]PetroEcuador!FK36</f>
        <v>0.13293376110492505</v>
      </c>
      <c r="FO356" s="127">
        <f>[3]PetroEcuador!FL36</f>
        <v>0.1365774330139187</v>
      </c>
      <c r="FP356" s="127">
        <f>[3]PetroEcuador!FM36</f>
        <v>0.13601601137125818</v>
      </c>
      <c r="FQ356" s="127">
        <f>[3]PetroEcuador!FN36</f>
        <v>0.14222155224549698</v>
      </c>
      <c r="FR356" s="127">
        <f>[3]PetroEcuador!FO36</f>
        <v>0.155800270674543</v>
      </c>
      <c r="FS356" s="127">
        <f>[3]PetroEcuador!FP36</f>
        <v>0.15084021008457171</v>
      </c>
      <c r="FT356" s="127">
        <f>[3]PetroEcuador!FQ36</f>
        <v>0.15304539246416604</v>
      </c>
      <c r="FU356" s="127">
        <f>[3]PetroEcuador!FR36</f>
        <v>0.14713469221303882</v>
      </c>
      <c r="FV356" s="127">
        <f>[3]PetroEcuador!FS36</f>
        <v>0.1413796791693098</v>
      </c>
      <c r="FW356" s="150"/>
      <c r="FX356" s="150"/>
      <c r="FY356" s="113" t="s">
        <v>166</v>
      </c>
      <c r="FZ356" s="129">
        <f>SUM(L356:FW356)</f>
        <v>3.0231525112716837</v>
      </c>
      <c r="GA356" s="115"/>
      <c r="GB356" s="125" t="s">
        <v>175</v>
      </c>
      <c r="GC356" s="130" t="s">
        <v>176</v>
      </c>
      <c r="GD356" s="117"/>
      <c r="GE356" s="131">
        <f>(FZ356*$FP$7)/FZ357</f>
        <v>5.180323503335614E-2</v>
      </c>
      <c r="GF356" s="117"/>
      <c r="GI356" s="132"/>
      <c r="GK356" s="129">
        <v>2.8817728321023739</v>
      </c>
      <c r="GO356" s="133">
        <f>SUM(EV356:FU356)</f>
        <v>2.8016408458586022</v>
      </c>
      <c r="GT356" s="22"/>
      <c r="GU356" s="133">
        <f>SUM(DU356:FU356)</f>
        <v>2.8817728321023739</v>
      </c>
      <c r="GV356" s="22"/>
      <c r="GW356" s="134">
        <f>SUM(DU356:FV356)</f>
        <v>3.0231525112716837</v>
      </c>
      <c r="GY356" s="306"/>
      <c r="HH356" s="135"/>
    </row>
    <row r="357" spans="2:216" ht="15" customHeight="1">
      <c r="B357" s="117"/>
      <c r="C357" s="136" t="s">
        <v>177</v>
      </c>
      <c r="D357" s="14" t="s">
        <v>11</v>
      </c>
      <c r="F357" s="101"/>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15"/>
      <c r="EU357" s="138">
        <f t="shared" ref="EU357:FV357" si="83">EU355+(EU356*$FP$7)</f>
        <v>43.928585084506139</v>
      </c>
      <c r="EV357" s="138">
        <f t="shared" si="83"/>
        <v>46.999174888328234</v>
      </c>
      <c r="EW357" s="138">
        <f t="shared" si="83"/>
        <v>51.206281697461108</v>
      </c>
      <c r="EX357" s="138">
        <f t="shared" si="83"/>
        <v>55.413388506593975</v>
      </c>
      <c r="EY357" s="138">
        <f t="shared" si="83"/>
        <v>56.729355565374874</v>
      </c>
      <c r="EZ357" s="138">
        <f t="shared" si="83"/>
        <v>56.290699879114577</v>
      </c>
      <c r="FA357" s="138">
        <f t="shared" si="83"/>
        <v>56.729355565374874</v>
      </c>
      <c r="FB357" s="138">
        <f t="shared" si="83"/>
        <v>43.393774968513661</v>
      </c>
      <c r="FC357" s="138">
        <f t="shared" si="83"/>
        <v>39.169738008296925</v>
      </c>
      <c r="FD357" s="138">
        <f t="shared" si="83"/>
        <v>38.019383175744991</v>
      </c>
      <c r="FE357" s="138">
        <f t="shared" si="83"/>
        <v>33.313803995861782</v>
      </c>
      <c r="FF357" s="138">
        <f t="shared" si="83"/>
        <v>32.436492623341181</v>
      </c>
      <c r="FG357" s="138">
        <f t="shared" si="83"/>
        <v>40.132906027726435</v>
      </c>
      <c r="FH357" s="138">
        <f t="shared" si="83"/>
        <v>28.967124922918813</v>
      </c>
      <c r="FI357" s="138">
        <f t="shared" si="83"/>
        <v>28.451722401084613</v>
      </c>
      <c r="FJ357" s="138">
        <f t="shared" si="83"/>
        <v>72.79883324678103</v>
      </c>
      <c r="FK357" s="138">
        <f t="shared" si="83"/>
        <v>74.553455991822233</v>
      </c>
      <c r="FL357" s="138">
        <f t="shared" si="83"/>
        <v>71.819878282684897</v>
      </c>
      <c r="FM357" s="138">
        <f t="shared" si="83"/>
        <v>69.086300573547547</v>
      </c>
      <c r="FN357" s="138">
        <f t="shared" si="83"/>
        <v>71.538127966822671</v>
      </c>
      <c r="FO357" s="138">
        <f t="shared" si="83"/>
        <v>73.571895239484064</v>
      </c>
      <c r="FP357" s="138">
        <f t="shared" si="83"/>
        <v>74.034579085665342</v>
      </c>
      <c r="FQ357" s="138">
        <f t="shared" si="83"/>
        <v>76.722240622626202</v>
      </c>
      <c r="FR357" s="138">
        <f t="shared" si="83"/>
        <v>82.438876981587811</v>
      </c>
      <c r="FS357" s="138">
        <f t="shared" si="83"/>
        <v>80.313360944670009</v>
      </c>
      <c r="FT357" s="138">
        <f t="shared" si="83"/>
        <v>81.278140786116055</v>
      </c>
      <c r="FU357" s="138">
        <f t="shared" si="83"/>
        <v>78.511147520363409</v>
      </c>
      <c r="FV357" s="138">
        <f t="shared" si="83"/>
        <v>76.185818684617189</v>
      </c>
      <c r="FW357" s="112"/>
      <c r="FX357" s="112"/>
      <c r="FY357" s="100" t="s">
        <v>166</v>
      </c>
      <c r="FZ357" s="139">
        <f>SUM(L357:FW357)</f>
        <v>1634.0344432370307</v>
      </c>
      <c r="GA357" s="115"/>
      <c r="GB357" s="136" t="s">
        <v>177</v>
      </c>
      <c r="GC357" s="14" t="s">
        <v>11</v>
      </c>
      <c r="GD357" s="117"/>
      <c r="GE357" s="140">
        <f>GE355+GE356</f>
        <v>1</v>
      </c>
      <c r="GF357" s="117"/>
      <c r="GI357" s="141"/>
      <c r="GK357" s="139">
        <v>1557.8486245524134</v>
      </c>
      <c r="GO357" s="142">
        <f>SUM(EV357:FU357)</f>
        <v>1513.9200394679074</v>
      </c>
      <c r="GR357" s="143" t="str">
        <f>GB354</f>
        <v>PetroEcuador</v>
      </c>
      <c r="GS357" s="144">
        <f>GO357</f>
        <v>1513.9200394679074</v>
      </c>
      <c r="GT357" s="22"/>
      <c r="GU357" s="142">
        <f>SUM(DU357:FU357)</f>
        <v>1557.8486245524134</v>
      </c>
      <c r="GV357" s="22"/>
      <c r="GW357" s="145">
        <f>SUM(DU357:FV357)</f>
        <v>1634.0344432370307</v>
      </c>
      <c r="GY357" s="306">
        <f>+GW357</f>
        <v>1634.0344432370307</v>
      </c>
      <c r="GZ357" s="143" t="str">
        <f>GR357</f>
        <v>PetroEcuador</v>
      </c>
      <c r="HA357" s="144">
        <f>GW357</f>
        <v>1634.0344432370307</v>
      </c>
      <c r="HC357" s="22" t="s">
        <v>107</v>
      </c>
      <c r="HD357" s="146">
        <f>FU357</f>
        <v>78.511147520363409</v>
      </c>
      <c r="HE357" s="147"/>
      <c r="HF357" s="148">
        <f>FV357</f>
        <v>76.185818684617189</v>
      </c>
      <c r="HH357" s="135"/>
    </row>
    <row r="358" spans="2:216" ht="9.9499999999999993" customHeight="1">
      <c r="B358" s="117"/>
      <c r="C358" s="149"/>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c r="EV358" s="23"/>
      <c r="EW358" s="23"/>
      <c r="EX358" s="23"/>
      <c r="EY358" s="23"/>
      <c r="EZ358" s="23"/>
      <c r="FA358" s="23"/>
      <c r="FB358" s="23"/>
      <c r="FC358" s="23"/>
      <c r="FD358" s="23"/>
      <c r="FE358" s="23"/>
      <c r="FF358" s="23"/>
      <c r="FG358" s="23"/>
      <c r="FH358" s="23"/>
      <c r="FI358" s="23"/>
      <c r="FJ358" s="23"/>
      <c r="FK358" s="23"/>
      <c r="FL358" s="23"/>
      <c r="FM358" s="23"/>
      <c r="FN358" s="23"/>
      <c r="FO358" s="23"/>
      <c r="FP358" s="23"/>
      <c r="FQ358" s="23"/>
      <c r="FR358" s="23"/>
      <c r="FS358" s="23"/>
      <c r="FT358" s="23"/>
      <c r="FU358" s="23"/>
      <c r="FV358" s="23"/>
      <c r="FW358" s="23"/>
      <c r="FX358" s="23"/>
      <c r="FY358" s="23"/>
      <c r="FZ358" s="151">
        <f>FZ355+(FZ356*$FP$7)</f>
        <v>1634.0344432370307</v>
      </c>
      <c r="GA358" s="152" t="s">
        <v>179</v>
      </c>
      <c r="GB358" s="149"/>
      <c r="GF358" s="117"/>
      <c r="GK358" s="204"/>
      <c r="GZ358" s="1"/>
      <c r="HA358" s="1"/>
    </row>
    <row r="359" spans="2:216" ht="14.1" customHeight="1">
      <c r="B359" s="14">
        <v>68</v>
      </c>
      <c r="C359" s="103" t="str">
        <f>GB359</f>
        <v>Petroleo Brasileiro (Petrobras), Brazil</v>
      </c>
      <c r="D359" s="104" t="s">
        <v>169</v>
      </c>
      <c r="F359" s="14" t="s">
        <v>278</v>
      </c>
      <c r="G359" s="23" t="s">
        <v>171</v>
      </c>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c r="EV359" s="23"/>
      <c r="EW359" s="23"/>
      <c r="EX359" s="23"/>
      <c r="EY359" s="23"/>
      <c r="EZ359" s="23"/>
      <c r="FA359" s="23"/>
      <c r="FB359" s="23"/>
      <c r="FC359" s="23"/>
      <c r="FD359" s="23"/>
      <c r="FE359" s="23"/>
      <c r="FF359" s="23"/>
      <c r="FG359" s="23"/>
      <c r="FH359" s="23"/>
      <c r="FI359" s="23"/>
      <c r="FJ359" s="23"/>
      <c r="FK359" s="23"/>
      <c r="FL359" s="23"/>
      <c r="FM359" s="23"/>
      <c r="FN359" s="23"/>
      <c r="FO359" s="23"/>
      <c r="FP359" s="23"/>
      <c r="FQ359" s="23"/>
      <c r="FR359" s="23"/>
      <c r="FS359" s="23"/>
      <c r="FT359" s="23"/>
      <c r="FU359" s="23"/>
      <c r="FV359" s="23"/>
      <c r="FW359" s="23"/>
      <c r="FX359" s="23"/>
      <c r="FY359" s="23"/>
      <c r="FZ359" s="180"/>
      <c r="GB359" s="219" t="s">
        <v>279</v>
      </c>
      <c r="GF359" s="14">
        <v>68</v>
      </c>
      <c r="GK359" s="180"/>
      <c r="GZ359" s="1"/>
      <c r="HA359" s="1"/>
    </row>
    <row r="360" spans="2:216" ht="14.1" customHeight="1">
      <c r="C360" s="109" t="s">
        <v>172</v>
      </c>
      <c r="D360" s="110" t="s">
        <v>173</v>
      </c>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23"/>
      <c r="CY360" s="23"/>
      <c r="CZ360" s="23"/>
      <c r="DA360" s="23"/>
      <c r="DB360" s="23"/>
      <c r="DC360" s="23"/>
      <c r="DD360" s="23"/>
      <c r="DE360" s="23"/>
      <c r="DF360" s="23"/>
      <c r="DG360" s="23"/>
      <c r="DH360" s="23"/>
      <c r="DI360" s="213"/>
      <c r="DJ360" s="155">
        <f>[3]PetroBras!DG29</f>
        <v>0.49811088930793301</v>
      </c>
      <c r="DK360" s="155">
        <f>[3]PetroBras!DH29</f>
        <v>0.88486177767534313</v>
      </c>
      <c r="DL360" s="155">
        <f>[3]PetroBras!DI29</f>
        <v>1.6815062103095939</v>
      </c>
      <c r="DM360" s="155">
        <f>[3]PetroBras!DJ29</f>
        <v>4.0992869195576684</v>
      </c>
      <c r="DN360" s="155">
        <f>[3]PetroBras!DK29</f>
        <v>7.6857973358696281</v>
      </c>
      <c r="DO360" s="155">
        <f>[3]PetroBras!DL29</f>
        <v>9.7222393357341659</v>
      </c>
      <c r="DP360" s="155">
        <f>[3]PetroBras!DM29</f>
        <v>12.190890594927897</v>
      </c>
      <c r="DQ360" s="155">
        <f>[3]PetroBras!DN29</f>
        <v>14.201745256851305</v>
      </c>
      <c r="DR360" s="155">
        <f>[3]PetroBras!DO29</f>
        <v>13.615250147602207</v>
      </c>
      <c r="DS360" s="155">
        <f>[3]PetroBras!DP29</f>
        <v>14.46163064682924</v>
      </c>
      <c r="DT360" s="155">
        <f>[3]PetroBras!DQ29</f>
        <v>13.576034974007875</v>
      </c>
      <c r="DU360" s="155">
        <f>[3]PetroBras!DR29</f>
        <v>14.342061320955924</v>
      </c>
      <c r="DV360" s="155">
        <f>[3]PetroBras!DS29</f>
        <v>17.609366119993215</v>
      </c>
      <c r="DW360" s="155">
        <f>[3]PetroBras!DT29</f>
        <v>21.964434705331552</v>
      </c>
      <c r="DX360" s="155">
        <f>[3]PetroBras!DU29</f>
        <v>24.101883881767428</v>
      </c>
      <c r="DY360" s="155">
        <f>[3]PetroBras!DV29</f>
        <v>26.295048823867063</v>
      </c>
      <c r="DZ360" s="155">
        <f>[3]PetroBras!DW29</f>
        <v>25.202025872165436</v>
      </c>
      <c r="EA360" s="155">
        <f>[3]PetroBras!DX29</f>
        <v>25.845639667304354</v>
      </c>
      <c r="EB360" s="155">
        <f>[3]PetroBras!DY29</f>
        <v>25.434378597159562</v>
      </c>
      <c r="EC360" s="155">
        <f>[3]PetroBras!DZ29</f>
        <v>25.815307273597114</v>
      </c>
      <c r="ED360" s="155">
        <f>[3]PetroBras!EA29</f>
        <v>27.392198086293678</v>
      </c>
      <c r="EE360" s="155">
        <f>[3]PetroBras!EB29</f>
        <v>26.886457013195702</v>
      </c>
      <c r="EF360" s="155">
        <f>[3]PetroBras!EC29</f>
        <v>26.181426951489897</v>
      </c>
      <c r="EG360" s="155">
        <f>[3]PetroBras!ED29</f>
        <v>25.608916406750978</v>
      </c>
      <c r="EH360" s="155">
        <f>[3]PetroBras!EE29</f>
        <v>25.947695022581996</v>
      </c>
      <c r="EI360" s="155">
        <f>[3]PetroBras!EF29</f>
        <v>26.609461437400292</v>
      </c>
      <c r="EJ360" s="155">
        <f>[3]PetroBras!EG29</f>
        <v>29.377820672851037</v>
      </c>
      <c r="EK360" s="155">
        <f>[3]PetroBras!EH29</f>
        <v>34.376045876773162</v>
      </c>
      <c r="EL360" s="155">
        <f>[3]PetroBras!EI29</f>
        <v>41.925750324825337</v>
      </c>
      <c r="EM360" s="155">
        <f>[3]PetroBras!EJ29</f>
        <v>53.71293778981547</v>
      </c>
      <c r="EN360" s="155">
        <f>[3]PetroBras!EK29</f>
        <v>74.666397770090569</v>
      </c>
      <c r="EO360" s="155">
        <f>[3]PetroBras!EL29</f>
        <v>87.864426090504821</v>
      </c>
      <c r="EP360" s="155">
        <f>[3]PetroBras!EM29</f>
        <v>93.011832261282322</v>
      </c>
      <c r="EQ360" s="155">
        <f>[3]PetroBras!EN29</f>
        <v>93.187651790993201</v>
      </c>
      <c r="ER360" s="155">
        <f>[3]PetroBras!EO29</f>
        <v>91.375380985048778</v>
      </c>
      <c r="ES360" s="155">
        <f>[3]PetroBras!EP29</f>
        <v>97.448429770861523</v>
      </c>
      <c r="ET360" s="155">
        <f>[3]PetroBras!EQ29</f>
        <v>102.59325993637317</v>
      </c>
      <c r="EU360" s="155">
        <f>[3]PetroBras!ER29</f>
        <v>102.26241043021834</v>
      </c>
      <c r="EV360" s="155">
        <f>[3]PetroBras!ES29</f>
        <v>103.90296944615255</v>
      </c>
      <c r="EW360" s="155">
        <f>[3]PetroBras!ET29</f>
        <v>106.85821152917266</v>
      </c>
      <c r="EX360" s="155">
        <f>[3]PetroBras!EU29</f>
        <v>110.99000527659314</v>
      </c>
      <c r="EY360" s="155">
        <f>[3]PetroBras!EV29</f>
        <v>114.96199157940266</v>
      </c>
      <c r="EZ360" s="155">
        <f>[3]PetroBras!EW29</f>
        <v>129.9464360559848</v>
      </c>
      <c r="FA360" s="155">
        <f>[3]PetroBras!EX29</f>
        <v>139.59984446319305</v>
      </c>
      <c r="FB360" s="155">
        <f>[3]PetroBras!EY29</f>
        <v>160.20915830762254</v>
      </c>
      <c r="FC360" s="155">
        <f>[3]PetroBras!EZ29</f>
        <v>179.9898420866441</v>
      </c>
      <c r="FD360" s="155">
        <f>[3]PetroBras!FA29</f>
        <v>211.95982681049685</v>
      </c>
      <c r="FE360" s="155">
        <f>[3]PetroBras!FB29</f>
        <v>221.39660981871967</v>
      </c>
      <c r="FF360" s="155">
        <f>[3]PetroBras!FC29</f>
        <v>245.17414643733173</v>
      </c>
      <c r="FG360" s="155">
        <f>[3]PetroBras!FD29</f>
        <v>275.81866145336505</v>
      </c>
      <c r="FH360" s="155">
        <f>[3]PetroBras!FE29</f>
        <v>273.21673647125101</v>
      </c>
      <c r="FI360" s="155">
        <f>[3]PetroBras!FF29</f>
        <v>300.15030237336453</v>
      </c>
      <c r="FJ360" s="155">
        <f>[3]PetroBras!FG29</f>
        <v>311.23722371492875</v>
      </c>
      <c r="FK360" s="155">
        <f>[3]PetroBras!FH29</f>
        <v>311.61720139414695</v>
      </c>
      <c r="FL360" s="155">
        <f>[3]PetroBras!FI29</f>
        <v>324.52729599853365</v>
      </c>
      <c r="FM360" s="155">
        <f>[3]PetroBras!FJ29</f>
        <v>341.98807258401462</v>
      </c>
      <c r="FN360" s="155">
        <f>[3]PetroBras!FK29</f>
        <v>349.70182807488732</v>
      </c>
      <c r="FO360" s="155">
        <f>[3]PetroBras!FL29</f>
        <v>354.5245867058872</v>
      </c>
      <c r="FP360" s="155">
        <f>[3]PetroBras!FM29</f>
        <v>350.96276228704085</v>
      </c>
      <c r="FQ360" s="155">
        <f>[3]PetroBras!FN29</f>
        <v>342.6898569848081</v>
      </c>
      <c r="FR360" s="155">
        <f>[3]PetroBras!FO29</f>
        <v>359.9230856372435</v>
      </c>
      <c r="FS360" s="155">
        <f>[3]PetroBras!FP29</f>
        <v>375.20086871256598</v>
      </c>
      <c r="FT360" s="155">
        <f>[3]PetroBras!FQ29</f>
        <v>375.54152101850218</v>
      </c>
      <c r="FU360" s="155">
        <f>[3]PetroBras!FR29</f>
        <v>372.37280331184729</v>
      </c>
      <c r="FV360" s="155">
        <f>[3]PetroBras!FS29</f>
        <v>353.4896905661617</v>
      </c>
      <c r="FW360" s="155"/>
      <c r="FX360" s="155"/>
      <c r="FY360" s="100" t="s">
        <v>166</v>
      </c>
      <c r="FZ360" s="114">
        <f>SUM(L360:FW360)</f>
        <v>8457.6075380680268</v>
      </c>
      <c r="GA360" s="115"/>
      <c r="GB360" s="109" t="s">
        <v>172</v>
      </c>
      <c r="GC360" s="116" t="s">
        <v>173</v>
      </c>
      <c r="GD360" s="117"/>
      <c r="GE360" s="118">
        <f>FZ360/FZ362</f>
        <v>0.92333573788241652</v>
      </c>
      <c r="GI360" s="118">
        <f>FZ360/$GI$576</f>
        <v>5.2469815777265363E-3</v>
      </c>
      <c r="GK360" s="114">
        <v>8457.6075380680268</v>
      </c>
      <c r="GL360" s="119">
        <f>FZ360-GK360</f>
        <v>0</v>
      </c>
      <c r="GM360" s="15">
        <f>GL360/GK360</f>
        <v>0</v>
      </c>
      <c r="GO360" s="120">
        <f>SUM(EV360:FU360)</f>
        <v>6744.4618485337014</v>
      </c>
      <c r="GP360" s="14">
        <v>2016</v>
      </c>
      <c r="GU360" s="120">
        <f>SUM(DU360:FU360)</f>
        <v>8011.5004934131921</v>
      </c>
      <c r="GW360" s="121">
        <f>SUM(DU360:FV360)</f>
        <v>8364.9901839793529</v>
      </c>
      <c r="GZ360" s="1"/>
      <c r="HA360" s="1"/>
    </row>
    <row r="361" spans="2:216" ht="14.1" customHeight="1">
      <c r="C361" s="125" t="s">
        <v>175</v>
      </c>
      <c r="D361" s="126" t="s">
        <v>176</v>
      </c>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23"/>
      <c r="CY361" s="23"/>
      <c r="CZ361" s="23"/>
      <c r="DA361" s="23"/>
      <c r="DB361" s="23"/>
      <c r="DC361" s="23"/>
      <c r="DD361" s="23"/>
      <c r="DE361" s="23"/>
      <c r="DF361" s="23"/>
      <c r="DG361" s="23"/>
      <c r="DH361" s="23"/>
      <c r="DI361" s="214"/>
      <c r="DJ361" s="127">
        <f>[3]PetroBras!DG36</f>
        <v>1.8748566750922179E-3</v>
      </c>
      <c r="DK361" s="127">
        <f>[3]PetroBras!DH36</f>
        <v>2.5827858266258882E-3</v>
      </c>
      <c r="DL361" s="127">
        <f>[3]PetroBras!DI36</f>
        <v>4.4072578808777843E-3</v>
      </c>
      <c r="DM361" s="127">
        <f>[3]PetroBras!DJ36</f>
        <v>1.0072823583221265E-2</v>
      </c>
      <c r="DN361" s="127">
        <f>[3]PetroBras!DK36</f>
        <v>1.893477669239135E-2</v>
      </c>
      <c r="DO361" s="127">
        <f>[3]PetroBras!DL36</f>
        <v>2.4668125255192561E-2</v>
      </c>
      <c r="DP361" s="127">
        <f>[3]PetroBras!DM36</f>
        <v>3.0872772897702839E-2</v>
      </c>
      <c r="DQ361" s="127">
        <f>[3]PetroBras!DN36</f>
        <v>3.4569166536191007E-2</v>
      </c>
      <c r="DR361" s="127">
        <f>[3]PetroBras!DO36</f>
        <v>3.3213856565772623E-2</v>
      </c>
      <c r="DS361" s="127">
        <f>[3]PetroBras!DP36</f>
        <v>3.4100867788772478E-2</v>
      </c>
      <c r="DT361" s="127">
        <f>[3]PetroBras!DQ36</f>
        <v>3.2824522705145132E-2</v>
      </c>
      <c r="DU361" s="127">
        <f>[3]PetroBras!DR36</f>
        <v>3.6753520571068836E-2</v>
      </c>
      <c r="DV361" s="127">
        <f>[3]PetroBras!DS36</f>
        <v>4.4357316623132623E-2</v>
      </c>
      <c r="DW361" s="127">
        <f>[3]PetroBras!DT36</f>
        <v>5.4097498119010462E-2</v>
      </c>
      <c r="DX361" s="127">
        <f>[3]PetroBras!DU36</f>
        <v>5.9492522898459063E-2</v>
      </c>
      <c r="DY361" s="127">
        <f>[3]PetroBras!DV36</f>
        <v>6.750532363243289E-2</v>
      </c>
      <c r="DZ361" s="127">
        <f>[3]PetroBras!DW36</f>
        <v>6.5647429844774507E-2</v>
      </c>
      <c r="EA361" s="127">
        <f>[3]PetroBras!DX36</f>
        <v>6.5405884497371281E-2</v>
      </c>
      <c r="EB361" s="127">
        <f>[3]PetroBras!DY36</f>
        <v>6.538326508075458E-2</v>
      </c>
      <c r="EC361" s="127">
        <f>[3]PetroBras!DZ36</f>
        <v>6.5282902680836807E-2</v>
      </c>
      <c r="ED361" s="127">
        <f>[3]PetroBras!EA36</f>
        <v>7.2642719403233497E-2</v>
      </c>
      <c r="EE361" s="127">
        <f>[3]PetroBras!EB36</f>
        <v>7.3587450886352615E-2</v>
      </c>
      <c r="EF361" s="127">
        <f>[3]PetroBras!EC36</f>
        <v>7.2440907097638452E-2</v>
      </c>
      <c r="EG361" s="127">
        <f>[3]PetroBras!ED36</f>
        <v>7.3844606844327046E-2</v>
      </c>
      <c r="EH361" s="127">
        <f>[3]PetroBras!EE36</f>
        <v>7.6304110532773028E-2</v>
      </c>
      <c r="EI361" s="127">
        <f>[3]PetroBras!EF36</f>
        <v>7.7124843679847774E-2</v>
      </c>
      <c r="EJ361" s="127">
        <f>[3]PetroBras!EG36</f>
        <v>8.6723931402825888E-2</v>
      </c>
      <c r="EK361" s="127">
        <f>[3]PetroBras!EH36</f>
        <v>0.10022280881257854</v>
      </c>
      <c r="EL361" s="127">
        <f>[3]PetroBras!EI36</f>
        <v>0.12276560059182215</v>
      </c>
      <c r="EM361" s="127">
        <f>[3]PetroBras!EJ36</f>
        <v>0.16059878735581809</v>
      </c>
      <c r="EN361" s="127">
        <f>[3]PetroBras!EK36</f>
        <v>0.21303142688686277</v>
      </c>
      <c r="EO361" s="127">
        <f>[3]PetroBras!EL36</f>
        <v>0.24409712165902758</v>
      </c>
      <c r="EP361" s="127">
        <f>[3]PetroBras!EM36</f>
        <v>0.25836687638723843</v>
      </c>
      <c r="EQ361" s="127">
        <f>[3]PetroBras!EN36</f>
        <v>0.26101550445082372</v>
      </c>
      <c r="ER361" s="127">
        <f>[3]PetroBras!EO36</f>
        <v>0.2557664453099881</v>
      </c>
      <c r="ES361" s="127">
        <f>[3]PetroBras!EP36</f>
        <v>0.27138376928990032</v>
      </c>
      <c r="ET361" s="127">
        <f>[3]PetroBras!EQ36</f>
        <v>0.2815154852339769</v>
      </c>
      <c r="EU361" s="127">
        <f>[3]PetroBras!ER36</f>
        <v>0.28537394250667936</v>
      </c>
      <c r="EV361" s="127">
        <f>[3]PetroBras!ES36</f>
        <v>0.29393633736803881</v>
      </c>
      <c r="EW361" s="127">
        <f>[3]PetroBras!ET36</f>
        <v>0.30566475571613055</v>
      </c>
      <c r="EX361" s="127">
        <f>[3]PetroBras!EU36</f>
        <v>0.31877627134880893</v>
      </c>
      <c r="EY361" s="127">
        <f>[3]PetroBras!EV36</f>
        <v>0.33164296102962854</v>
      </c>
      <c r="EZ361" s="127">
        <f>[3]PetroBras!EW36</f>
        <v>0.37532301097839338</v>
      </c>
      <c r="FA361" s="127">
        <f>[3]PetroBras!EX36</f>
        <v>0.40305162355177215</v>
      </c>
      <c r="FB361" s="127">
        <f>[3]PetroBras!EY36</f>
        <v>0.45595265919497358</v>
      </c>
      <c r="FC361" s="127">
        <f>[3]PetroBras!EZ36</f>
        <v>0.508706907661302</v>
      </c>
      <c r="FD361" s="127">
        <f>[3]PetroBras!FA36</f>
        <v>0.60789329365357414</v>
      </c>
      <c r="FE361" s="127">
        <f>[3]PetroBras!FB36</f>
        <v>0.63888448801757414</v>
      </c>
      <c r="FF361" s="127">
        <f>[3]PetroBras!FC36</f>
        <v>0.69934205393074644</v>
      </c>
      <c r="FG361" s="127">
        <f>[3]PetroBras!FD36</f>
        <v>0.81282088785320628</v>
      </c>
      <c r="FH361" s="127">
        <f>[3]PetroBras!FE36</f>
        <v>0.82878818132219467</v>
      </c>
      <c r="FI361" s="127">
        <f>[3]PetroBras!FF36</f>
        <v>0.88865954990018126</v>
      </c>
      <c r="FJ361" s="127">
        <f>[3]PetroBras!FG36</f>
        <v>0.91672924783147947</v>
      </c>
      <c r="FK361" s="127">
        <f>[3]PetroBras!FH36</f>
        <v>0.92177267691025988</v>
      </c>
      <c r="FL361" s="127">
        <f>[3]PetroBras!FI36</f>
        <v>0.97943722023953017</v>
      </c>
      <c r="FM361" s="127">
        <f>[3]PetroBras!FJ36</f>
        <v>1.005502830884683</v>
      </c>
      <c r="FN361" s="127">
        <f>[3]PetroBras!FK36</f>
        <v>1.0319874251527337</v>
      </c>
      <c r="FO361" s="127">
        <f>[3]PetroBras!FL36</f>
        <v>1.0617640669777604</v>
      </c>
      <c r="FP361" s="127">
        <f>[3]PetroBras!FM36</f>
        <v>1.0724948926421267</v>
      </c>
      <c r="FQ361" s="127">
        <f>[3]PetroBras!FN36</f>
        <v>1.0635180076125255</v>
      </c>
      <c r="FR361" s="127">
        <f>[3]PetroBras!FO36</f>
        <v>1.130102923697315</v>
      </c>
      <c r="FS361" s="127">
        <f>[3]PetroBras!FP36</f>
        <v>1.1919606420170648</v>
      </c>
      <c r="FT361" s="127">
        <f>[3]PetroBras!FQ36</f>
        <v>1.1979702253217301</v>
      </c>
      <c r="FU361" s="127">
        <f>[3]PetroBras!FR36</f>
        <v>1.176003828976987</v>
      </c>
      <c r="FV361" s="127">
        <f>[3]PetroBras!FS36</f>
        <v>1.1221866252919055</v>
      </c>
      <c r="FW361" s="127"/>
      <c r="FX361" s="127"/>
      <c r="FY361" s="100" t="s">
        <v>166</v>
      </c>
      <c r="FZ361" s="129">
        <f>SUM(L361:FW361)</f>
        <v>25.079727409769166</v>
      </c>
      <c r="GA361" s="115"/>
      <c r="GB361" s="125" t="s">
        <v>175</v>
      </c>
      <c r="GC361" s="130" t="s">
        <v>176</v>
      </c>
      <c r="GD361" s="117"/>
      <c r="GE361" s="131">
        <f>(FZ361*$FP$7)/FZ362</f>
        <v>7.6664262117583148E-2</v>
      </c>
      <c r="GI361" s="132"/>
      <c r="GK361" s="129">
        <v>25.079727409769166</v>
      </c>
      <c r="GL361" s="119">
        <f>FZ361-GK361</f>
        <v>0</v>
      </c>
      <c r="GM361" s="15">
        <f>GL361/GK361</f>
        <v>0</v>
      </c>
      <c r="GO361" s="133">
        <f>SUM(EV361:FU361)</f>
        <v>20.218686969790721</v>
      </c>
      <c r="GU361" s="133">
        <f>SUM(DU361:FU361)</f>
        <v>23.729418972070278</v>
      </c>
      <c r="GW361" s="134">
        <f>SUM(DU361:FV361)</f>
        <v>24.851605597362184</v>
      </c>
      <c r="GZ361" s="1"/>
      <c r="HA361" s="1"/>
    </row>
    <row r="362" spans="2:216" ht="15" customHeight="1">
      <c r="C362" s="136" t="s">
        <v>177</v>
      </c>
      <c r="D362" s="14" t="s">
        <v>11</v>
      </c>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215"/>
      <c r="DJ362" s="138">
        <f t="shared" ref="DJ362:FU362" si="84">DJ360+(DJ361*$FP$7)</f>
        <v>0.55060687621051507</v>
      </c>
      <c r="DK362" s="138">
        <f t="shared" si="84"/>
        <v>0.95717978082086796</v>
      </c>
      <c r="DL362" s="138">
        <f t="shared" si="84"/>
        <v>1.8049094309741718</v>
      </c>
      <c r="DM362" s="138">
        <f t="shared" si="84"/>
        <v>4.3813259798878637</v>
      </c>
      <c r="DN362" s="138">
        <f t="shared" si="84"/>
        <v>8.2159710832565853</v>
      </c>
      <c r="DO362" s="138">
        <f t="shared" si="84"/>
        <v>10.412946842879558</v>
      </c>
      <c r="DP362" s="138">
        <f t="shared" si="84"/>
        <v>13.055328236063577</v>
      </c>
      <c r="DQ362" s="138">
        <f t="shared" si="84"/>
        <v>15.169681919864654</v>
      </c>
      <c r="DR362" s="138">
        <f t="shared" si="84"/>
        <v>14.54523813144384</v>
      </c>
      <c r="DS362" s="138">
        <f t="shared" si="84"/>
        <v>15.41645494491487</v>
      </c>
      <c r="DT362" s="138">
        <f t="shared" si="84"/>
        <v>14.495121609751939</v>
      </c>
      <c r="DU362" s="138">
        <f t="shared" si="84"/>
        <v>15.371159896945851</v>
      </c>
      <c r="DV362" s="138">
        <f t="shared" si="84"/>
        <v>18.85137098544093</v>
      </c>
      <c r="DW362" s="138">
        <f t="shared" si="84"/>
        <v>23.479164652663844</v>
      </c>
      <c r="DX362" s="138">
        <f t="shared" si="84"/>
        <v>25.767674522924281</v>
      </c>
      <c r="DY362" s="138">
        <f t="shared" si="84"/>
        <v>28.185197885575185</v>
      </c>
      <c r="DZ362" s="138">
        <f t="shared" si="84"/>
        <v>27.040153907819121</v>
      </c>
      <c r="EA362" s="138">
        <f t="shared" si="84"/>
        <v>27.677004433230749</v>
      </c>
      <c r="EB362" s="138">
        <f t="shared" si="84"/>
        <v>27.265110019420689</v>
      </c>
      <c r="EC362" s="138">
        <f t="shared" si="84"/>
        <v>27.643228548660545</v>
      </c>
      <c r="ED362" s="138">
        <f t="shared" si="84"/>
        <v>29.426194229584215</v>
      </c>
      <c r="EE362" s="138">
        <f t="shared" si="84"/>
        <v>28.946905638013575</v>
      </c>
      <c r="EF362" s="138">
        <f t="shared" si="84"/>
        <v>28.209772350223773</v>
      </c>
      <c r="EG362" s="138">
        <f t="shared" si="84"/>
        <v>27.676565398392135</v>
      </c>
      <c r="EH362" s="138">
        <f t="shared" si="84"/>
        <v>28.084210117499641</v>
      </c>
      <c r="EI362" s="138">
        <f t="shared" si="84"/>
        <v>28.76895706043603</v>
      </c>
      <c r="EJ362" s="138">
        <f t="shared" si="84"/>
        <v>31.80609075213016</v>
      </c>
      <c r="EK362" s="138">
        <f t="shared" si="84"/>
        <v>37.182284523525361</v>
      </c>
      <c r="EL362" s="138">
        <f t="shared" si="84"/>
        <v>45.363187141396359</v>
      </c>
      <c r="EM362" s="138">
        <f t="shared" si="84"/>
        <v>58.209703835778377</v>
      </c>
      <c r="EN362" s="138">
        <f t="shared" si="84"/>
        <v>80.631277722922732</v>
      </c>
      <c r="EO362" s="138">
        <f t="shared" si="84"/>
        <v>94.699145496957598</v>
      </c>
      <c r="EP362" s="138">
        <f t="shared" si="84"/>
        <v>100.246104800125</v>
      </c>
      <c r="EQ362" s="138">
        <f t="shared" si="84"/>
        <v>100.49608591561626</v>
      </c>
      <c r="ER362" s="138">
        <f t="shared" si="84"/>
        <v>98.536841453728442</v>
      </c>
      <c r="ES362" s="138">
        <f t="shared" si="84"/>
        <v>105.04717531097873</v>
      </c>
      <c r="ET362" s="138">
        <f t="shared" si="84"/>
        <v>110.47569352292453</v>
      </c>
      <c r="EU362" s="138">
        <f t="shared" si="84"/>
        <v>110.25288082040537</v>
      </c>
      <c r="EV362" s="138">
        <f t="shared" si="84"/>
        <v>112.13318689245764</v>
      </c>
      <c r="EW362" s="138">
        <f t="shared" si="84"/>
        <v>115.41682468922431</v>
      </c>
      <c r="EX362" s="138">
        <f t="shared" si="84"/>
        <v>119.91574087435978</v>
      </c>
      <c r="EY362" s="138">
        <f t="shared" si="84"/>
        <v>124.24799448823227</v>
      </c>
      <c r="EZ362" s="138">
        <f t="shared" si="84"/>
        <v>140.45548036337982</v>
      </c>
      <c r="FA362" s="138">
        <f t="shared" si="84"/>
        <v>150.88528992264267</v>
      </c>
      <c r="FB362" s="138">
        <f t="shared" si="84"/>
        <v>172.9758327650818</v>
      </c>
      <c r="FC362" s="138">
        <f t="shared" si="84"/>
        <v>194.23363550116056</v>
      </c>
      <c r="FD362" s="138">
        <f t="shared" si="84"/>
        <v>228.98083903279692</v>
      </c>
      <c r="FE362" s="138">
        <f t="shared" si="84"/>
        <v>239.28537548321174</v>
      </c>
      <c r="FF362" s="138">
        <f t="shared" si="84"/>
        <v>264.75572394739265</v>
      </c>
      <c r="FG362" s="138">
        <f t="shared" si="84"/>
        <v>298.57764631325483</v>
      </c>
      <c r="FH362" s="138">
        <f t="shared" si="84"/>
        <v>296.42280554827244</v>
      </c>
      <c r="FI362" s="138">
        <f t="shared" si="84"/>
        <v>325.03276977056959</v>
      </c>
      <c r="FJ362" s="138">
        <f t="shared" si="84"/>
        <v>336.90564265421017</v>
      </c>
      <c r="FK362" s="138">
        <f t="shared" si="84"/>
        <v>337.42683634763421</v>
      </c>
      <c r="FL362" s="138">
        <f t="shared" si="84"/>
        <v>351.95153816524049</v>
      </c>
      <c r="FM362" s="138">
        <f t="shared" si="84"/>
        <v>370.14215184878572</v>
      </c>
      <c r="FN362" s="138">
        <f t="shared" si="84"/>
        <v>378.59747597916385</v>
      </c>
      <c r="FO362" s="138">
        <f t="shared" si="84"/>
        <v>384.2539805812645</v>
      </c>
      <c r="FP362" s="138">
        <f t="shared" si="84"/>
        <v>380.99261928102038</v>
      </c>
      <c r="FQ362" s="138">
        <f t="shared" si="84"/>
        <v>372.46836119795881</v>
      </c>
      <c r="FR362" s="138">
        <f t="shared" si="84"/>
        <v>391.56596750076835</v>
      </c>
      <c r="FS362" s="138">
        <f t="shared" si="84"/>
        <v>408.5757666890438</v>
      </c>
      <c r="FT362" s="138">
        <f t="shared" si="84"/>
        <v>409.08468732751061</v>
      </c>
      <c r="FU362" s="138">
        <f t="shared" si="84"/>
        <v>405.3009105232029</v>
      </c>
      <c r="FV362" s="138">
        <f>FV360+(FV361*$FP$7)</f>
        <v>384.91091607433503</v>
      </c>
      <c r="FW362" s="112"/>
      <c r="FX362" s="112"/>
      <c r="FY362" s="100" t="s">
        <v>166</v>
      </c>
      <c r="FZ362" s="139">
        <f>SUM(L362:FW362)</f>
        <v>9159.8399055415666</v>
      </c>
      <c r="GA362" s="115"/>
      <c r="GB362" s="136" t="s">
        <v>177</v>
      </c>
      <c r="GC362" s="14" t="s">
        <v>11</v>
      </c>
      <c r="GD362" s="117"/>
      <c r="GE362" s="140">
        <f>GE360+GE361</f>
        <v>0.99999999999999967</v>
      </c>
      <c r="GI362" s="141"/>
      <c r="GK362" s="139">
        <v>9159.8399055415666</v>
      </c>
      <c r="GL362" s="119">
        <f>FZ362-GK362</f>
        <v>0</v>
      </c>
      <c r="GM362" s="15">
        <f>GL362/GK362</f>
        <v>0</v>
      </c>
      <c r="GO362" s="142">
        <f>SUM(EV362:FU362)</f>
        <v>7310.5850836878408</v>
      </c>
      <c r="GR362" s="143" t="str">
        <f>GB359</f>
        <v>Petroleo Brasileiro (Petrobras), Brazil</v>
      </c>
      <c r="GS362" s="144">
        <f>GO362</f>
        <v>7310.5850836878408</v>
      </c>
      <c r="GU362" s="142">
        <f>SUM(DU362:FU362)</f>
        <v>8675.9242246311624</v>
      </c>
      <c r="GW362" s="145">
        <f>SUM(DU362:FV362)</f>
        <v>9060.8351407054979</v>
      </c>
      <c r="GY362" s="306">
        <f>+GW362</f>
        <v>9060.8351407054979</v>
      </c>
      <c r="GZ362" s="143" t="str">
        <f>GR362</f>
        <v>Petroleo Brasileiro (Petrobras), Brazil</v>
      </c>
      <c r="HA362" s="144">
        <f>GW362</f>
        <v>9060.8351407054979</v>
      </c>
      <c r="HC362" s="22" t="s">
        <v>63</v>
      </c>
      <c r="HD362" s="146">
        <f>FU362</f>
        <v>405.3009105232029</v>
      </c>
      <c r="HE362" s="147"/>
      <c r="HF362" s="148">
        <f>FV362</f>
        <v>384.91091607433503</v>
      </c>
    </row>
    <row r="363" spans="2:216" ht="9.9499999999999993" customHeight="1">
      <c r="C363" s="220"/>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c r="EV363" s="23"/>
      <c r="EW363" s="23"/>
      <c r="EX363" s="23"/>
      <c r="EY363" s="23"/>
      <c r="EZ363" s="23"/>
      <c r="FA363" s="23"/>
      <c r="FB363" s="23"/>
      <c r="FC363" s="23"/>
      <c r="FD363" s="23"/>
      <c r="FE363" s="23"/>
      <c r="FF363" s="23"/>
      <c r="FG363" s="23"/>
      <c r="FH363" s="23"/>
      <c r="FI363" s="23"/>
      <c r="FJ363" s="23"/>
      <c r="FK363" s="23"/>
      <c r="FL363" s="23"/>
      <c r="FM363" s="23"/>
      <c r="FN363" s="23"/>
      <c r="FO363" s="23"/>
      <c r="FP363" s="23"/>
      <c r="FQ363" s="23"/>
      <c r="FR363" s="23"/>
      <c r="FS363" s="23"/>
      <c r="FT363" s="23"/>
      <c r="FU363" s="23"/>
      <c r="FV363" s="23"/>
      <c r="FW363" s="23"/>
      <c r="FX363" s="23"/>
      <c r="FY363" s="23"/>
      <c r="FZ363" s="151">
        <f>FZ360+(FZ361*$FP$7)</f>
        <v>9159.839905541563</v>
      </c>
      <c r="GA363" s="152" t="s">
        <v>179</v>
      </c>
      <c r="GB363" s="220"/>
      <c r="GK363" s="204">
        <v>0</v>
      </c>
      <c r="GZ363" s="1"/>
      <c r="HA363" s="1"/>
    </row>
    <row r="364" spans="2:216" ht="14.1" customHeight="1">
      <c r="B364" s="14">
        <v>69</v>
      </c>
      <c r="C364" s="103" t="str">
        <f>GB364</f>
        <v>Petroleos de Venezuela (PDVSA)</v>
      </c>
      <c r="D364" s="104" t="s">
        <v>169</v>
      </c>
      <c r="F364" s="14" t="s">
        <v>259</v>
      </c>
      <c r="G364" s="23" t="s">
        <v>171</v>
      </c>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c r="EV364" s="23"/>
      <c r="EW364" s="23"/>
      <c r="EX364" s="23"/>
      <c r="EY364" s="23"/>
      <c r="EZ364" s="23"/>
      <c r="FA364" s="23"/>
      <c r="FB364" s="23"/>
      <c r="FC364" s="23"/>
      <c r="FD364" s="23"/>
      <c r="FE364" s="23"/>
      <c r="FF364" s="23"/>
      <c r="FG364" s="23"/>
      <c r="FH364" s="23"/>
      <c r="FI364" s="23"/>
      <c r="FJ364" s="23"/>
      <c r="FK364" s="23"/>
      <c r="FL364" s="23"/>
      <c r="FM364" s="23"/>
      <c r="FN364" s="23"/>
      <c r="FO364" s="23"/>
      <c r="FP364" s="23"/>
      <c r="FQ364" s="23"/>
      <c r="FR364" s="23"/>
      <c r="FS364" s="23"/>
      <c r="FT364" s="23"/>
      <c r="FU364" s="23"/>
      <c r="FV364" s="23"/>
      <c r="FW364" s="23"/>
      <c r="FX364" s="23"/>
      <c r="FY364" s="23"/>
      <c r="FZ364" s="180"/>
      <c r="GB364" s="108" t="s">
        <v>42</v>
      </c>
      <c r="GF364" s="14">
        <v>69</v>
      </c>
      <c r="GK364" s="180"/>
      <c r="GZ364" s="1"/>
      <c r="HA364" s="1"/>
    </row>
    <row r="365" spans="2:216" ht="14.1" customHeight="1">
      <c r="B365" s="117"/>
      <c r="C365" s="109" t="s">
        <v>172</v>
      </c>
      <c r="D365" s="110" t="s">
        <v>173</v>
      </c>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23"/>
      <c r="CY365" s="23"/>
      <c r="CZ365" s="23"/>
      <c r="DA365" s="23"/>
      <c r="DB365" s="23"/>
      <c r="DC365" s="23"/>
      <c r="DD365" s="23"/>
      <c r="DE365" s="23"/>
      <c r="DF365" s="23"/>
      <c r="DG365" s="23"/>
      <c r="DH365" s="23"/>
      <c r="DI365" s="23"/>
      <c r="DJ365" s="23"/>
      <c r="DK365" s="23"/>
      <c r="DL365" s="23"/>
      <c r="DM365" s="23"/>
      <c r="DN365" s="23"/>
      <c r="DO365" s="213"/>
      <c r="DP365" s="155">
        <f>'[3]PD Venezuela'!DM29</f>
        <v>40.506206186566956</v>
      </c>
      <c r="DQ365" s="155">
        <f>'[3]PD Venezuela'!DN29</f>
        <v>41.532960762259364</v>
      </c>
      <c r="DR365" s="155">
        <f>'[3]PD Venezuela'!DO29</f>
        <v>45.485787330125063</v>
      </c>
      <c r="DS365" s="155">
        <f>'[3]PD Venezuela'!DP29</f>
        <v>46.269654521890175</v>
      </c>
      <c r="DT365" s="155">
        <f>'[3]PD Venezuela'!DQ29</f>
        <v>48.325546224390955</v>
      </c>
      <c r="DU365" s="155">
        <f>'[3]PD Venezuela'!DR29</f>
        <v>49.425247954636866</v>
      </c>
      <c r="DV365" s="155">
        <f>'[3]PD Venezuela'!DS29</f>
        <v>48.124539440201836</v>
      </c>
      <c r="DW365" s="155">
        <f>'[3]PD Venezuela'!DT29</f>
        <v>50.641961587473915</v>
      </c>
      <c r="DX365" s="155">
        <f>'[3]PD Venezuela'!DU29</f>
        <v>51.521113803279633</v>
      </c>
      <c r="DY365" s="155">
        <f>'[3]PD Venezuela'!DV29</f>
        <v>51.457795641894734</v>
      </c>
      <c r="DZ365" s="155">
        <f>'[3]PD Venezuela'!DW29</f>
        <v>53.317527017842252</v>
      </c>
      <c r="EA365" s="155">
        <f>'[3]PD Venezuela'!DX29</f>
        <v>51.219387790878613</v>
      </c>
      <c r="EB365" s="155">
        <f>'[3]PD Venezuela'!DY29</f>
        <v>46.770337684146391</v>
      </c>
      <c r="EC365" s="155">
        <f>'[3]PD Venezuela'!DZ29</f>
        <v>49.263759161843602</v>
      </c>
      <c r="ED365" s="155">
        <f>'[3]PD Venezuela'!EA29</f>
        <v>43.965088850942884</v>
      </c>
      <c r="EE365" s="155">
        <f>'[3]PD Venezuela'!EB29</f>
        <v>35.109660784965406</v>
      </c>
      <c r="EF365" s="155">
        <f>'[3]PD Venezuela'!EC29</f>
        <v>275.58386548914717</v>
      </c>
      <c r="EG365" s="155">
        <f>'[3]PD Venezuela'!ED29</f>
        <v>273.32057650946422</v>
      </c>
      <c r="EH365" s="155">
        <f>'[3]PD Venezuela'!EE29</f>
        <v>268.84525073727463</v>
      </c>
      <c r="EI365" s="155">
        <f>'[3]PD Venezuela'!EF29</f>
        <v>293.12640326767144</v>
      </c>
      <c r="EJ365" s="155">
        <f>'[3]PD Venezuela'!EG29</f>
        <v>281.79376343871127</v>
      </c>
      <c r="EK365" s="155">
        <f>'[3]PD Venezuela'!EH29</f>
        <v>265.15976296595954</v>
      </c>
      <c r="EL365" s="155">
        <f>'[3]PD Venezuela'!EI29</f>
        <v>244.11987782499091</v>
      </c>
      <c r="EM365" s="155">
        <f>'[3]PD Venezuela'!EJ29</f>
        <v>232.27576812703501</v>
      </c>
      <c r="EN365" s="155">
        <f>'[3]PD Venezuela'!EK29</f>
        <v>233.52458188508211</v>
      </c>
      <c r="EO365" s="155">
        <f>'[3]PD Venezuela'!EL29</f>
        <v>221.17728074626851</v>
      </c>
      <c r="EP365" s="155">
        <f>'[3]PD Venezuela'!EM29</f>
        <v>239.70731857901322</v>
      </c>
      <c r="EQ365" s="155">
        <f>'[3]PD Venezuela'!EN29</f>
        <v>234.71413903478904</v>
      </c>
      <c r="ER365" s="155">
        <f>'[3]PD Venezuela'!EO29</f>
        <v>251.81093537445307</v>
      </c>
      <c r="ES365" s="155">
        <f>'[3]PD Venezuela'!EP29</f>
        <v>258.83379946411458</v>
      </c>
      <c r="ET365" s="155">
        <f>'[3]PD Venezuela'!EQ29</f>
        <v>290.34805997508681</v>
      </c>
      <c r="EU365" s="155">
        <f>'[3]PD Venezuela'!ER29</f>
        <v>320.30745265075825</v>
      </c>
      <c r="EV365" s="155">
        <f>'[3]PD Venezuela'!ES29</f>
        <v>318.64746205124419</v>
      </c>
      <c r="EW365" s="155">
        <f>'[3]PD Venezuela'!ET29</f>
        <v>333.90593349749145</v>
      </c>
      <c r="EX365" s="155">
        <f>'[3]PD Venezuela'!EU29</f>
        <v>354.87574519399249</v>
      </c>
      <c r="EY365" s="155">
        <f>'[3]PD Venezuela'!EV29</f>
        <v>377.56228916149155</v>
      </c>
      <c r="EZ365" s="155">
        <f>'[3]PD Venezuela'!EW29</f>
        <v>402.10795989542481</v>
      </c>
      <c r="FA365" s="155">
        <f>'[3]PD Venezuela'!EX29</f>
        <v>443.04442138628821</v>
      </c>
      <c r="FB365" s="155">
        <f>'[3]PD Venezuela'!EY29</f>
        <v>436.83753517115071</v>
      </c>
      <c r="FC365" s="155">
        <f>'[3]PD Venezuela'!EZ29</f>
        <v>396.53956173338065</v>
      </c>
      <c r="FD365" s="155">
        <f>'[3]PD Venezuela'!FA29</f>
        <v>437.43912451201084</v>
      </c>
      <c r="FE365" s="155">
        <f>'[3]PD Venezuela'!FB29</f>
        <v>428.93030193223296</v>
      </c>
      <c r="FF365" s="155">
        <f>'[3]PD Venezuela'!FC29</f>
        <v>375.832256908278</v>
      </c>
      <c r="FG365" s="155">
        <f>'[3]PD Venezuela'!FD29</f>
        <v>330.26766070856718</v>
      </c>
      <c r="FH365" s="155">
        <f>'[3]PD Venezuela'!FE29</f>
        <v>365.9249127038579</v>
      </c>
      <c r="FI365" s="155">
        <f>'[3]PD Venezuela'!FF29</f>
        <v>369.2832459590598</v>
      </c>
      <c r="FJ365" s="155">
        <f>'[3]PD Venezuela'!FG29</f>
        <v>351.56387166680963</v>
      </c>
      <c r="FK365" s="155">
        <f>'[3]PD Venezuela'!FH29</f>
        <v>349.72682532748769</v>
      </c>
      <c r="FL365" s="155">
        <f>'[3]PD Venezuela'!FI29</f>
        <v>376.51441308189504</v>
      </c>
      <c r="FM365" s="155">
        <f>'[3]PD Venezuela'!FJ29</f>
        <v>348.25856100216811</v>
      </c>
      <c r="FN365" s="155">
        <f>'[3]PD Venezuela'!FK29</f>
        <v>356.55369897406803</v>
      </c>
      <c r="FO365" s="155">
        <f>'[3]PD Venezuela'!FL29</f>
        <v>386.7987524492043</v>
      </c>
      <c r="FP365" s="155">
        <f>'[3]PD Venezuela'!FM29</f>
        <v>396.00878066111869</v>
      </c>
      <c r="FQ365" s="155">
        <f>'[3]PD Venezuela'!FN29</f>
        <v>384.55411550537968</v>
      </c>
      <c r="FR365" s="155">
        <f>'[3]PD Venezuela'!FO29</f>
        <v>415.82937429553004</v>
      </c>
      <c r="FS365" s="155">
        <f>'[3]PD Venezuela'!FP29</f>
        <v>420.01600772344676</v>
      </c>
      <c r="FT365" s="155">
        <f>'[3]PD Venezuela'!FQ29</f>
        <v>384.89683421035278</v>
      </c>
      <c r="FU365" s="155">
        <f>'[3]PD Venezuela'!FR29</f>
        <v>342.45360761558265</v>
      </c>
      <c r="FV365" s="155">
        <f>'[3]PD Venezuela'!FS29</f>
        <v>259.64447173938009</v>
      </c>
      <c r="FW365" s="155"/>
      <c r="FX365" s="155"/>
      <c r="FY365" s="100" t="s">
        <v>166</v>
      </c>
      <c r="FZ365" s="114">
        <f>SUM(L365:FW365)</f>
        <v>15081.603135880052</v>
      </c>
      <c r="GA365" s="115"/>
      <c r="GB365" s="109" t="s">
        <v>172</v>
      </c>
      <c r="GC365" s="116" t="s">
        <v>173</v>
      </c>
      <c r="GD365" s="117"/>
      <c r="GE365" s="118">
        <f>FZ365/FZ367</f>
        <v>0.92729378513482019</v>
      </c>
      <c r="GF365" s="117"/>
      <c r="GI365" s="118">
        <f>FZ365/$GI$576</f>
        <v>9.3564159202664705E-3</v>
      </c>
      <c r="GK365" s="114">
        <v>14821.958664140671</v>
      </c>
      <c r="GL365" s="119">
        <f>FZ365-GK365</f>
        <v>259.64447173938061</v>
      </c>
      <c r="GM365" s="15">
        <f>GL365/GK365</f>
        <v>1.7517554705340554E-2</v>
      </c>
      <c r="GO365" s="120">
        <f>SUM(EV365:FU365)</f>
        <v>9884.3732533275142</v>
      </c>
      <c r="GP365" s="14">
        <v>2016</v>
      </c>
      <c r="GU365" s="120">
        <f>SUM(DU365:FU365)</f>
        <v>14599.838509115438</v>
      </c>
      <c r="GW365" s="121">
        <f>SUM(DU365:FV365)</f>
        <v>14859.482980854818</v>
      </c>
      <c r="GZ365" s="1"/>
      <c r="HA365" s="1"/>
    </row>
    <row r="366" spans="2:216" ht="14.1" customHeight="1">
      <c r="B366" s="117"/>
      <c r="C366" s="125" t="s">
        <v>175</v>
      </c>
      <c r="D366" s="126" t="s">
        <v>176</v>
      </c>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23"/>
      <c r="CY366" s="23"/>
      <c r="CZ366" s="23"/>
      <c r="DA366" s="23"/>
      <c r="DB366" s="23"/>
      <c r="DC366" s="23"/>
      <c r="DD366" s="23"/>
      <c r="DE366" s="23"/>
      <c r="DF366" s="23"/>
      <c r="DG366" s="23"/>
      <c r="DH366" s="23"/>
      <c r="DI366" s="23"/>
      <c r="DJ366" s="23"/>
      <c r="DK366" s="23"/>
      <c r="DL366" s="23"/>
      <c r="DM366" s="23"/>
      <c r="DN366" s="23"/>
      <c r="DO366" s="214"/>
      <c r="DP366" s="127">
        <f>'[3]PD Venezuela'!DM36</f>
        <v>8.4350802507813641E-2</v>
      </c>
      <c r="DQ366" s="127">
        <f>'[3]PD Venezuela'!DN36</f>
        <v>8.671201628613967E-2</v>
      </c>
      <c r="DR366" s="127">
        <f>'[3]PD Venezuela'!DO36</f>
        <v>9.4756313257717092E-2</v>
      </c>
      <c r="DS366" s="127">
        <f>'[3]PD Venezuela'!DP36</f>
        <v>9.6901334552837504E-2</v>
      </c>
      <c r="DT366" s="127">
        <f>'[3]PD Venezuela'!DQ36</f>
        <v>0.10164540335612064</v>
      </c>
      <c r="DU366" s="127">
        <f>'[3]PD Venezuela'!DR36</f>
        <v>0.10367420844005112</v>
      </c>
      <c r="DV366" s="127">
        <f>'[3]PD Venezuela'!DS36</f>
        <v>0.10180962176186596</v>
      </c>
      <c r="DW366" s="127">
        <f>'[3]PD Venezuela'!DT36</f>
        <v>0.10776086297721134</v>
      </c>
      <c r="DX366" s="127">
        <f>'[3]PD Venezuela'!DU36</f>
        <v>0.10977637546098429</v>
      </c>
      <c r="DY366" s="127">
        <f>'[3]PD Venezuela'!DV36</f>
        <v>0.11019624646188625</v>
      </c>
      <c r="DZ366" s="127">
        <f>'[3]PD Venezuela'!DW36</f>
        <v>0.11514855513357394</v>
      </c>
      <c r="EA366" s="127">
        <f>'[3]PD Venezuela'!DX36</f>
        <v>0.11201075073106048</v>
      </c>
      <c r="EB366" s="127">
        <f>'[3]PD Venezuela'!DY36</f>
        <v>0.10443416433506936</v>
      </c>
      <c r="EC366" s="127">
        <f>'[3]PD Venezuela'!DZ36</f>
        <v>0.11215741023026107</v>
      </c>
      <c r="ED366" s="127">
        <f>'[3]PD Venezuela'!EA36</f>
        <v>0.10283355724166518</v>
      </c>
      <c r="EE366" s="127">
        <f>'[3]PD Venezuela'!EB36</f>
        <v>8.5082972920480296E-2</v>
      </c>
      <c r="EF366" s="127">
        <f>'[3]PD Venezuela'!EC36</f>
        <v>0.68034264961892665</v>
      </c>
      <c r="EG366" s="127">
        <f>'[3]PD Venezuela'!ED36</f>
        <v>0.69958485073133403</v>
      </c>
      <c r="EH366" s="127">
        <f>'[3]PD Venezuela'!EE36</f>
        <v>0.71465469028520756</v>
      </c>
      <c r="EI366" s="127">
        <f>'[3]PD Venezuela'!EF36</f>
        <v>0.78396523010002106</v>
      </c>
      <c r="EJ366" s="127">
        <f>'[3]PD Venezuela'!EG36</f>
        <v>0.78610074882243963</v>
      </c>
      <c r="EK366" s="127">
        <f>'[3]PD Venezuela'!EH36</f>
        <v>0.69152661990160924</v>
      </c>
      <c r="EL366" s="127">
        <f>'[3]PD Venezuela'!EI36</f>
        <v>0.66120927851493594</v>
      </c>
      <c r="EM366" s="127">
        <f>'[3]PD Venezuela'!EJ36</f>
        <v>0.6308388875093166</v>
      </c>
      <c r="EN366" s="127">
        <f>'[3]PD Venezuela'!EK36</f>
        <v>0.64457015299173748</v>
      </c>
      <c r="EO366" s="127">
        <f>'[3]PD Venezuela'!EL36</f>
        <v>0.62395721984574459</v>
      </c>
      <c r="EP366" s="127">
        <f>'[3]PD Venezuela'!EM36</f>
        <v>0.67764524377622526</v>
      </c>
      <c r="EQ366" s="127">
        <f>'[3]PD Venezuela'!EN36</f>
        <v>0.66253919695691033</v>
      </c>
      <c r="ER366" s="127">
        <f>'[3]PD Venezuela'!EO36</f>
        <v>0.69445273080860059</v>
      </c>
      <c r="ES366" s="127">
        <f>'[3]PD Venezuela'!EP36</f>
        <v>0.74550692970044841</v>
      </c>
      <c r="ET366" s="127">
        <f>'[3]PD Venezuela'!EQ36</f>
        <v>0.84390126307232793</v>
      </c>
      <c r="EU366" s="127">
        <f>'[3]PD Venezuela'!ER36</f>
        <v>0.91384432417763328</v>
      </c>
      <c r="EV366" s="127">
        <f>'[3]PD Venezuela'!ES36</f>
        <v>0.90115426669997478</v>
      </c>
      <c r="EW366" s="127">
        <f>'[3]PD Venezuela'!ET36</f>
        <v>0.94900601651960181</v>
      </c>
      <c r="EX366" s="127">
        <f>'[3]PD Venezuela'!EU36</f>
        <v>1.0113142754059803</v>
      </c>
      <c r="EY366" s="127">
        <f>'[3]PD Venezuela'!EV36</f>
        <v>1.0660403094606452</v>
      </c>
      <c r="EZ366" s="127">
        <f>'[3]PD Venezuela'!EW36</f>
        <v>1.1386890205126194</v>
      </c>
      <c r="FA366" s="127">
        <f>'[3]PD Venezuela'!EX36</f>
        <v>1.2398896074180494</v>
      </c>
      <c r="FB366" s="127">
        <f>'[3]PD Venezuela'!EY36</f>
        <v>1.2757994664304508</v>
      </c>
      <c r="FC366" s="127">
        <f>'[3]PD Venezuela'!EZ36</f>
        <v>1.145673123658894</v>
      </c>
      <c r="FD366" s="127">
        <f>'[3]PD Venezuela'!FA36</f>
        <v>1.2351065525497043</v>
      </c>
      <c r="FE366" s="127">
        <f>'[3]PD Venezuela'!FB36</f>
        <v>1.2562766501600562</v>
      </c>
      <c r="FF366" s="127">
        <f>'[3]PD Venezuela'!FC36</f>
        <v>1.1002343521105895</v>
      </c>
      <c r="FG366" s="127">
        <f>'[3]PD Venezuela'!FD36</f>
        <v>0.95851986288501834</v>
      </c>
      <c r="FH366" s="127">
        <f>'[3]PD Venezuela'!FE36</f>
        <v>1.0647687224494644</v>
      </c>
      <c r="FI366" s="127">
        <f>'[3]PD Venezuela'!FF36</f>
        <v>1.0888268123985883</v>
      </c>
      <c r="FJ366" s="127">
        <f>'[3]PD Venezuela'!FG36</f>
        <v>1.0211388083944279</v>
      </c>
      <c r="FK366" s="127">
        <f>'[3]PD Venezuela'!FH36</f>
        <v>1.0550586839488711</v>
      </c>
      <c r="FL366" s="127">
        <f>'[3]PD Venezuela'!FI36</f>
        <v>1.0815690580945432</v>
      </c>
      <c r="FM366" s="127">
        <f>'[3]PD Venezuela'!FJ36</f>
        <v>1.0040155441073737</v>
      </c>
      <c r="FN366" s="127">
        <f>'[3]PD Venezuela'!FK36</f>
        <v>1.0196618999518754</v>
      </c>
      <c r="FO366" s="127">
        <f>'[3]PD Venezuela'!FL36</f>
        <v>1.0277779389568589</v>
      </c>
      <c r="FP366" s="127">
        <f>'[3]PD Venezuela'!FM36</f>
        <v>1.1204306199611929</v>
      </c>
      <c r="FQ366" s="127">
        <f>'[3]PD Venezuela'!FN36</f>
        <v>1.026471667636184</v>
      </c>
      <c r="FR366" s="127">
        <f>'[3]PD Venezuela'!FO36</f>
        <v>1.1074619912481556</v>
      </c>
      <c r="FS366" s="127">
        <f>'[3]PD Venezuela'!FP36</f>
        <v>1.1762943582433198</v>
      </c>
      <c r="FT366" s="127">
        <f>'[3]PD Venezuela'!FQ36</f>
        <v>1.1353549547263213</v>
      </c>
      <c r="FU366" s="127">
        <f>'[3]PD Venezuela'!FR36</f>
        <v>1.0859541542793854</v>
      </c>
      <c r="FV366" s="127">
        <f>'[3]PD Venezuela'!FS36</f>
        <v>0.8558165681687312</v>
      </c>
      <c r="FW366" s="127"/>
      <c r="FX366" s="127"/>
      <c r="FY366" s="100" t="s">
        <v>166</v>
      </c>
      <c r="FZ366" s="129">
        <f>SUM(L366:FW366)</f>
        <v>42.232195898845049</v>
      </c>
      <c r="GA366" s="115"/>
      <c r="GB366" s="125" t="s">
        <v>175</v>
      </c>
      <c r="GC366" s="130" t="s">
        <v>176</v>
      </c>
      <c r="GD366" s="117"/>
      <c r="GE366" s="131">
        <f>(FZ366*$FP$7)/FZ367</f>
        <v>7.2706214865179974E-2</v>
      </c>
      <c r="GF366" s="117"/>
      <c r="GI366" s="132"/>
      <c r="GK366" s="129">
        <v>41.376379330676315</v>
      </c>
      <c r="GL366" s="119">
        <f>FZ366-GK366</f>
        <v>0.85581656816873419</v>
      </c>
      <c r="GM366" s="15">
        <f>GL366/GK366</f>
        <v>2.0683698815914385E-2</v>
      </c>
      <c r="GO366" s="133">
        <f>SUM(EV366:FU366)</f>
        <v>28.292488718208144</v>
      </c>
      <c r="GU366" s="133">
        <f>SUM(DU366:FU366)</f>
        <v>40.912013460715684</v>
      </c>
      <c r="GW366" s="134">
        <f>SUM(DU366:FV366)</f>
        <v>41.767830028884418</v>
      </c>
      <c r="GZ366" s="1"/>
      <c r="HA366" s="1"/>
    </row>
    <row r="367" spans="2:216" ht="15" customHeight="1">
      <c r="B367" s="117"/>
      <c r="C367" s="136" t="s">
        <v>177</v>
      </c>
      <c r="D367" s="14" t="s">
        <v>11</v>
      </c>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215"/>
      <c r="DP367" s="138">
        <f t="shared" ref="DP367:FV367" si="85">DP365+(DP366*$FP$7)</f>
        <v>42.868028656785739</v>
      </c>
      <c r="DQ367" s="138">
        <f t="shared" si="85"/>
        <v>43.960897218271278</v>
      </c>
      <c r="DR367" s="138">
        <f t="shared" si="85"/>
        <v>48.138964101341145</v>
      </c>
      <c r="DS367" s="138">
        <f t="shared" si="85"/>
        <v>48.982891889369625</v>
      </c>
      <c r="DT367" s="138">
        <f t="shared" si="85"/>
        <v>51.171617518362332</v>
      </c>
      <c r="DU367" s="138">
        <f t="shared" si="85"/>
        <v>52.328125790958296</v>
      </c>
      <c r="DV367" s="138">
        <f t="shared" si="85"/>
        <v>50.975208849534084</v>
      </c>
      <c r="DW367" s="138">
        <f t="shared" si="85"/>
        <v>53.659265750835836</v>
      </c>
      <c r="DX367" s="138">
        <f t="shared" si="85"/>
        <v>54.594852316187193</v>
      </c>
      <c r="DY367" s="138">
        <f t="shared" si="85"/>
        <v>54.543290542827549</v>
      </c>
      <c r="DZ367" s="138">
        <f t="shared" si="85"/>
        <v>56.541686561582324</v>
      </c>
      <c r="EA367" s="138">
        <f t="shared" si="85"/>
        <v>54.355688811348308</v>
      </c>
      <c r="EB367" s="138">
        <f t="shared" si="85"/>
        <v>49.694494285528336</v>
      </c>
      <c r="EC367" s="138">
        <f t="shared" si="85"/>
        <v>52.404166648290911</v>
      </c>
      <c r="ED367" s="138">
        <f t="shared" si="85"/>
        <v>46.844428453709511</v>
      </c>
      <c r="EE367" s="138">
        <f t="shared" si="85"/>
        <v>37.491984026738855</v>
      </c>
      <c r="EF367" s="138">
        <f t="shared" si="85"/>
        <v>294.6334596784771</v>
      </c>
      <c r="EG367" s="138">
        <f t="shared" si="85"/>
        <v>292.9089523299416</v>
      </c>
      <c r="EH367" s="138">
        <f t="shared" si="85"/>
        <v>288.85558206526042</v>
      </c>
      <c r="EI367" s="138">
        <f t="shared" si="85"/>
        <v>315.07742971047202</v>
      </c>
      <c r="EJ367" s="138">
        <f t="shared" si="85"/>
        <v>303.80458440573955</v>
      </c>
      <c r="EK367" s="138">
        <f t="shared" si="85"/>
        <v>284.52250832320459</v>
      </c>
      <c r="EL367" s="138">
        <f t="shared" si="85"/>
        <v>262.6337376234091</v>
      </c>
      <c r="EM367" s="138">
        <f t="shared" si="85"/>
        <v>249.93925697729588</v>
      </c>
      <c r="EN367" s="138">
        <f t="shared" si="85"/>
        <v>251.57254616885075</v>
      </c>
      <c r="EO367" s="138">
        <f t="shared" si="85"/>
        <v>238.64808290194935</v>
      </c>
      <c r="EP367" s="138">
        <f t="shared" si="85"/>
        <v>258.68138540474752</v>
      </c>
      <c r="EQ367" s="138">
        <f t="shared" si="85"/>
        <v>253.26523654958254</v>
      </c>
      <c r="ER367" s="138">
        <f t="shared" si="85"/>
        <v>271.25561183709391</v>
      </c>
      <c r="ES367" s="138">
        <f t="shared" si="85"/>
        <v>279.70799349572712</v>
      </c>
      <c r="ET367" s="138">
        <f t="shared" si="85"/>
        <v>313.97729534111198</v>
      </c>
      <c r="EU367" s="138">
        <f t="shared" si="85"/>
        <v>345.89509372773199</v>
      </c>
      <c r="EV367" s="138">
        <f t="shared" si="85"/>
        <v>343.87978151884346</v>
      </c>
      <c r="EW367" s="138">
        <f t="shared" si="85"/>
        <v>360.47810196004031</v>
      </c>
      <c r="EX367" s="138">
        <f t="shared" si="85"/>
        <v>383.19254490535991</v>
      </c>
      <c r="EY367" s="138">
        <f t="shared" si="85"/>
        <v>407.4114178263896</v>
      </c>
      <c r="EZ367" s="138">
        <f t="shared" si="85"/>
        <v>433.99125246977815</v>
      </c>
      <c r="FA367" s="138">
        <f t="shared" si="85"/>
        <v>477.7613303939936</v>
      </c>
      <c r="FB367" s="138">
        <f t="shared" si="85"/>
        <v>472.55992023120331</v>
      </c>
      <c r="FC367" s="138">
        <f t="shared" si="85"/>
        <v>428.61840919582971</v>
      </c>
      <c r="FD367" s="138">
        <f t="shared" si="85"/>
        <v>472.02210798340258</v>
      </c>
      <c r="FE367" s="138">
        <f t="shared" si="85"/>
        <v>464.10604813671455</v>
      </c>
      <c r="FF367" s="138">
        <f t="shared" si="85"/>
        <v>406.63881876737452</v>
      </c>
      <c r="FG367" s="138">
        <f t="shared" si="85"/>
        <v>357.10621686934769</v>
      </c>
      <c r="FH367" s="138">
        <f t="shared" si="85"/>
        <v>395.73843693244288</v>
      </c>
      <c r="FI367" s="138">
        <f t="shared" si="85"/>
        <v>399.77039670622025</v>
      </c>
      <c r="FJ367" s="138">
        <f t="shared" si="85"/>
        <v>380.15575830185361</v>
      </c>
      <c r="FK367" s="138">
        <f t="shared" si="85"/>
        <v>379.26846847805609</v>
      </c>
      <c r="FL367" s="138">
        <f t="shared" si="85"/>
        <v>406.79834670854223</v>
      </c>
      <c r="FM367" s="138">
        <f t="shared" si="85"/>
        <v>376.37099623717455</v>
      </c>
      <c r="FN367" s="138">
        <f t="shared" si="85"/>
        <v>385.10423217272051</v>
      </c>
      <c r="FO367" s="138">
        <f t="shared" si="85"/>
        <v>415.57653473999636</v>
      </c>
      <c r="FP367" s="138">
        <f t="shared" si="85"/>
        <v>427.38083802003212</v>
      </c>
      <c r="FQ367" s="138">
        <f t="shared" si="85"/>
        <v>413.29532219919281</v>
      </c>
      <c r="FR367" s="138">
        <f t="shared" si="85"/>
        <v>446.83831005047841</v>
      </c>
      <c r="FS367" s="138">
        <f t="shared" si="85"/>
        <v>452.9522497542597</v>
      </c>
      <c r="FT367" s="138">
        <f t="shared" si="85"/>
        <v>416.6867729426898</v>
      </c>
      <c r="FU367" s="138">
        <f t="shared" si="85"/>
        <v>372.86032393540546</v>
      </c>
      <c r="FV367" s="138">
        <f t="shared" si="85"/>
        <v>283.60733564810459</v>
      </c>
      <c r="FW367" s="112"/>
      <c r="FX367" s="112"/>
      <c r="FY367" s="100" t="s">
        <v>166</v>
      </c>
      <c r="FZ367" s="139">
        <f>SUM(L367:FW367)</f>
        <v>16264.104621047711</v>
      </c>
      <c r="GA367" s="115"/>
      <c r="GB367" s="136" t="s">
        <v>177</v>
      </c>
      <c r="GC367" s="14" t="s">
        <v>11</v>
      </c>
      <c r="GD367" s="117"/>
      <c r="GE367" s="140">
        <f>GE365+GE366</f>
        <v>1.0000000000000002</v>
      </c>
      <c r="GF367" s="117"/>
      <c r="GI367" s="141"/>
      <c r="GK367" s="139">
        <v>15980.497285399606</v>
      </c>
      <c r="GL367" s="119">
        <f>FZ367-GK367</f>
        <v>283.60733564810471</v>
      </c>
      <c r="GM367" s="15">
        <f>GL367/GK367</f>
        <v>1.7747090755881496E-2</v>
      </c>
      <c r="GO367" s="142">
        <f>SUM(EV367:FU367)</f>
        <v>10676.562937437344</v>
      </c>
      <c r="GR367" s="143" t="str">
        <f>GB364</f>
        <v>Petroleos de Venezuela (PDVSA)</v>
      </c>
      <c r="GS367" s="144">
        <f>GO367</f>
        <v>10676.562937437344</v>
      </c>
      <c r="GU367" s="142">
        <f>SUM(DU367:FU367)</f>
        <v>15745.374886015476</v>
      </c>
      <c r="GW367" s="145">
        <f>SUM(DU367:FV367)</f>
        <v>16028.98222166358</v>
      </c>
      <c r="GY367" s="306">
        <f>+GW367</f>
        <v>16028.98222166358</v>
      </c>
      <c r="GZ367" s="143" t="str">
        <f>GR367</f>
        <v>Petroleos de Venezuela (PDVSA)</v>
      </c>
      <c r="HA367" s="144">
        <f>GW367</f>
        <v>16028.98222166358</v>
      </c>
      <c r="HC367" s="22" t="s">
        <v>42</v>
      </c>
      <c r="HD367" s="146">
        <f>FU367</f>
        <v>372.86032393540546</v>
      </c>
      <c r="HE367" s="147"/>
      <c r="HF367" s="148">
        <f>FV367</f>
        <v>283.60733564810459</v>
      </c>
    </row>
    <row r="368" spans="2:216" ht="9.9499999999999993" customHeight="1">
      <c r="B368" s="117"/>
      <c r="C368" s="149"/>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23"/>
      <c r="DX368" s="23"/>
      <c r="DY368" s="23"/>
      <c r="DZ368" s="23"/>
      <c r="EA368" s="23"/>
      <c r="EB368" s="23"/>
      <c r="EC368" s="23"/>
      <c r="ED368" s="23"/>
      <c r="EE368" s="23"/>
      <c r="EF368" s="23"/>
      <c r="EG368" s="23"/>
      <c r="EH368" s="23"/>
      <c r="EI368" s="23"/>
      <c r="EJ368" s="23"/>
      <c r="EK368" s="23"/>
      <c r="EL368" s="23"/>
      <c r="EM368" s="23"/>
      <c r="EN368" s="23"/>
      <c r="EO368" s="23"/>
      <c r="EP368" s="23"/>
      <c r="EQ368" s="23"/>
      <c r="ER368" s="23"/>
      <c r="ES368" s="23"/>
      <c r="ET368" s="23"/>
      <c r="EU368" s="23"/>
      <c r="EV368" s="23"/>
      <c r="EW368" s="23"/>
      <c r="EX368" s="23"/>
      <c r="EY368" s="23"/>
      <c r="EZ368" s="23"/>
      <c r="FA368" s="23"/>
      <c r="FB368" s="23"/>
      <c r="FC368" s="23"/>
      <c r="FD368" s="23"/>
      <c r="FE368" s="23"/>
      <c r="FF368" s="23"/>
      <c r="FG368" s="23"/>
      <c r="FH368" s="23"/>
      <c r="FI368" s="23"/>
      <c r="FJ368" s="23"/>
      <c r="FK368" s="23"/>
      <c r="FL368" s="23"/>
      <c r="FM368" s="23"/>
      <c r="FN368" s="23"/>
      <c r="FO368" s="23"/>
      <c r="FP368" s="23"/>
      <c r="FQ368" s="23"/>
      <c r="FR368" s="23"/>
      <c r="FS368" s="23"/>
      <c r="FT368" s="23"/>
      <c r="FU368" s="23"/>
      <c r="FV368" s="23"/>
      <c r="FW368" s="23"/>
      <c r="FX368" s="23"/>
      <c r="FY368" s="23"/>
      <c r="FZ368" s="151">
        <f>FZ365+(FZ366*$FP$7)</f>
        <v>16264.104621047714</v>
      </c>
      <c r="GA368" s="152" t="s">
        <v>179</v>
      </c>
      <c r="GB368" s="149"/>
      <c r="GF368" s="117"/>
      <c r="GK368" s="204">
        <v>0</v>
      </c>
      <c r="GZ368" s="1"/>
      <c r="HA368" s="1"/>
    </row>
    <row r="369" spans="2:216" ht="14.1" customHeight="1">
      <c r="B369" s="14">
        <v>70</v>
      </c>
      <c r="C369" s="103" t="str">
        <f>GB369</f>
        <v>Petroleos Mexicanos (Pemex)</v>
      </c>
      <c r="D369" s="104" t="s">
        <v>169</v>
      </c>
      <c r="F369" s="14" t="s">
        <v>280</v>
      </c>
      <c r="G369" s="23" t="s">
        <v>200</v>
      </c>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c r="DU369" s="23"/>
      <c r="DV369" s="23"/>
      <c r="DW369" s="23"/>
      <c r="DX369" s="23"/>
      <c r="DY369" s="23"/>
      <c r="DZ369" s="23"/>
      <c r="EA369" s="23"/>
      <c r="EB369" s="23"/>
      <c r="EC369" s="23"/>
      <c r="ED369" s="23"/>
      <c r="EE369" s="23"/>
      <c r="EF369" s="23"/>
      <c r="EG369" s="23"/>
      <c r="EH369" s="23"/>
      <c r="EI369" s="23"/>
      <c r="EJ369" s="23"/>
      <c r="EK369" s="23"/>
      <c r="EL369" s="23"/>
      <c r="EM369" s="23"/>
      <c r="EN369" s="23"/>
      <c r="EO369" s="23"/>
      <c r="EP369" s="23"/>
      <c r="EQ369" s="23"/>
      <c r="ER369" s="23"/>
      <c r="ES369" s="23"/>
      <c r="ET369" s="23"/>
      <c r="EU369" s="23"/>
      <c r="EV369" s="23"/>
      <c r="EW369" s="23"/>
      <c r="EX369" s="23"/>
      <c r="EY369" s="23"/>
      <c r="EZ369" s="23"/>
      <c r="FA369" s="23"/>
      <c r="FB369" s="23"/>
      <c r="FC369" s="23"/>
      <c r="FD369" s="23"/>
      <c r="FE369" s="23"/>
      <c r="FF369" s="23"/>
      <c r="FG369" s="23"/>
      <c r="FH369" s="23"/>
      <c r="FI369" s="23"/>
      <c r="FJ369" s="23"/>
      <c r="FK369" s="23"/>
      <c r="FL369" s="23"/>
      <c r="FM369" s="23"/>
      <c r="FN369" s="23"/>
      <c r="FO369" s="23"/>
      <c r="FP369" s="23"/>
      <c r="FQ369" s="23"/>
      <c r="FR369" s="23"/>
      <c r="FS369" s="23"/>
      <c r="FT369" s="23"/>
      <c r="FU369" s="23"/>
      <c r="FV369" s="23"/>
      <c r="FW369" s="23"/>
      <c r="FX369" s="23"/>
      <c r="FY369" s="23"/>
      <c r="FZ369" s="180"/>
      <c r="GB369" s="108" t="s">
        <v>38</v>
      </c>
      <c r="GF369" s="14">
        <v>70</v>
      </c>
      <c r="GK369" s="180"/>
      <c r="GZ369" s="1"/>
      <c r="HA369" s="1"/>
    </row>
    <row r="370" spans="2:216" ht="14.1" customHeight="1">
      <c r="C370" s="109" t="s">
        <v>172</v>
      </c>
      <c r="D370" s="110" t="s">
        <v>173</v>
      </c>
      <c r="F370" s="14" t="s">
        <v>281</v>
      </c>
      <c r="G370" s="23" t="s">
        <v>204</v>
      </c>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213"/>
      <c r="CT370" s="155">
        <f>[3]Pemex!CQ29</f>
        <v>16.666030628474697</v>
      </c>
      <c r="CU370" s="155">
        <f>[3]Pemex!CR29</f>
        <v>17.656668812684735</v>
      </c>
      <c r="CV370" s="155">
        <f>[3]Pemex!CS29</f>
        <v>18.647306996894773</v>
      </c>
      <c r="CW370" s="155">
        <f>[3]Pemex!CT29</f>
        <v>19.637945181104811</v>
      </c>
      <c r="CX370" s="155">
        <f>[3]Pemex!CU29</f>
        <v>20.628583365314846</v>
      </c>
      <c r="CY370" s="155">
        <f>[3]Pemex!CV29</f>
        <v>21.61922154952488</v>
      </c>
      <c r="CZ370" s="155">
        <f>[3]Pemex!CW29</f>
        <v>22.609859733734918</v>
      </c>
      <c r="DA370" s="155">
        <f>[3]Pemex!CX29</f>
        <v>23.600497917944953</v>
      </c>
      <c r="DB370" s="155">
        <f>[3]Pemex!CY29</f>
        <v>24.591136102154991</v>
      </c>
      <c r="DC370" s="155">
        <f>[3]Pemex!CZ29</f>
        <v>25.581774286365025</v>
      </c>
      <c r="DD370" s="155">
        <f>[3]Pemex!DA29</f>
        <v>26.572412470575067</v>
      </c>
      <c r="DE370" s="155">
        <f>[3]Pemex!DB29</f>
        <v>27.563050654785101</v>
      </c>
      <c r="DF370" s="155">
        <f>[3]Pemex!DC29</f>
        <v>28.553688838995136</v>
      </c>
      <c r="DG370" s="155">
        <f>[3]Pemex!DD29</f>
        <v>29.54432702320517</v>
      </c>
      <c r="DH370" s="155">
        <f>[3]Pemex!DE29</f>
        <v>30.858670802314403</v>
      </c>
      <c r="DI370" s="155">
        <f>[3]Pemex!DF29</f>
        <v>32.173014581423658</v>
      </c>
      <c r="DJ370" s="155">
        <f>[3]Pemex!DG29</f>
        <v>33.487358360532916</v>
      </c>
      <c r="DK370" s="155">
        <f>[3]Pemex!DH29</f>
        <v>34.801702139642174</v>
      </c>
      <c r="DL370" s="155">
        <f>[3]Pemex!DI29</f>
        <v>36.116045918751418</v>
      </c>
      <c r="DM370" s="155">
        <f>[3]Pemex!DJ29</f>
        <v>37.430389697860676</v>
      </c>
      <c r="DN370" s="155">
        <f>[3]Pemex!DK29</f>
        <v>38.744733476969934</v>
      </c>
      <c r="DO370" s="155">
        <f>[3]Pemex!DL29</f>
        <v>59.166834985783559</v>
      </c>
      <c r="DP370" s="155">
        <f>[3]Pemex!DM29</f>
        <v>61.033411278865231</v>
      </c>
      <c r="DQ370" s="155">
        <f>[3]Pemex!DN29</f>
        <v>65.204757888649937</v>
      </c>
      <c r="DR370" s="155">
        <f>[3]Pemex!DO29</f>
        <v>67.715225916803178</v>
      </c>
      <c r="DS370" s="155">
        <f>[3]Pemex!DP29</f>
        <v>71.053104439105979</v>
      </c>
      <c r="DT370" s="155">
        <f>[3]Pemex!DQ29</f>
        <v>77.671698334054923</v>
      </c>
      <c r="DU370" s="155">
        <f>[3]Pemex!DR29</f>
        <v>80.985616508007212</v>
      </c>
      <c r="DV370" s="155">
        <f>[3]Pemex!DS29</f>
        <v>79.101248219568902</v>
      </c>
      <c r="DW370" s="155">
        <f>[3]Pemex!DT29</f>
        <v>90.066569939515944</v>
      </c>
      <c r="DX370" s="155">
        <f>[3]Pemex!DU29</f>
        <v>94.220907718405854</v>
      </c>
      <c r="DY370" s="155">
        <f>[3]Pemex!DV29</f>
        <v>99.164585238029929</v>
      </c>
      <c r="DZ370" s="155">
        <f>[3]Pemex!DW29</f>
        <v>105.91572020203962</v>
      </c>
      <c r="EA370" s="155">
        <f>[3]Pemex!DX29</f>
        <v>104.54011716218834</v>
      </c>
      <c r="EB370" s="155">
        <f>[3]Pemex!DY29</f>
        <v>106.85819346843577</v>
      </c>
      <c r="EC370" s="155">
        <f>[3]Pemex!DZ29</f>
        <v>111.85532687360906</v>
      </c>
      <c r="ED370" s="155">
        <f>[3]Pemex!EA29</f>
        <v>133.53582205661417</v>
      </c>
      <c r="EE370" s="155">
        <f>[3]Pemex!EB29</f>
        <v>157.18005344049186</v>
      </c>
      <c r="EF370" s="155">
        <f>[3]Pemex!EC29</f>
        <v>168.33960083086853</v>
      </c>
      <c r="EG370" s="155">
        <f>[3]Pemex!ED29</f>
        <v>203.18663441072101</v>
      </c>
      <c r="EH370" s="155">
        <f>[3]Pemex!EE29</f>
        <v>238.03366799057349</v>
      </c>
      <c r="EI370" s="155">
        <f>[3]Pemex!EF29</f>
        <v>265.23978782317789</v>
      </c>
      <c r="EJ370" s="155">
        <f>[3]Pemex!EG29</f>
        <v>343.88504047676167</v>
      </c>
      <c r="EK370" s="155">
        <f>[3]Pemex!EH29</f>
        <v>405.77144490895358</v>
      </c>
      <c r="EL370" s="155">
        <f>[3]Pemex!EI29</f>
        <v>409.04929325850276</v>
      </c>
      <c r="EM370" s="155">
        <f>[3]Pemex!EJ29</f>
        <v>412.32714160805187</v>
      </c>
      <c r="EN370" s="155">
        <f>[3]Pemex!EK29</f>
        <v>415.60498995760105</v>
      </c>
      <c r="EO370" s="155">
        <f>[3]Pemex!EL29</f>
        <v>418.88283830715017</v>
      </c>
      <c r="EP370" s="155">
        <f>[3]Pemex!EM29</f>
        <v>422.16068665669923</v>
      </c>
      <c r="EQ370" s="155">
        <f>[3]Pemex!EN29</f>
        <v>425.4385350062484</v>
      </c>
      <c r="ER370" s="155">
        <f>[3]Pemex!EO29</f>
        <v>421.46785630409488</v>
      </c>
      <c r="ES370" s="155">
        <f>[3]Pemex!EP29</f>
        <v>423.24605299063342</v>
      </c>
      <c r="ET370" s="155">
        <f>[3]Pemex!EQ29</f>
        <v>442.43641533282829</v>
      </c>
      <c r="EU370" s="155">
        <f>[3]Pemex!ER29</f>
        <v>460.76428982885972</v>
      </c>
      <c r="EV370" s="155">
        <f>[3]Pemex!ES29</f>
        <v>444.80280959493058</v>
      </c>
      <c r="EW370" s="155">
        <f>[3]Pemex!ET29</f>
        <v>445.7353205931588</v>
      </c>
      <c r="EX370" s="155">
        <f>[3]Pemex!EU29</f>
        <v>511.33397335198288</v>
      </c>
      <c r="EY370" s="155">
        <f>[3]Pemex!EV29</f>
        <v>503.57575663607378</v>
      </c>
      <c r="EZ370" s="155">
        <f>[3]Pemex!EW29</f>
        <v>543.34972396700084</v>
      </c>
      <c r="FA370" s="155">
        <f>[3]Pemex!EX29</f>
        <v>566.29384671088962</v>
      </c>
      <c r="FB370" s="155">
        <f>[3]Pemex!EY29</f>
        <v>585.70857901878423</v>
      </c>
      <c r="FC370" s="155">
        <f>[3]Pemex!EZ29</f>
        <v>563.68160946023943</v>
      </c>
      <c r="FD370" s="155">
        <f>[3]Pemex!FA29</f>
        <v>576.21443789909688</v>
      </c>
      <c r="FE370" s="155">
        <f>[3]Pemex!FB29</f>
        <v>587.85882415416359</v>
      </c>
      <c r="FF370" s="155">
        <f>[3]Pemex!FC29</f>
        <v>589.44860623161821</v>
      </c>
      <c r="FG370" s="155">
        <f>[3]Pemex!FD29</f>
        <v>619.24286403849601</v>
      </c>
      <c r="FH370" s="155">
        <f>[3]Pemex!FE29</f>
        <v>625.81073552405383</v>
      </c>
      <c r="FI370" s="155">
        <f>[3]Pemex!FF29</f>
        <v>622.02091248239435</v>
      </c>
      <c r="FJ370" s="155">
        <f>[3]Pemex!FG29</f>
        <v>622.78674304380149</v>
      </c>
      <c r="FK370" s="155">
        <f>[3]Pemex!FH29</f>
        <v>570.71837184049468</v>
      </c>
      <c r="FL370" s="155">
        <f>[3]Pemex!FI29</f>
        <v>526.53334989769724</v>
      </c>
      <c r="FM370" s="155">
        <f>[3]Pemex!FJ29</f>
        <v>504.83743102759485</v>
      </c>
      <c r="FN370" s="155">
        <f>[3]Pemex!FK29</f>
        <v>503.25072051271718</v>
      </c>
      <c r="FO370" s="155">
        <f>[3]Pemex!FL29</f>
        <v>502.06700980245205</v>
      </c>
      <c r="FP370" s="155">
        <f>[3]Pemex!FM29</f>
        <v>495.67342978901735</v>
      </c>
      <c r="FQ370" s="155">
        <f>[3]Pemex!FN29</f>
        <v>491.85423985624499</v>
      </c>
      <c r="FR370" s="155">
        <f>[3]Pemex!FO29</f>
        <v>477.56468222230183</v>
      </c>
      <c r="FS370" s="155">
        <f>[3]Pemex!FP29</f>
        <v>444.60213988585889</v>
      </c>
      <c r="FT370" s="155">
        <f>[3]Pemex!FQ29</f>
        <v>417.8474194187508</v>
      </c>
      <c r="FU370" s="155">
        <f>[3]Pemex!FR29</f>
        <v>376.54631145337987</v>
      </c>
      <c r="FV370" s="155">
        <f>[3]Pemex!FS29</f>
        <v>348.91274514121949</v>
      </c>
      <c r="FW370" s="155"/>
      <c r="FX370" s="155"/>
      <c r="FY370" s="100" t="s">
        <v>166</v>
      </c>
      <c r="FZ370" s="114">
        <f>SUM(L370:FW370)</f>
        <v>22076.460481455568</v>
      </c>
      <c r="GA370" s="115"/>
      <c r="GB370" s="109" t="s">
        <v>172</v>
      </c>
      <c r="GC370" s="116" t="s">
        <v>173</v>
      </c>
      <c r="GD370" s="117"/>
      <c r="GE370" s="118">
        <f>FZ370/FZ372</f>
        <v>0.91709783242892906</v>
      </c>
      <c r="GI370" s="118">
        <f>FZ370/$GI$576</f>
        <v>1.3695927710789171E-2</v>
      </c>
      <c r="GK370" s="114">
        <v>22076.460481455568</v>
      </c>
      <c r="GL370" s="119">
        <f>FZ370-GK370</f>
        <v>0</v>
      </c>
      <c r="GM370" s="15">
        <f>GL370/GK370</f>
        <v>0</v>
      </c>
      <c r="GO370" s="120">
        <f>SUM(EV370:FU370)</f>
        <v>13719.359848413194</v>
      </c>
      <c r="GP370" s="14">
        <v>2017</v>
      </c>
      <c r="GU370" s="120">
        <f>SUM(DU370:FU370)</f>
        <v>20758.618284931832</v>
      </c>
      <c r="GW370" s="121">
        <f>SUM(DU370:FV370)</f>
        <v>21107.531030073053</v>
      </c>
      <c r="GZ370" s="1"/>
      <c r="HA370" s="1"/>
    </row>
    <row r="371" spans="2:216" ht="14.1" customHeight="1">
      <c r="C371" s="125" t="s">
        <v>175</v>
      </c>
      <c r="D371" s="126" t="s">
        <v>176</v>
      </c>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214"/>
      <c r="CT371" s="175">
        <f>[3]Pemex!CQ36</f>
        <v>3.1435600783474189E-2</v>
      </c>
      <c r="CU371" s="175">
        <f>[3]Pemex!CR36</f>
        <v>3.3304150480393986E-2</v>
      </c>
      <c r="CV371" s="175">
        <f>[3]Pemex!CS36</f>
        <v>3.5172700177313783E-2</v>
      </c>
      <c r="CW371" s="175">
        <f>[3]Pemex!CT36</f>
        <v>3.7041249874233587E-2</v>
      </c>
      <c r="CX371" s="175">
        <f>[3]Pemex!CU36</f>
        <v>3.8909799571153376E-2</v>
      </c>
      <c r="CY371" s="175">
        <f>[3]Pemex!CV36</f>
        <v>4.0778349268073173E-2</v>
      </c>
      <c r="CZ371" s="175">
        <f>[3]Pemex!CW36</f>
        <v>4.264689896499297E-2</v>
      </c>
      <c r="DA371" s="175">
        <f>[3]Pemex!CX36</f>
        <v>4.4515448661912767E-2</v>
      </c>
      <c r="DB371" s="175">
        <f>[3]Pemex!CY36</f>
        <v>4.638399835883257E-2</v>
      </c>
      <c r="DC371" s="175">
        <f>[3]Pemex!CZ36</f>
        <v>4.825254805575236E-2</v>
      </c>
      <c r="DD371" s="127">
        <f>[3]Pemex!DA36</f>
        <v>5.0121097752672171E-2</v>
      </c>
      <c r="DE371" s="127">
        <f>[3]Pemex!DB36</f>
        <v>5.1989647449591961E-2</v>
      </c>
      <c r="DF371" s="127">
        <f>[3]Pemex!DC36</f>
        <v>5.3858197146511765E-2</v>
      </c>
      <c r="DG371" s="127">
        <f>[3]Pemex!DD36</f>
        <v>5.5726746843431554E-2</v>
      </c>
      <c r="DH371" s="127">
        <f>[3]Pemex!DE36</f>
        <v>5.8205872632491863E-2</v>
      </c>
      <c r="DI371" s="127">
        <f>[3]Pemex!DF36</f>
        <v>6.0684998421552214E-2</v>
      </c>
      <c r="DJ371" s="127">
        <f>[3]Pemex!DG36</f>
        <v>6.3164124210612557E-2</v>
      </c>
      <c r="DK371" s="127">
        <f>[3]Pemex!DH36</f>
        <v>6.5643249999672915E-2</v>
      </c>
      <c r="DL371" s="127">
        <f>[3]Pemex!DI36</f>
        <v>6.8122375788733272E-2</v>
      </c>
      <c r="DM371" s="127">
        <f>[3]Pemex!DJ36</f>
        <v>7.0601501577793616E-2</v>
      </c>
      <c r="DN371" s="127">
        <f>[3]Pemex!DK36</f>
        <v>7.3080627366853973E-2</v>
      </c>
      <c r="DO371" s="127">
        <f>[3]Pemex!DL36</f>
        <v>0.24911980600276762</v>
      </c>
      <c r="DP371" s="127">
        <f>[3]Pemex!DM36</f>
        <v>0.25786896142161808</v>
      </c>
      <c r="DQ371" s="127">
        <f>[3]Pemex!DN36</f>
        <v>0.27378636827949066</v>
      </c>
      <c r="DR371" s="127">
        <f>[3]Pemex!DO36</f>
        <v>0.28304110129234394</v>
      </c>
      <c r="DS371" s="127">
        <f>[3]Pemex!DP36</f>
        <v>0.30196496002707474</v>
      </c>
      <c r="DT371" s="127">
        <f>[3]Pemex!DQ36</f>
        <v>0.35327802959274779</v>
      </c>
      <c r="DU371" s="127">
        <f>[3]Pemex!DR36</f>
        <v>0.35551897819762901</v>
      </c>
      <c r="DV371" s="127">
        <f>[3]Pemex!DS36</f>
        <v>0.3479548771399556</v>
      </c>
      <c r="DW371" s="127">
        <f>[3]Pemex!DT36</f>
        <v>0.40939595459457434</v>
      </c>
      <c r="DX371" s="127">
        <f>[3]Pemex!DU36</f>
        <v>0.41830046689874867</v>
      </c>
      <c r="DY371" s="127">
        <f>[3]Pemex!DV36</f>
        <v>0.44166929495643104</v>
      </c>
      <c r="DZ371" s="127">
        <f>[3]Pemex!DW36</f>
        <v>0.47791181459793619</v>
      </c>
      <c r="EA371" s="127">
        <f>[3]Pemex!DX36</f>
        <v>0.46598937148370789</v>
      </c>
      <c r="EB371" s="127">
        <f>[3]Pemex!DY36</f>
        <v>0.47036174562445399</v>
      </c>
      <c r="EC371" s="127">
        <f>[3]Pemex!DZ36</f>
        <v>0.49402518011958746</v>
      </c>
      <c r="ED371" s="127">
        <f>[3]Pemex!EA36</f>
        <v>0.56332085937808551</v>
      </c>
      <c r="EE371" s="127">
        <f>[3]Pemex!EB36</f>
        <v>0.62542856138878955</v>
      </c>
      <c r="EF371" s="127">
        <f>[3]Pemex!EC36</f>
        <v>0.63931483525394595</v>
      </c>
      <c r="EG371" s="127">
        <f>[3]Pemex!ED36</f>
        <v>0.73964968720669511</v>
      </c>
      <c r="EH371" s="127">
        <f>[3]Pemex!EE36</f>
        <v>0.83998453915944449</v>
      </c>
      <c r="EI371" s="127">
        <f>[3]Pemex!EF36</f>
        <v>0.9455406504796271</v>
      </c>
      <c r="EJ371" s="127">
        <f>[3]Pemex!EG36</f>
        <v>1.1919140952137377</v>
      </c>
      <c r="EK371" s="127">
        <f>[3]Pemex!EH36</f>
        <v>1.3852637026843566</v>
      </c>
      <c r="EL371" s="127">
        <f>[3]Pemex!EI36</f>
        <v>1.3771361122782371</v>
      </c>
      <c r="EM371" s="127">
        <f>[3]Pemex!EJ36</f>
        <v>1.3690085218721171</v>
      </c>
      <c r="EN371" s="127">
        <f>[3]Pemex!EK36</f>
        <v>1.3608809314659975</v>
      </c>
      <c r="EO371" s="127">
        <f>[3]Pemex!EL36</f>
        <v>1.3527533410598778</v>
      </c>
      <c r="EP371" s="127">
        <f>[3]Pemex!EM36</f>
        <v>1.3446257506537578</v>
      </c>
      <c r="EQ371" s="127">
        <f>[3]Pemex!EN36</f>
        <v>1.3364981602476382</v>
      </c>
      <c r="ER371" s="127">
        <f>[3]Pemex!EO36</f>
        <v>1.3274193759933577</v>
      </c>
      <c r="ES371" s="127">
        <f>[3]Pemex!EP36</f>
        <v>1.3435711356740838</v>
      </c>
      <c r="ET371" s="127">
        <f>[3]Pemex!EQ36</f>
        <v>1.3919385232519321</v>
      </c>
      <c r="EU371" s="127">
        <f>[3]Pemex!ER36</f>
        <v>1.4237484167137917</v>
      </c>
      <c r="EV371" s="127">
        <f>[3]Pemex!ES36</f>
        <v>1.3875356472251754</v>
      </c>
      <c r="EW371" s="127">
        <f>[3]Pemex!ET36</f>
        <v>1.3889181536979742</v>
      </c>
      <c r="EX371" s="127">
        <f>[3]Pemex!EU36</f>
        <v>1.5177950371011293</v>
      </c>
      <c r="EY371" s="127">
        <f>[3]Pemex!EV36</f>
        <v>1.5236544927757913</v>
      </c>
      <c r="EZ371" s="127">
        <f>[3]Pemex!EW36</f>
        <v>1.6668472818043953</v>
      </c>
      <c r="FA371" s="127">
        <f>[3]Pemex!EX36</f>
        <v>1.7498561254825395</v>
      </c>
      <c r="FB371" s="127">
        <f>[3]Pemex!EY36</f>
        <v>1.8362452248285244</v>
      </c>
      <c r="FC371" s="127">
        <f>[3]Pemex!EZ36</f>
        <v>1.7942795521484425</v>
      </c>
      <c r="FD371" s="127">
        <f>[3]Pemex!FA36</f>
        <v>1.8011210327690841</v>
      </c>
      <c r="FE371" s="127">
        <f>[3]Pemex!FB36</f>
        <v>1.7974391588885101</v>
      </c>
      <c r="FF371" s="127">
        <f>[3]Pemex!FC36</f>
        <v>1.7870044045117939</v>
      </c>
      <c r="FG371" s="127">
        <f>[3]Pemex!FD36</f>
        <v>1.8546515052739458</v>
      </c>
      <c r="FH371" s="127">
        <f>[3]Pemex!FE36</f>
        <v>1.8784888096714925</v>
      </c>
      <c r="FI371" s="127">
        <f>[3]Pemex!FF36</f>
        <v>1.9087402610833779</v>
      </c>
      <c r="FJ371" s="127">
        <f>[3]Pemex!FG36</f>
        <v>1.9923117857399333</v>
      </c>
      <c r="FK371" s="127">
        <f>[3]Pemex!FH36</f>
        <v>1.7303039454109947</v>
      </c>
      <c r="FL371" s="127">
        <f>[3]Pemex!FI36</f>
        <v>1.6403977476447582</v>
      </c>
      <c r="FM371" s="127">
        <f>[3]Pemex!FJ36</f>
        <v>1.6293946081241371</v>
      </c>
      <c r="FN371" s="127">
        <f>[3]Pemex!FK36</f>
        <v>1.631897229595801</v>
      </c>
      <c r="FO371" s="127">
        <f>[3]Pemex!FL36</f>
        <v>1.6380603887598122</v>
      </c>
      <c r="FP371" s="127">
        <f>[3]Pemex!FM36</f>
        <v>1.6038661640330432</v>
      </c>
      <c r="FQ371" s="127">
        <f>[3]Pemex!FN36</f>
        <v>1.600020730841365</v>
      </c>
      <c r="FR371" s="127">
        <f>[3]Pemex!FO36</f>
        <v>1.5637558540937575</v>
      </c>
      <c r="FS371" s="127">
        <f>[3]Pemex!FP36</f>
        <v>1.4603654851972654</v>
      </c>
      <c r="FT371" s="127">
        <f>[3]Pemex!FQ36</f>
        <v>1.348686891042973</v>
      </c>
      <c r="FU371" s="127">
        <f>[3]Pemex!FR36</f>
        <v>1.2043806012773275</v>
      </c>
      <c r="FV371" s="127">
        <f>[3]Pemex!FS36</f>
        <v>1.1085993508178649</v>
      </c>
      <c r="FW371" s="127"/>
      <c r="FX371" s="127"/>
      <c r="FY371" s="100" t="s">
        <v>166</v>
      </c>
      <c r="FZ371" s="129">
        <f>SUM(L371:FW371)</f>
        <v>71.272440763431803</v>
      </c>
      <c r="GA371" s="115"/>
      <c r="GB371" s="125" t="s">
        <v>175</v>
      </c>
      <c r="GC371" s="130" t="s">
        <v>176</v>
      </c>
      <c r="GD371" s="117"/>
      <c r="GE371" s="131">
        <f>(FZ371*$FP$7)/FZ372</f>
        <v>8.2902167571070787E-2</v>
      </c>
      <c r="GI371" s="132"/>
      <c r="GK371" s="129">
        <v>71.272440763431803</v>
      </c>
      <c r="GL371" s="119">
        <f>FZ371-GK371</f>
        <v>0</v>
      </c>
      <c r="GM371" s="15">
        <f>GL371/GK371</f>
        <v>0</v>
      </c>
      <c r="GO371" s="133">
        <f>SUM(EV371:FU371)</f>
        <v>42.936018119023345</v>
      </c>
      <c r="GU371" s="133">
        <f>SUM(DU371:FU371)</f>
        <v>67.375143002611836</v>
      </c>
      <c r="GW371" s="134">
        <f>SUM(DU371:FV371)</f>
        <v>68.483742353429705</v>
      </c>
      <c r="GZ371" s="1"/>
      <c r="HA371" s="1"/>
    </row>
    <row r="372" spans="2:216" ht="15" customHeight="1">
      <c r="C372" s="136" t="s">
        <v>177</v>
      </c>
      <c r="D372" s="14" t="s">
        <v>11</v>
      </c>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215"/>
      <c r="CT372" s="138">
        <f t="shared" ref="CT372:FE372" si="86">CT370+(CT371*$FP$7)</f>
        <v>17.546227450411976</v>
      </c>
      <c r="CU372" s="138">
        <f t="shared" si="86"/>
        <v>18.589185026135766</v>
      </c>
      <c r="CV372" s="138">
        <f t="shared" si="86"/>
        <v>19.63214260185956</v>
      </c>
      <c r="CW372" s="138">
        <f t="shared" si="86"/>
        <v>20.675100177583353</v>
      </c>
      <c r="CX372" s="138">
        <f t="shared" si="86"/>
        <v>21.718057753307139</v>
      </c>
      <c r="CY372" s="138">
        <f t="shared" si="86"/>
        <v>22.761015329030929</v>
      </c>
      <c r="CZ372" s="138">
        <f t="shared" si="86"/>
        <v>23.803972904754723</v>
      </c>
      <c r="DA372" s="138">
        <f t="shared" si="86"/>
        <v>24.846930480478509</v>
      </c>
      <c r="DB372" s="138">
        <f t="shared" si="86"/>
        <v>25.889888056202302</v>
      </c>
      <c r="DC372" s="138">
        <f t="shared" si="86"/>
        <v>26.932845631926092</v>
      </c>
      <c r="DD372" s="138">
        <f t="shared" si="86"/>
        <v>27.975803207649889</v>
      </c>
      <c r="DE372" s="138">
        <f t="shared" si="86"/>
        <v>29.018760783373676</v>
      </c>
      <c r="DF372" s="138">
        <f t="shared" si="86"/>
        <v>30.061718359097465</v>
      </c>
      <c r="DG372" s="138">
        <f t="shared" si="86"/>
        <v>31.104675934821255</v>
      </c>
      <c r="DH372" s="138">
        <f t="shared" si="86"/>
        <v>32.488435236024173</v>
      </c>
      <c r="DI372" s="138">
        <f t="shared" si="86"/>
        <v>33.872194537227116</v>
      </c>
      <c r="DJ372" s="138">
        <f t="shared" si="86"/>
        <v>35.255953838430067</v>
      </c>
      <c r="DK372" s="138">
        <f t="shared" si="86"/>
        <v>36.639713139633017</v>
      </c>
      <c r="DL372" s="138">
        <f t="shared" si="86"/>
        <v>38.023472440835953</v>
      </c>
      <c r="DM372" s="138">
        <f t="shared" si="86"/>
        <v>39.407231742038896</v>
      </c>
      <c r="DN372" s="138">
        <f t="shared" si="86"/>
        <v>40.790991043241846</v>
      </c>
      <c r="DO372" s="138">
        <f t="shared" si="86"/>
        <v>66.142189553861058</v>
      </c>
      <c r="DP372" s="138">
        <f t="shared" si="86"/>
        <v>68.253742198670537</v>
      </c>
      <c r="DQ372" s="138">
        <f t="shared" si="86"/>
        <v>72.870776200475675</v>
      </c>
      <c r="DR372" s="138">
        <f t="shared" si="86"/>
        <v>75.640376752988814</v>
      </c>
      <c r="DS372" s="138">
        <f t="shared" si="86"/>
        <v>79.508123319864069</v>
      </c>
      <c r="DT372" s="138">
        <f t="shared" si="86"/>
        <v>87.563483162651863</v>
      </c>
      <c r="DU372" s="138">
        <f t="shared" si="86"/>
        <v>90.940147897540825</v>
      </c>
      <c r="DV372" s="138">
        <f t="shared" si="86"/>
        <v>88.843984779487656</v>
      </c>
      <c r="DW372" s="138">
        <f t="shared" si="86"/>
        <v>101.52965666816402</v>
      </c>
      <c r="DX372" s="138">
        <f t="shared" si="86"/>
        <v>105.93332079157082</v>
      </c>
      <c r="DY372" s="138">
        <f t="shared" si="86"/>
        <v>111.53132549681</v>
      </c>
      <c r="DZ372" s="138">
        <f t="shared" si="86"/>
        <v>119.29725101078184</v>
      </c>
      <c r="EA372" s="138">
        <f t="shared" si="86"/>
        <v>117.58781956373215</v>
      </c>
      <c r="EB372" s="138">
        <f t="shared" si="86"/>
        <v>120.02832234592049</v>
      </c>
      <c r="EC372" s="138">
        <f t="shared" si="86"/>
        <v>125.68803191695751</v>
      </c>
      <c r="ED372" s="138">
        <f t="shared" si="86"/>
        <v>149.30880611920057</v>
      </c>
      <c r="EE372" s="138">
        <f t="shared" si="86"/>
        <v>174.69205315937796</v>
      </c>
      <c r="EF372" s="138">
        <f t="shared" si="86"/>
        <v>186.24041621797903</v>
      </c>
      <c r="EG372" s="138">
        <f t="shared" si="86"/>
        <v>223.89682565250848</v>
      </c>
      <c r="EH372" s="138">
        <f t="shared" si="86"/>
        <v>261.55323508703793</v>
      </c>
      <c r="EI372" s="138">
        <f t="shared" si="86"/>
        <v>291.71492603660744</v>
      </c>
      <c r="EJ372" s="138">
        <f t="shared" si="86"/>
        <v>377.25863514274636</v>
      </c>
      <c r="EK372" s="138">
        <f t="shared" si="86"/>
        <v>444.55882858411559</v>
      </c>
      <c r="EL372" s="138">
        <f t="shared" si="86"/>
        <v>447.60910440229338</v>
      </c>
      <c r="EM372" s="138">
        <f t="shared" si="86"/>
        <v>450.65938022047112</v>
      </c>
      <c r="EN372" s="138">
        <f t="shared" si="86"/>
        <v>453.70965603864897</v>
      </c>
      <c r="EO372" s="138">
        <f t="shared" si="86"/>
        <v>456.75993185682677</v>
      </c>
      <c r="EP372" s="138">
        <f t="shared" si="86"/>
        <v>459.81020767500445</v>
      </c>
      <c r="EQ372" s="138">
        <f t="shared" si="86"/>
        <v>462.8604834931823</v>
      </c>
      <c r="ER372" s="138">
        <f t="shared" si="86"/>
        <v>458.63559883190891</v>
      </c>
      <c r="ES372" s="138">
        <f t="shared" si="86"/>
        <v>460.86604478950778</v>
      </c>
      <c r="ET372" s="138">
        <f t="shared" si="86"/>
        <v>481.41069398388237</v>
      </c>
      <c r="EU372" s="138">
        <f t="shared" si="86"/>
        <v>500.6292454968459</v>
      </c>
      <c r="EV372" s="138">
        <f t="shared" si="86"/>
        <v>483.65380771723551</v>
      </c>
      <c r="EW372" s="138">
        <f t="shared" si="86"/>
        <v>484.62502889670208</v>
      </c>
      <c r="EX372" s="138">
        <f t="shared" si="86"/>
        <v>553.83223439081451</v>
      </c>
      <c r="EY372" s="138">
        <f t="shared" si="86"/>
        <v>546.23808243379597</v>
      </c>
      <c r="EZ372" s="138">
        <f t="shared" si="86"/>
        <v>590.02144785752387</v>
      </c>
      <c r="FA372" s="138">
        <f t="shared" si="86"/>
        <v>615.28981822440073</v>
      </c>
      <c r="FB372" s="138">
        <f t="shared" si="86"/>
        <v>637.12344531398287</v>
      </c>
      <c r="FC372" s="138">
        <f t="shared" si="86"/>
        <v>613.92143692039576</v>
      </c>
      <c r="FD372" s="138">
        <f t="shared" si="86"/>
        <v>626.64582681663126</v>
      </c>
      <c r="FE372" s="138">
        <f t="shared" si="86"/>
        <v>638.18712060304188</v>
      </c>
      <c r="FF372" s="138">
        <f t="shared" ref="FF372:FV372" si="87">FF370+(FF371*$FP$7)</f>
        <v>639.48472955794841</v>
      </c>
      <c r="FG372" s="138">
        <f t="shared" si="87"/>
        <v>671.17310618616648</v>
      </c>
      <c r="FH372" s="138">
        <f t="shared" si="87"/>
        <v>678.40842219485558</v>
      </c>
      <c r="FI372" s="138">
        <f t="shared" si="87"/>
        <v>675.46563979272889</v>
      </c>
      <c r="FJ372" s="138">
        <f t="shared" si="87"/>
        <v>678.57147304451962</v>
      </c>
      <c r="FK372" s="138">
        <f t="shared" si="87"/>
        <v>619.16688231200249</v>
      </c>
      <c r="FL372" s="138">
        <f t="shared" si="87"/>
        <v>572.46448683175049</v>
      </c>
      <c r="FM372" s="138">
        <f t="shared" si="87"/>
        <v>550.46048005507066</v>
      </c>
      <c r="FN372" s="138">
        <f t="shared" si="87"/>
        <v>548.94384294139957</v>
      </c>
      <c r="FO372" s="138">
        <f t="shared" si="87"/>
        <v>547.93270068772676</v>
      </c>
      <c r="FP372" s="138">
        <f t="shared" si="87"/>
        <v>540.58168238194253</v>
      </c>
      <c r="FQ372" s="138">
        <f t="shared" si="87"/>
        <v>536.65482031980321</v>
      </c>
      <c r="FR372" s="138">
        <f t="shared" si="87"/>
        <v>521.349846136927</v>
      </c>
      <c r="FS372" s="138">
        <f t="shared" si="87"/>
        <v>485.49237347138234</v>
      </c>
      <c r="FT372" s="138">
        <f t="shared" si="87"/>
        <v>455.61065236795406</v>
      </c>
      <c r="FU372" s="138">
        <f t="shared" si="87"/>
        <v>410.26896828914505</v>
      </c>
      <c r="FV372" s="138">
        <f t="shared" si="87"/>
        <v>379.9535269641197</v>
      </c>
      <c r="FW372" s="112"/>
      <c r="FX372" s="112"/>
      <c r="FY372" s="100" t="s">
        <v>166</v>
      </c>
      <c r="FZ372" s="139">
        <f>SUM(L372:FW372)</f>
        <v>24072.088822831662</v>
      </c>
      <c r="GA372" s="115"/>
      <c r="GB372" s="136" t="s">
        <v>177</v>
      </c>
      <c r="GC372" s="14" t="s">
        <v>11</v>
      </c>
      <c r="GD372" s="117"/>
      <c r="GE372" s="140">
        <f>GE370+GE371</f>
        <v>0.99999999999999989</v>
      </c>
      <c r="GI372" s="141"/>
      <c r="GK372" s="139">
        <v>24072.088822831662</v>
      </c>
      <c r="GL372" s="119">
        <f>FZ372-GK372</f>
        <v>0</v>
      </c>
      <c r="GM372" s="15">
        <f>GL372/GK372</f>
        <v>0</v>
      </c>
      <c r="GO372" s="142">
        <f>SUM(EV372:FU372)</f>
        <v>14921.568355745849</v>
      </c>
      <c r="GR372" s="143" t="str">
        <f>GB369</f>
        <v>Petroleos Mexicanos (Pemex)</v>
      </c>
      <c r="GS372" s="144">
        <f>GO372</f>
        <v>14921.568355745849</v>
      </c>
      <c r="GU372" s="142">
        <f>SUM(DU372:FU372)</f>
        <v>22645.122289004961</v>
      </c>
      <c r="GW372" s="145">
        <f>SUM(DU372:FV372)</f>
        <v>23025.075815969081</v>
      </c>
      <c r="GY372" s="306">
        <f>+GW372</f>
        <v>23025.075815969081</v>
      </c>
      <c r="GZ372" s="143" t="str">
        <f>GR372</f>
        <v>Petroleos Mexicanos (Pemex)</v>
      </c>
      <c r="HA372" s="144">
        <f>GW372</f>
        <v>23025.075815969081</v>
      </c>
      <c r="HC372" s="22" t="s">
        <v>38</v>
      </c>
      <c r="HD372" s="146">
        <f>FU372</f>
        <v>410.26896828914505</v>
      </c>
      <c r="HE372" s="147"/>
      <c r="HF372" s="148">
        <f>FV372</f>
        <v>379.9535269641197</v>
      </c>
    </row>
    <row r="373" spans="2:216" ht="9.9499999999999993" customHeight="1">
      <c r="C373" s="149"/>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23"/>
      <c r="DX373" s="23"/>
      <c r="DY373" s="23"/>
      <c r="DZ373" s="23"/>
      <c r="EA373" s="23"/>
      <c r="EB373" s="23"/>
      <c r="EC373" s="23"/>
      <c r="ED373" s="23"/>
      <c r="EE373" s="23"/>
      <c r="EF373" s="23"/>
      <c r="EG373" s="23"/>
      <c r="EH373" s="23"/>
      <c r="EI373" s="23"/>
      <c r="EJ373" s="23"/>
      <c r="EK373" s="23"/>
      <c r="EL373" s="23"/>
      <c r="EM373" s="23"/>
      <c r="EN373" s="23"/>
      <c r="EO373" s="23"/>
      <c r="EP373" s="23"/>
      <c r="EQ373" s="23"/>
      <c r="ER373" s="23"/>
      <c r="ES373" s="23"/>
      <c r="ET373" s="23"/>
      <c r="EU373" s="23"/>
      <c r="EV373" s="23"/>
      <c r="EW373" s="23"/>
      <c r="EX373" s="23"/>
      <c r="EY373" s="23"/>
      <c r="EZ373" s="23"/>
      <c r="FA373" s="23"/>
      <c r="FB373" s="23"/>
      <c r="FC373" s="23"/>
      <c r="FD373" s="23"/>
      <c r="FE373" s="23"/>
      <c r="FF373" s="23"/>
      <c r="FG373" s="23"/>
      <c r="FH373" s="23"/>
      <c r="FI373" s="23"/>
      <c r="FJ373" s="23"/>
      <c r="FK373" s="23"/>
      <c r="FL373" s="23"/>
      <c r="FM373" s="23"/>
      <c r="FN373" s="23"/>
      <c r="FO373" s="23"/>
      <c r="FP373" s="23"/>
      <c r="FQ373" s="23"/>
      <c r="FR373" s="23"/>
      <c r="FS373" s="23"/>
      <c r="FT373" s="23"/>
      <c r="FU373" s="23"/>
      <c r="FV373" s="23"/>
      <c r="FW373" s="23"/>
      <c r="FX373" s="23"/>
      <c r="FY373" s="23"/>
      <c r="FZ373" s="151">
        <f>FZ370+(FZ371*$FP$7)</f>
        <v>24072.088822831658</v>
      </c>
      <c r="GA373" s="152" t="s">
        <v>179</v>
      </c>
      <c r="GB373" s="149"/>
      <c r="GK373" s="204">
        <v>0</v>
      </c>
      <c r="GZ373" s="1"/>
      <c r="HA373" s="1"/>
    </row>
    <row r="374" spans="2:216" ht="14.1" customHeight="1">
      <c r="B374" s="14">
        <v>71</v>
      </c>
      <c r="C374" s="103" t="str">
        <f>GB374</f>
        <v>Petroleum Development Oman</v>
      </c>
      <c r="D374" s="104" t="s">
        <v>169</v>
      </c>
      <c r="F374" s="14" t="s">
        <v>220</v>
      </c>
      <c r="G374" s="23" t="s">
        <v>171</v>
      </c>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23"/>
      <c r="DX374" s="23"/>
      <c r="DY374" s="23"/>
      <c r="DZ374" s="23"/>
      <c r="EA374" s="23"/>
      <c r="EB374" s="23"/>
      <c r="EC374" s="23"/>
      <c r="ED374" s="23"/>
      <c r="EE374" s="23"/>
      <c r="EF374" s="23"/>
      <c r="EG374" s="23"/>
      <c r="EH374" s="23"/>
      <c r="EI374" s="23"/>
      <c r="EJ374" s="23"/>
      <c r="EK374" s="23"/>
      <c r="EL374" s="23"/>
      <c r="EM374" s="23"/>
      <c r="EN374" s="23"/>
      <c r="EO374" s="23"/>
      <c r="EP374" s="23"/>
      <c r="EQ374" s="23"/>
      <c r="ER374" s="23"/>
      <c r="ES374" s="23"/>
      <c r="ET374" s="23"/>
      <c r="EU374" s="23"/>
      <c r="EV374" s="23"/>
      <c r="EW374" s="23"/>
      <c r="EX374" s="23"/>
      <c r="EY374" s="23"/>
      <c r="EZ374" s="23"/>
      <c r="FA374" s="23"/>
      <c r="FB374" s="23"/>
      <c r="FC374" s="23"/>
      <c r="FD374" s="23"/>
      <c r="FE374" s="23"/>
      <c r="FF374" s="23"/>
      <c r="FG374" s="23"/>
      <c r="FH374" s="23"/>
      <c r="FI374" s="23"/>
      <c r="FJ374" s="23"/>
      <c r="FK374" s="23"/>
      <c r="FL374" s="23"/>
      <c r="FM374" s="23"/>
      <c r="FN374" s="23"/>
      <c r="FO374" s="23"/>
      <c r="FP374" s="23"/>
      <c r="FQ374" s="23"/>
      <c r="FR374" s="23"/>
      <c r="FS374" s="23"/>
      <c r="FT374" s="23"/>
      <c r="FU374" s="23"/>
      <c r="FV374" s="23"/>
      <c r="FW374" s="23"/>
      <c r="FX374" s="23"/>
      <c r="FY374" s="23"/>
      <c r="FZ374" s="180"/>
      <c r="GB374" s="108" t="s">
        <v>89</v>
      </c>
      <c r="GF374" s="14">
        <v>71</v>
      </c>
      <c r="GK374" s="180"/>
      <c r="GZ374" s="1"/>
      <c r="HA374" s="1"/>
    </row>
    <row r="375" spans="2:216" ht="14.1" customHeight="1">
      <c r="B375" s="117"/>
      <c r="C375" s="109" t="s">
        <v>172</v>
      </c>
      <c r="D375" s="110" t="s">
        <v>173</v>
      </c>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13"/>
      <c r="DW375" s="155">
        <f>'[3]PD Oman'!DT29</f>
        <v>0.87231519403130098</v>
      </c>
      <c r="DX375" s="155">
        <f>'[3]PD Oman'!DU29</f>
        <v>3.3276760337136735</v>
      </c>
      <c r="DY375" s="155">
        <f>'[3]PD Oman'!DV29</f>
        <v>4.6080166989275329</v>
      </c>
      <c r="DZ375" s="155">
        <f>'[3]PD Oman'!DW29</f>
        <v>4.6218419288806993</v>
      </c>
      <c r="EA375" s="155">
        <f>'[3]PD Oman'!DX29</f>
        <v>4.1562358345179575</v>
      </c>
      <c r="EB375" s="155">
        <f>'[3]PD Oman'!DY29</f>
        <v>23.461040378702208</v>
      </c>
      <c r="EC375" s="155">
        <f>'[3]PD Oman'!DZ29</f>
        <v>24.387524338783702</v>
      </c>
      <c r="ED375" s="155">
        <f>'[3]PD Oman'!EA29</f>
        <v>24.207188039274602</v>
      </c>
      <c r="EE375" s="155">
        <f>'[3]PD Oman'!EB29</f>
        <v>32.106491034560392</v>
      </c>
      <c r="EF375" s="155">
        <f>'[3]PD Oman'!EC29</f>
        <v>30.228443833139821</v>
      </c>
      <c r="EG375" s="155">
        <f>'[3]PD Oman'!ED29</f>
        <v>28.710684849253198</v>
      </c>
      <c r="EH375" s="155">
        <f>'[3]PD Oman'!EE29</f>
        <v>26.946021083632967</v>
      </c>
      <c r="EI375" s="155">
        <f>'[3]PD Oman'!EF29</f>
        <v>25.720043577907916</v>
      </c>
      <c r="EJ375" s="155">
        <f>'[3]PD Oman'!EG29</f>
        <v>25.019397159943292</v>
      </c>
      <c r="EK375" s="155">
        <f>'[3]PD Oman'!EH29</f>
        <v>28.213250464248542</v>
      </c>
      <c r="EL375" s="155">
        <f>'[3]PD Oman'!EI29</f>
        <v>29.300273834765477</v>
      </c>
      <c r="EM375" s="155">
        <f>'[3]PD Oman'!EJ29</f>
        <v>35.430061092346257</v>
      </c>
      <c r="EN375" s="155">
        <f>'[3]PD Oman'!EK29</f>
        <v>38.584943879791389</v>
      </c>
      <c r="EO375" s="155">
        <f>'[3]PD Oman'!EL29</f>
        <v>45.956328249732962</v>
      </c>
      <c r="EP375" s="155">
        <f>'[3]PD Oman'!EM29</f>
        <v>51.698547521993405</v>
      </c>
      <c r="EQ375" s="155">
        <f>'[3]PD Oman'!EN29</f>
        <v>54.481138359528046</v>
      </c>
      <c r="ER375" s="155">
        <f>'[3]PD Oman'!EO29</f>
        <v>55.23190193501879</v>
      </c>
      <c r="ES375" s="155">
        <f>'[3]PD Oman'!EP29</f>
        <v>56.663433171329565</v>
      </c>
      <c r="ET375" s="155">
        <f>'[3]PD Oman'!EQ29</f>
        <v>61.874338062659774</v>
      </c>
      <c r="EU375" s="155">
        <f>'[3]PD Oman'!ER29</f>
        <v>62.578184917955213</v>
      </c>
      <c r="EV375" s="155">
        <f>'[3]PD Oman'!ES29</f>
        <v>65.866531197312526</v>
      </c>
      <c r="EW375" s="155">
        <f>'[3]PD Oman'!ET29</f>
        <v>70.466005225156493</v>
      </c>
      <c r="EX375" s="155">
        <f>'[3]PD Oman'!EU29</f>
        <v>75.95689061362782</v>
      </c>
      <c r="EY375" s="155">
        <f>'[3]PD Oman'!EV29</f>
        <v>79.373991509124139</v>
      </c>
      <c r="EZ375" s="155">
        <f>'[3]PD Oman'!EW29</f>
        <v>81.846438573676735</v>
      </c>
      <c r="FA375" s="155">
        <f>'[3]PD Oman'!EX29</f>
        <v>84.383515723380341</v>
      </c>
      <c r="FB375" s="155">
        <f>'[3]PD Oman'!EY29</f>
        <v>83.979437715329226</v>
      </c>
      <c r="FC375" s="155">
        <f>'[3]PD Oman'!EZ29</f>
        <v>80.770591924286848</v>
      </c>
      <c r="FD375" s="155">
        <f>'[3]PD Oman'!FA29</f>
        <v>89.955690376479069</v>
      </c>
      <c r="FE375" s="155">
        <f>'[3]PD Oman'!FB29</f>
        <v>99.408244636794166</v>
      </c>
      <c r="FF375" s="155">
        <f>'[3]PD Oman'!FC29</f>
        <v>97.836810098337949</v>
      </c>
      <c r="FG375" s="155">
        <f>'[3]PD Oman'!FD29</f>
        <v>92.280614882566596</v>
      </c>
      <c r="FH375" s="155">
        <f>'[3]PD Oman'!FE29</f>
        <v>92.269749340608655</v>
      </c>
      <c r="FI375" s="155">
        <f>'[3]PD Oman'!FF29</f>
        <v>90.843295054522187</v>
      </c>
      <c r="FJ375" s="155">
        <f>'[3]PD Oman'!FG29</f>
        <v>96.895616359059119</v>
      </c>
      <c r="FK375" s="155">
        <f>'[3]PD Oman'!FH29</f>
        <v>96.633575839841825</v>
      </c>
      <c r="FL375" s="155">
        <f>'[3]PD Oman'!FI29</f>
        <v>97.860018479361727</v>
      </c>
      <c r="FM375" s="155">
        <f>'[3]PD Oman'!FJ29</f>
        <v>102.12774218296239</v>
      </c>
      <c r="FN375" s="155">
        <f>'[3]PD Oman'!FK29</f>
        <v>106.93448756723248</v>
      </c>
      <c r="FO375" s="155">
        <f>'[3]PD Oman'!FL29</f>
        <v>108.75856201697492</v>
      </c>
      <c r="FP375" s="155">
        <f>'[3]PD Oman'!FM29</f>
        <v>112.32461544081634</v>
      </c>
      <c r="FQ375" s="155">
        <f>'[3]PD Oman'!FN29</f>
        <v>114.30604865788574</v>
      </c>
      <c r="FR375" s="155">
        <f>'[3]PD Oman'!FO29</f>
        <v>111.54308020669987</v>
      </c>
      <c r="FS375" s="155">
        <f>'[3]PD Oman'!FP29</f>
        <v>116.41575940473781</v>
      </c>
      <c r="FT375" s="155">
        <f>'[3]PD Oman'!FQ29</f>
        <v>116.43301415165692</v>
      </c>
      <c r="FU375" s="155">
        <f>'[3]PD Oman'!FR29</f>
        <v>110.49686206550457</v>
      </c>
      <c r="FV375" s="155">
        <f>'[3]PD Oman'!FS29</f>
        <v>104.56070997935223</v>
      </c>
      <c r="FW375" s="155"/>
      <c r="FX375" s="155"/>
      <c r="FY375" s="100" t="s">
        <v>166</v>
      </c>
      <c r="FZ375" s="114">
        <f>SUM(L375:FW375)</f>
        <v>3358.9132206979266</v>
      </c>
      <c r="GA375" s="115"/>
      <c r="GB375" s="109" t="s">
        <v>172</v>
      </c>
      <c r="GC375" s="116" t="s">
        <v>173</v>
      </c>
      <c r="GD375" s="117"/>
      <c r="GE375" s="118">
        <f>FZ375/FZ377</f>
        <v>0.89906673826104244</v>
      </c>
      <c r="GF375" s="117"/>
      <c r="GI375" s="118">
        <f>FZ375/$GI$576</f>
        <v>2.0838228436182576E-3</v>
      </c>
      <c r="GK375" s="114">
        <v>3358.9132206979266</v>
      </c>
      <c r="GL375" s="119">
        <f>FZ375-GK375</f>
        <v>0</v>
      </c>
      <c r="GM375" s="15">
        <f>GL375/GK375</f>
        <v>0</v>
      </c>
      <c r="GO375" s="120">
        <f>SUM(EV375:FU375)</f>
        <v>2475.9671892439374</v>
      </c>
      <c r="GP375" s="14">
        <v>2016</v>
      </c>
      <c r="GU375" s="120">
        <f>SUM(DU375:FU375)</f>
        <v>3254.3525107185742</v>
      </c>
      <c r="GW375" s="121">
        <f>SUM(DU375:FV375)</f>
        <v>3358.9132206979266</v>
      </c>
      <c r="GZ375" s="1"/>
      <c r="HA375" s="1"/>
    </row>
    <row r="376" spans="2:216" ht="14.1" customHeight="1">
      <c r="B376" s="117"/>
      <c r="C376" s="125" t="s">
        <v>175</v>
      </c>
      <c r="D376" s="126" t="s">
        <v>176</v>
      </c>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14"/>
      <c r="DW376" s="127">
        <f>'[3]PD Oman'!DT36</f>
        <v>1.6453679228259333E-3</v>
      </c>
      <c r="DX376" s="127">
        <f>'[3]PD Oman'!DU36</f>
        <v>6.2766892527985028E-3</v>
      </c>
      <c r="DY376" s="127">
        <f>'[3]PD Oman'!DV36</f>
        <v>9.3190168607793396E-3</v>
      </c>
      <c r="DZ376" s="127">
        <f>'[3]PD Oman'!DW36</f>
        <v>9.3450941205201754E-3</v>
      </c>
      <c r="EA376" s="127">
        <f>'[3]PD Oman'!DX36</f>
        <v>8.4668641669682805E-3</v>
      </c>
      <c r="EB376" s="127">
        <f>'[3]PD Oman'!DY36</f>
        <v>4.4879741497046426E-2</v>
      </c>
      <c r="EC376" s="127">
        <f>'[3]PD Oman'!DZ36</f>
        <v>4.6627282981318838E-2</v>
      </c>
      <c r="ED376" s="127">
        <f>'[3]PD Oman'!EA36</f>
        <v>4.6287131205259374E-2</v>
      </c>
      <c r="EE376" s="127">
        <f>'[3]PD Oman'!EB36</f>
        <v>6.1270505107416127E-2</v>
      </c>
      <c r="EF376" s="127">
        <f>'[3]PD Oman'!EC36</f>
        <v>5.7853585150273369E-2</v>
      </c>
      <c r="EG376" s="127">
        <f>'[3]PD Oman'!ED36</f>
        <v>5.7709243951970551E-2</v>
      </c>
      <c r="EH376" s="127">
        <f>'[3]PD Oman'!EE36</f>
        <v>5.7099188971956122E-2</v>
      </c>
      <c r="EI376" s="127">
        <f>'[3]PD Oman'!EF36</f>
        <v>5.7505208340483643E-2</v>
      </c>
      <c r="EJ376" s="127">
        <f>'[3]PD Oman'!EG36</f>
        <v>5.890211142464348E-2</v>
      </c>
      <c r="EK376" s="127">
        <f>'[3]PD Oman'!EH36</f>
        <v>6.7017512388638456E-2</v>
      </c>
      <c r="EL376" s="127">
        <f>'[3]PD Oman'!EI36</f>
        <v>7.2413671346446967E-2</v>
      </c>
      <c r="EM376" s="127">
        <f>'[3]PD Oman'!EJ36</f>
        <v>9.7017330792117662E-2</v>
      </c>
      <c r="EN376" s="127">
        <f>'[3]PD Oman'!EK36</f>
        <v>0.10728079104940558</v>
      </c>
      <c r="EO376" s="127">
        <f>'[3]PD Oman'!EL36</f>
        <v>0.12549745044601229</v>
      </c>
      <c r="EP376" s="127">
        <f>'[3]PD Oman'!EM36</f>
        <v>0.14064116555475878</v>
      </c>
      <c r="EQ376" s="127">
        <f>'[3]PD Oman'!EN36</f>
        <v>0.15397601388332538</v>
      </c>
      <c r="ER376" s="127">
        <f>'[3]PD Oman'!EO36</f>
        <v>0.14288529462972552</v>
      </c>
      <c r="ES376" s="127">
        <f>'[3]PD Oman'!EP36</f>
        <v>0.14693317753301188</v>
      </c>
      <c r="ET376" s="127">
        <f>'[3]PD Oman'!EQ36</f>
        <v>0.17277290841317167</v>
      </c>
      <c r="EU376" s="127">
        <f>'[3]PD Oman'!ER36</f>
        <v>0.17140507561973486</v>
      </c>
      <c r="EV376" s="127">
        <f>'[3]PD Oman'!ES36</f>
        <v>0.18515479704677215</v>
      </c>
      <c r="EW376" s="127">
        <f>'[3]PD Oman'!ET36</f>
        <v>0.2024557519133286</v>
      </c>
      <c r="EX376" s="127">
        <f>'[3]PD Oman'!EU36</f>
        <v>0.21173453026630107</v>
      </c>
      <c r="EY376" s="127">
        <f>'[3]PD Oman'!EV36</f>
        <v>0.21710171965814806</v>
      </c>
      <c r="EZ376" s="127">
        <f>'[3]PD Oman'!EW36</f>
        <v>0.22284344291589742</v>
      </c>
      <c r="FA376" s="127">
        <f>'[3]PD Oman'!EX36</f>
        <v>0.23215722796954597</v>
      </c>
      <c r="FB376" s="127">
        <f>'[3]PD Oman'!EY36</f>
        <v>0.23206891138218139</v>
      </c>
      <c r="FC376" s="127">
        <f>'[3]PD Oman'!EZ36</f>
        <v>0.20172823983764032</v>
      </c>
      <c r="FD376" s="127">
        <f>'[3]PD Oman'!FA36</f>
        <v>0.27680051676020689</v>
      </c>
      <c r="FE376" s="127">
        <f>'[3]PD Oman'!FB36</f>
        <v>0.36325719149966884</v>
      </c>
      <c r="FF376" s="127">
        <f>'[3]PD Oman'!FC36</f>
        <v>0.38540064795814716</v>
      </c>
      <c r="FG376" s="127">
        <f>'[3]PD Oman'!FD36</f>
        <v>0.3832896775653088</v>
      </c>
      <c r="FH376" s="127">
        <f>'[3]PD Oman'!FE36</f>
        <v>0.41423511053863793</v>
      </c>
      <c r="FI376" s="127">
        <f>'[3]PD Oman'!FF36</f>
        <v>0.4132183549379792</v>
      </c>
      <c r="FJ376" s="127">
        <f>'[3]PD Oman'!FG36</f>
        <v>0.4974460677926843</v>
      </c>
      <c r="FK376" s="127">
        <f>'[3]PD Oman'!FH36</f>
        <v>0.51536397805621159</v>
      </c>
      <c r="FL376" s="127">
        <f>'[3]PD Oman'!FI36</f>
        <v>0.51098196830281561</v>
      </c>
      <c r="FM376" s="127">
        <f>'[3]PD Oman'!FJ36</f>
        <v>0.54079162406663206</v>
      </c>
      <c r="FN376" s="127">
        <f>'[3]PD Oman'!FK36</f>
        <v>0.58445237142990691</v>
      </c>
      <c r="FO376" s="127">
        <f>'[3]PD Oman'!FL36</f>
        <v>0.60406556160116975</v>
      </c>
      <c r="FP376" s="127">
        <f>'[3]PD Oman'!FM36</f>
        <v>0.62696448649977787</v>
      </c>
      <c r="FQ376" s="127">
        <f>'[3]PD Oman'!FN36</f>
        <v>0.64687448804141101</v>
      </c>
      <c r="FR376" s="127">
        <f>'[3]PD Oman'!FO36</f>
        <v>0.62569171613814056</v>
      </c>
      <c r="FS376" s="127">
        <f>'[3]PD Oman'!FP36</f>
        <v>0.65621212078667002</v>
      </c>
      <c r="FT376" s="127">
        <f>'[3]PD Oman'!FQ36</f>
        <v>0.65080773086237742</v>
      </c>
      <c r="FU376" s="127">
        <f>'[3]PD Oman'!FR36</f>
        <v>0.5986875143421595</v>
      </c>
      <c r="FV376" s="127">
        <f>'[3]PD Oman'!FS36</f>
        <v>0.5465672978219418</v>
      </c>
      <c r="FW376" s="127"/>
      <c r="FX376" s="127"/>
      <c r="FY376" s="100" t="s">
        <v>166</v>
      </c>
      <c r="FZ376" s="129">
        <f>SUM(L376:FW376)</f>
        <v>13.467380468602268</v>
      </c>
      <c r="GA376" s="115"/>
      <c r="GB376" s="125" t="s">
        <v>175</v>
      </c>
      <c r="GC376" s="130" t="s">
        <v>176</v>
      </c>
      <c r="GD376" s="117"/>
      <c r="GE376" s="131">
        <f>(FZ376*$FP$7)/FZ377</f>
        <v>0.10093326173895731</v>
      </c>
      <c r="GF376" s="117"/>
      <c r="GI376" s="132"/>
      <c r="GK376" s="129">
        <v>13.467380468602268</v>
      </c>
      <c r="GL376" s="119">
        <f>FZ376-GK376</f>
        <v>0</v>
      </c>
      <c r="GM376" s="15">
        <f>GL376/GK376</f>
        <v>0</v>
      </c>
      <c r="GO376" s="133">
        <f>SUM(EV376:FU376)</f>
        <v>10.999785748169719</v>
      </c>
      <c r="GU376" s="133">
        <f>SUM(DU376:FU376)</f>
        <v>12.920813170780328</v>
      </c>
      <c r="GW376" s="134">
        <f>SUM(DU376:FV376)</f>
        <v>13.467380468602268</v>
      </c>
      <c r="GZ376" s="1"/>
      <c r="HA376" s="1"/>
    </row>
    <row r="377" spans="2:216" ht="15" customHeight="1">
      <c r="B377" s="117"/>
      <c r="C377" s="136" t="s">
        <v>177</v>
      </c>
      <c r="D377" s="14" t="s">
        <v>11</v>
      </c>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215"/>
      <c r="DW377" s="138">
        <f t="shared" ref="DW377:FV377" si="88">DW375+(DW376*$FP$7)</f>
        <v>0.91838549587042706</v>
      </c>
      <c r="DX377" s="138">
        <f t="shared" si="88"/>
        <v>3.5034233327920314</v>
      </c>
      <c r="DY377" s="138">
        <f t="shared" si="88"/>
        <v>4.868949171029354</v>
      </c>
      <c r="DZ377" s="138">
        <f t="shared" si="88"/>
        <v>4.8835045642552641</v>
      </c>
      <c r="EA377" s="138">
        <f t="shared" si="88"/>
        <v>4.3933080311930697</v>
      </c>
      <c r="EB377" s="138">
        <f t="shared" si="88"/>
        <v>24.717673140619507</v>
      </c>
      <c r="EC377" s="138">
        <f t="shared" si="88"/>
        <v>25.69308826226063</v>
      </c>
      <c r="ED377" s="138">
        <f t="shared" si="88"/>
        <v>25.503227713021865</v>
      </c>
      <c r="EE377" s="138">
        <f t="shared" si="88"/>
        <v>33.822065177568042</v>
      </c>
      <c r="EF377" s="138">
        <f t="shared" si="88"/>
        <v>31.848344217347474</v>
      </c>
      <c r="EG377" s="138">
        <f t="shared" si="88"/>
        <v>30.326543679908372</v>
      </c>
      <c r="EH377" s="138">
        <f t="shared" si="88"/>
        <v>28.544798374847737</v>
      </c>
      <c r="EI377" s="138">
        <f t="shared" si="88"/>
        <v>27.330189411441459</v>
      </c>
      <c r="EJ377" s="138">
        <f t="shared" si="88"/>
        <v>26.668656279833311</v>
      </c>
      <c r="EK377" s="138">
        <f t="shared" si="88"/>
        <v>30.089740811130419</v>
      </c>
      <c r="EL377" s="138">
        <f t="shared" si="88"/>
        <v>31.327856632465991</v>
      </c>
      <c r="EM377" s="138">
        <f t="shared" si="88"/>
        <v>38.146546354525555</v>
      </c>
      <c r="EN377" s="138">
        <f t="shared" si="88"/>
        <v>41.588806029174748</v>
      </c>
      <c r="EO377" s="138">
        <f t="shared" si="88"/>
        <v>49.470256862221305</v>
      </c>
      <c r="EP377" s="138">
        <f t="shared" si="88"/>
        <v>55.636500157526648</v>
      </c>
      <c r="EQ377" s="138">
        <f t="shared" si="88"/>
        <v>58.792466748261155</v>
      </c>
      <c r="ER377" s="138">
        <f t="shared" si="88"/>
        <v>59.232690184651105</v>
      </c>
      <c r="ES377" s="138">
        <f t="shared" si="88"/>
        <v>60.777562142253899</v>
      </c>
      <c r="ET377" s="138">
        <f t="shared" si="88"/>
        <v>66.711979498228587</v>
      </c>
      <c r="EU377" s="138">
        <f t="shared" si="88"/>
        <v>67.377527035307793</v>
      </c>
      <c r="EV377" s="138">
        <f t="shared" si="88"/>
        <v>71.050865514622146</v>
      </c>
      <c r="EW377" s="138">
        <f t="shared" si="88"/>
        <v>76.1347662787297</v>
      </c>
      <c r="EX377" s="138">
        <f t="shared" si="88"/>
        <v>81.885457461084258</v>
      </c>
      <c r="EY377" s="138">
        <f t="shared" si="88"/>
        <v>85.452839659552282</v>
      </c>
      <c r="EZ377" s="138">
        <f t="shared" si="88"/>
        <v>88.086054975321858</v>
      </c>
      <c r="FA377" s="138">
        <f t="shared" si="88"/>
        <v>90.883918106527631</v>
      </c>
      <c r="FB377" s="138">
        <f t="shared" si="88"/>
        <v>90.477367234030311</v>
      </c>
      <c r="FC377" s="138">
        <f t="shared" si="88"/>
        <v>86.418982639740776</v>
      </c>
      <c r="FD377" s="138">
        <f t="shared" si="88"/>
        <v>97.706104845764855</v>
      </c>
      <c r="FE377" s="138">
        <f t="shared" si="88"/>
        <v>109.57944599878489</v>
      </c>
      <c r="FF377" s="138">
        <f t="shared" si="88"/>
        <v>108.62802824116606</v>
      </c>
      <c r="FG377" s="138">
        <f t="shared" si="88"/>
        <v>103.01272585439524</v>
      </c>
      <c r="FH377" s="138">
        <f t="shared" si="88"/>
        <v>103.86833243569052</v>
      </c>
      <c r="FI377" s="138">
        <f t="shared" si="88"/>
        <v>102.41340899278561</v>
      </c>
      <c r="FJ377" s="138">
        <f t="shared" si="88"/>
        <v>110.82410625725427</v>
      </c>
      <c r="FK377" s="138">
        <f t="shared" si="88"/>
        <v>111.06376722541575</v>
      </c>
      <c r="FL377" s="138">
        <f t="shared" si="88"/>
        <v>112.16751359184056</v>
      </c>
      <c r="FM377" s="138">
        <f t="shared" si="88"/>
        <v>117.2699076568281</v>
      </c>
      <c r="FN377" s="138">
        <f t="shared" si="88"/>
        <v>123.29915396726987</v>
      </c>
      <c r="FO377" s="138">
        <f t="shared" si="88"/>
        <v>125.67239774180767</v>
      </c>
      <c r="FP377" s="138">
        <f t="shared" si="88"/>
        <v>129.87962106281012</v>
      </c>
      <c r="FQ377" s="138">
        <f t="shared" si="88"/>
        <v>132.41853432304524</v>
      </c>
      <c r="FR377" s="138">
        <f t="shared" si="88"/>
        <v>129.0624482585678</v>
      </c>
      <c r="FS377" s="138">
        <f t="shared" si="88"/>
        <v>134.78969878676457</v>
      </c>
      <c r="FT377" s="138">
        <f t="shared" si="88"/>
        <v>134.65563061580349</v>
      </c>
      <c r="FU377" s="138">
        <f t="shared" si="88"/>
        <v>127.26011246708504</v>
      </c>
      <c r="FV377" s="138">
        <f t="shared" si="88"/>
        <v>119.8645943183666</v>
      </c>
      <c r="FW377" s="112"/>
      <c r="FX377" s="112"/>
      <c r="FY377" s="100" t="s">
        <v>166</v>
      </c>
      <c r="FZ377" s="139">
        <f>SUM(L377:FW377)</f>
        <v>3735.999873818791</v>
      </c>
      <c r="GA377" s="115"/>
      <c r="GB377" s="136" t="s">
        <v>177</v>
      </c>
      <c r="GC377" s="14" t="s">
        <v>11</v>
      </c>
      <c r="GD377" s="117"/>
      <c r="GE377" s="140">
        <f>GE375+GE376</f>
        <v>0.99999999999999978</v>
      </c>
      <c r="GF377" s="117"/>
      <c r="GI377" s="141"/>
      <c r="GK377" s="139">
        <v>3735.999873818791</v>
      </c>
      <c r="GL377" s="119">
        <f>FZ377-GK377</f>
        <v>0</v>
      </c>
      <c r="GM377" s="15">
        <f>GL377/GK377</f>
        <v>0</v>
      </c>
      <c r="GO377" s="142">
        <f>SUM(EV377:FU377)</f>
        <v>2783.9611901926878</v>
      </c>
      <c r="GR377" s="143" t="str">
        <f>GB374</f>
        <v>Petroleum Development Oman</v>
      </c>
      <c r="GS377" s="144">
        <f>GO377</f>
        <v>2783.9611901926878</v>
      </c>
      <c r="GU377" s="142">
        <f>SUM(DU377:FU377)</f>
        <v>3616.1352795004245</v>
      </c>
      <c r="GW377" s="145">
        <f>SUM(DU377:FV377)</f>
        <v>3735.999873818791</v>
      </c>
      <c r="GY377" s="306">
        <f>+GW377</f>
        <v>3735.999873818791</v>
      </c>
      <c r="GZ377" s="143" t="str">
        <f>GR377</f>
        <v>Petroleum Development Oman</v>
      </c>
      <c r="HA377" s="144">
        <f>GW377</f>
        <v>3735.999873818791</v>
      </c>
      <c r="HC377" s="22" t="s">
        <v>89</v>
      </c>
      <c r="HD377" s="146">
        <f>FU377</f>
        <v>127.26011246708504</v>
      </c>
      <c r="HE377" s="147"/>
      <c r="HF377" s="148">
        <f>FV377</f>
        <v>119.8645943183666</v>
      </c>
    </row>
    <row r="378" spans="2:216" ht="9.9499999999999993" customHeight="1">
      <c r="B378" s="117"/>
      <c r="C378" s="149"/>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23"/>
      <c r="DX378" s="23"/>
      <c r="DY378" s="23"/>
      <c r="DZ378" s="23"/>
      <c r="EA378" s="23"/>
      <c r="EB378" s="23"/>
      <c r="EC378" s="23"/>
      <c r="ED378" s="23"/>
      <c r="EE378" s="23"/>
      <c r="EF378" s="23"/>
      <c r="EG378" s="23"/>
      <c r="EH378" s="23"/>
      <c r="EI378" s="23"/>
      <c r="EJ378" s="23"/>
      <c r="EK378" s="23"/>
      <c r="EL378" s="23"/>
      <c r="EM378" s="23"/>
      <c r="EN378" s="23"/>
      <c r="EO378" s="23"/>
      <c r="EP378" s="23"/>
      <c r="EQ378" s="23"/>
      <c r="ER378" s="23"/>
      <c r="ES378" s="23"/>
      <c r="ET378" s="23"/>
      <c r="EU378" s="23"/>
      <c r="EV378" s="23"/>
      <c r="EW378" s="23"/>
      <c r="EX378" s="23"/>
      <c r="EY378" s="23"/>
      <c r="EZ378" s="23"/>
      <c r="FA378" s="23"/>
      <c r="FB378" s="23"/>
      <c r="FC378" s="23"/>
      <c r="FD378" s="23"/>
      <c r="FE378" s="23"/>
      <c r="FF378" s="23"/>
      <c r="FG378" s="23"/>
      <c r="FH378" s="23"/>
      <c r="FI378" s="23"/>
      <c r="FJ378" s="23"/>
      <c r="FK378" s="23"/>
      <c r="FL378" s="23"/>
      <c r="FM378" s="23"/>
      <c r="FN378" s="23"/>
      <c r="FO378" s="23"/>
      <c r="FP378" s="23"/>
      <c r="FQ378" s="23"/>
      <c r="FR378" s="23"/>
      <c r="FS378" s="23"/>
      <c r="FT378" s="23"/>
      <c r="FU378" s="23"/>
      <c r="FV378" s="23"/>
      <c r="FW378" s="23"/>
      <c r="FX378" s="23"/>
      <c r="FY378" s="23"/>
      <c r="FZ378" s="151">
        <f>FZ375+(FZ376*$FP$7)</f>
        <v>3735.9998738187901</v>
      </c>
      <c r="GA378" s="152" t="s">
        <v>179</v>
      </c>
      <c r="GB378" s="149"/>
      <c r="GF378" s="117"/>
      <c r="GK378" s="204">
        <v>0</v>
      </c>
      <c r="GZ378" s="1"/>
      <c r="HA378" s="1"/>
    </row>
    <row r="379" spans="2:216" ht="14.1" customHeight="1">
      <c r="B379" s="14">
        <v>72</v>
      </c>
      <c r="C379" s="103" t="str">
        <f>GB379</f>
        <v>Petronas, Malaysia</v>
      </c>
      <c r="D379" s="104" t="s">
        <v>169</v>
      </c>
      <c r="F379" s="14" t="s">
        <v>282</v>
      </c>
      <c r="G379" s="23" t="s">
        <v>171</v>
      </c>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23"/>
      <c r="CY379" s="23"/>
      <c r="CZ379" s="23"/>
      <c r="DA379" s="23"/>
      <c r="DB379" s="23"/>
      <c r="DC379" s="23"/>
      <c r="DD379" s="23"/>
      <c r="DE379" s="23"/>
      <c r="DF379" s="23"/>
      <c r="DG379" s="23"/>
      <c r="DH379" s="23"/>
      <c r="DI379" s="23"/>
      <c r="DJ379" s="23"/>
      <c r="DK379" s="23"/>
      <c r="DL379" s="23"/>
      <c r="DM379" s="23"/>
      <c r="DN379" s="23"/>
      <c r="DO379" s="23"/>
      <c r="DP379" s="23"/>
      <c r="DQ379" s="23"/>
      <c r="DR379" s="23"/>
      <c r="DS379" s="23"/>
      <c r="DT379" s="23"/>
      <c r="DU379" s="23"/>
      <c r="DV379" s="23"/>
      <c r="DW379" s="23"/>
      <c r="DX379" s="23"/>
      <c r="DY379" s="23"/>
      <c r="DZ379" s="23"/>
      <c r="EA379" s="23"/>
      <c r="EB379" s="23"/>
      <c r="EC379" s="23"/>
      <c r="ED379" s="23"/>
      <c r="EE379" s="23"/>
      <c r="EF379" s="23"/>
      <c r="EG379" s="23"/>
      <c r="EH379" s="23"/>
      <c r="EI379" s="23"/>
      <c r="EJ379" s="23"/>
      <c r="EK379" s="23"/>
      <c r="EL379" s="23"/>
      <c r="EM379" s="23"/>
      <c r="EN379" s="23"/>
      <c r="EO379" s="23"/>
      <c r="EP379" s="23"/>
      <c r="EQ379" s="23"/>
      <c r="ER379" s="23"/>
      <c r="ES379" s="23"/>
      <c r="ET379" s="23"/>
      <c r="EU379" s="23"/>
      <c r="EV379" s="23"/>
      <c r="EW379" s="23"/>
      <c r="EX379" s="23"/>
      <c r="EY379" s="23"/>
      <c r="EZ379" s="23"/>
      <c r="FA379" s="23"/>
      <c r="FB379" s="23"/>
      <c r="FC379" s="23"/>
      <c r="FD379" s="23"/>
      <c r="FE379" s="23"/>
      <c r="FF379" s="23"/>
      <c r="FG379" s="23"/>
      <c r="FH379" s="23"/>
      <c r="FI379" s="23"/>
      <c r="FJ379" s="23"/>
      <c r="FK379" s="23"/>
      <c r="FL379" s="23"/>
      <c r="FM379" s="23"/>
      <c r="FN379" s="23"/>
      <c r="FO379" s="23"/>
      <c r="FP379" s="23"/>
      <c r="FQ379" s="23"/>
      <c r="FR379" s="23"/>
      <c r="FS379" s="23"/>
      <c r="FT379" s="23"/>
      <c r="FU379" s="23"/>
      <c r="FV379" s="23"/>
      <c r="FW379" s="23"/>
      <c r="FX379" s="23"/>
      <c r="FY379" s="23"/>
      <c r="FZ379" s="180"/>
      <c r="GB379" s="108" t="s">
        <v>64</v>
      </c>
      <c r="GF379" s="14">
        <v>72</v>
      </c>
      <c r="GK379" s="180"/>
      <c r="GY379" s="22"/>
      <c r="GZ379" s="1"/>
      <c r="HA379" s="1"/>
    </row>
    <row r="380" spans="2:216" ht="14.1" customHeight="1">
      <c r="C380" s="109" t="s">
        <v>172</v>
      </c>
      <c r="D380" s="110" t="s">
        <v>173</v>
      </c>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23"/>
      <c r="CY380" s="23"/>
      <c r="CZ380" s="23"/>
      <c r="DA380" s="23"/>
      <c r="DB380" s="23"/>
      <c r="DC380" s="23"/>
      <c r="DD380" s="23"/>
      <c r="DE380" s="23"/>
      <c r="DF380" s="23"/>
      <c r="DG380" s="23"/>
      <c r="DH380" s="23"/>
      <c r="DI380" s="23"/>
      <c r="DJ380" s="23"/>
      <c r="DK380" s="23"/>
      <c r="DL380" s="23"/>
      <c r="DM380" s="23"/>
      <c r="DN380" s="205"/>
      <c r="DO380" s="155"/>
      <c r="DP380" s="155"/>
      <c r="DQ380" s="155"/>
      <c r="DR380" s="155"/>
      <c r="DS380" s="155"/>
      <c r="DT380" s="155"/>
      <c r="DU380" s="155"/>
      <c r="DV380" s="155"/>
      <c r="DW380" s="155"/>
      <c r="DX380" s="155"/>
      <c r="DY380" s="155"/>
      <c r="DZ380" s="155"/>
      <c r="EA380" s="155"/>
      <c r="EB380" s="155"/>
      <c r="EC380" s="213"/>
      <c r="ED380" s="155">
        <f>[3]Petronas!EA29</f>
        <v>10.97151057078573</v>
      </c>
      <c r="EE380" s="155">
        <f>[3]Petronas!EB29</f>
        <v>13.254528012019867</v>
      </c>
      <c r="EF380" s="155">
        <f>[3]Petronas!EC29</f>
        <v>21.69322597157317</v>
      </c>
      <c r="EG380" s="155">
        <f>[3]Petronas!ED29</f>
        <v>24.424018299262489</v>
      </c>
      <c r="EH380" s="155">
        <f>[3]Petronas!EE29</f>
        <v>29.046689329968416</v>
      </c>
      <c r="EI380" s="155">
        <f>[3]Petronas!EF29</f>
        <v>37.661961519637977</v>
      </c>
      <c r="EJ380" s="155">
        <f>[3]Petronas!EG29</f>
        <v>38.16918212495063</v>
      </c>
      <c r="EK380" s="155">
        <f>[3]Petronas!EH29</f>
        <v>36.199636033361536</v>
      </c>
      <c r="EL380" s="155">
        <f>[3]Petronas!EI29</f>
        <v>40.994715252832577</v>
      </c>
      <c r="EM380" s="155">
        <f>[3]Petronas!EJ29</f>
        <v>53.833201520987153</v>
      </c>
      <c r="EN380" s="155">
        <f>[3]Petronas!EK29</f>
        <v>75.030793299447907</v>
      </c>
      <c r="EO380" s="155">
        <f>[3]Petronas!EL29</f>
        <v>81.836472750167317</v>
      </c>
      <c r="EP380" s="155">
        <f>[3]Petronas!EM29</f>
        <v>95.105591088944792</v>
      </c>
      <c r="EQ380" s="155">
        <f>[3]Petronas!EN29</f>
        <v>99.234077313033438</v>
      </c>
      <c r="ER380" s="155">
        <f>[3]Petronas!EO29</f>
        <v>106.709770577385</v>
      </c>
      <c r="ES380" s="155">
        <f>[3]Petronas!EP29</f>
        <v>108.40432599100153</v>
      </c>
      <c r="ET380" s="155">
        <f>[3]Petronas!EQ29</f>
        <v>123.25391307425637</v>
      </c>
      <c r="EU380" s="155">
        <f>[3]Petronas!ER29</f>
        <v>124.13138921696</v>
      </c>
      <c r="EV380" s="155">
        <f>[3]Petronas!ES29</f>
        <v>134.08636973773832</v>
      </c>
      <c r="EW380" s="155">
        <f>[3]Petronas!ET29</f>
        <v>131.72376233360748</v>
      </c>
      <c r="EX380" s="155">
        <f>[3]Petronas!EU29</f>
        <v>130.86763716304935</v>
      </c>
      <c r="EY380" s="155">
        <f>[3]Petronas!EV29</f>
        <v>149.54447638734342</v>
      </c>
      <c r="EZ380" s="155">
        <f>[3]Petronas!EW29</f>
        <v>175.4527127237161</v>
      </c>
      <c r="FA380" s="155">
        <f>[3]Petronas!EX29</f>
        <v>189.39325235349546</v>
      </c>
      <c r="FB380" s="155">
        <f>[3]Petronas!EY29</f>
        <v>148.76748615844474</v>
      </c>
      <c r="FC380" s="155">
        <f>[3]Petronas!EZ29</f>
        <v>193.17046753731904</v>
      </c>
      <c r="FD380" s="155">
        <f>[3]Petronas!FA29</f>
        <v>180.15084502722218</v>
      </c>
      <c r="FE380" s="155">
        <f>[3]Petronas!FB29</f>
        <v>187.7570749677451</v>
      </c>
      <c r="FF380" s="155">
        <f>[3]Petronas!FC29</f>
        <v>224.71970372576487</v>
      </c>
      <c r="FG380" s="155">
        <f>[3]Petronas!FD29</f>
        <v>242.3796287225878</v>
      </c>
      <c r="FH380" s="155">
        <f>[3]Petronas!FE29</f>
        <v>211.28233066354753</v>
      </c>
      <c r="FI380" s="155">
        <f>[3]Petronas!FF29</f>
        <v>215.13334169639745</v>
      </c>
      <c r="FJ380" s="155">
        <f>[3]Petronas!FG29</f>
        <v>211.03171453932546</v>
      </c>
      <c r="FK380" s="155">
        <f>[3]Petronas!FH29</f>
        <v>225.88203829484806</v>
      </c>
      <c r="FL380" s="155">
        <f>[3]Petronas!FI29</f>
        <v>235.30907700401477</v>
      </c>
      <c r="FM380" s="155">
        <f>[3]Petronas!FJ29</f>
        <v>235.87059428198629</v>
      </c>
      <c r="FN380" s="155">
        <f>[3]Petronas!FK29</f>
        <v>230.62757277806128</v>
      </c>
      <c r="FO380" s="155">
        <f>[3]Petronas!FL29</f>
        <v>273.32560832778324</v>
      </c>
      <c r="FP380" s="155">
        <f>[3]Petronas!FM29</f>
        <v>264.20911293377407</v>
      </c>
      <c r="FQ380" s="155">
        <f>[3]Petronas!FN29</f>
        <v>279.63736615197962</v>
      </c>
      <c r="FR380" s="155">
        <f>[3]Petronas!FO29</f>
        <v>220.80767291863231</v>
      </c>
      <c r="FS380" s="155">
        <f>[3]Petronas!FP29</f>
        <v>213.32044070187919</v>
      </c>
      <c r="FT380" s="155">
        <f>[3]Petronas!FQ29</f>
        <v>235.6507824009675</v>
      </c>
      <c r="FU380" s="155">
        <f>[3]Petronas!FR29</f>
        <v>230.63789917955538</v>
      </c>
      <c r="FV380" s="155">
        <f>[3]Petronas!FS29</f>
        <v>220.95491466551559</v>
      </c>
      <c r="FW380" s="155"/>
      <c r="FX380" s="155"/>
      <c r="FY380" s="100" t="s">
        <v>166</v>
      </c>
      <c r="FZ380" s="114">
        <f>SUM(L380:FW380)</f>
        <v>6711.6488853228766</v>
      </c>
      <c r="GA380" s="115"/>
      <c r="GB380" s="109" t="s">
        <v>172</v>
      </c>
      <c r="GC380" s="116" t="s">
        <v>173</v>
      </c>
      <c r="GD380" s="117"/>
      <c r="GE380" s="118">
        <f>FZ380/FZ382</f>
        <v>0.86968173887637501</v>
      </c>
      <c r="GI380" s="118">
        <f>FZ380/$GI$576</f>
        <v>4.1638132177391563E-3</v>
      </c>
      <c r="GK380" s="114">
        <v>6711.6488853228766</v>
      </c>
      <c r="GL380" s="119">
        <f>FZ380-GK380</f>
        <v>0</v>
      </c>
      <c r="GM380" s="15">
        <f>GL380/GK380</f>
        <v>0</v>
      </c>
      <c r="GO380" s="120">
        <f>SUM(EV380:FU380)</f>
        <v>5370.7389687107861</v>
      </c>
      <c r="GU380" s="120">
        <f>SUM(DU380:FU380)</f>
        <v>6490.6939706573612</v>
      </c>
      <c r="GW380" s="121">
        <f>SUM(DU380:FV380)</f>
        <v>6711.6488853228766</v>
      </c>
      <c r="GY380" s="22"/>
      <c r="GZ380" s="1"/>
      <c r="HA380" s="1"/>
    </row>
    <row r="381" spans="2:216" ht="14.1" customHeight="1">
      <c r="C381" s="125" t="s">
        <v>175</v>
      </c>
      <c r="D381" s="126" t="s">
        <v>176</v>
      </c>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23"/>
      <c r="CY381" s="23"/>
      <c r="CZ381" s="23"/>
      <c r="DA381" s="23"/>
      <c r="DB381" s="23"/>
      <c r="DC381" s="23"/>
      <c r="DD381" s="23"/>
      <c r="DE381" s="23"/>
      <c r="DF381" s="23"/>
      <c r="DG381" s="23"/>
      <c r="DH381" s="23"/>
      <c r="DI381" s="23"/>
      <c r="DJ381" s="23"/>
      <c r="DK381" s="23"/>
      <c r="DL381" s="23"/>
      <c r="DM381" s="23"/>
      <c r="DN381" s="205"/>
      <c r="DO381" s="127"/>
      <c r="DP381" s="127"/>
      <c r="DQ381" s="127"/>
      <c r="DR381" s="127"/>
      <c r="DS381" s="127"/>
      <c r="DT381" s="127"/>
      <c r="DU381" s="127"/>
      <c r="DV381" s="127"/>
      <c r="DW381" s="127"/>
      <c r="DX381" s="127"/>
      <c r="DY381" s="127"/>
      <c r="DZ381" s="127"/>
      <c r="EA381" s="127"/>
      <c r="EB381" s="127"/>
      <c r="EC381" s="214"/>
      <c r="ED381" s="127">
        <f>[3]Petronas!EA36</f>
        <v>2.8129104712336123E-2</v>
      </c>
      <c r="EE381" s="127">
        <f>[3]Petronas!EB36</f>
        <v>3.3747330549195272E-2</v>
      </c>
      <c r="EF381" s="127">
        <f>[3]Petronas!EC36</f>
        <v>5.0806330329373067E-2</v>
      </c>
      <c r="EG381" s="127">
        <f>[3]Petronas!ED36</f>
        <v>5.9607647786262027E-2</v>
      </c>
      <c r="EH381" s="127">
        <f>[3]Petronas!EE36</f>
        <v>7.1977442042730086E-2</v>
      </c>
      <c r="EI381" s="127">
        <f>[3]Petronas!EF36</f>
        <v>9.1878112661946301E-2</v>
      </c>
      <c r="EJ381" s="127">
        <f>[3]Petronas!EG36</f>
        <v>9.648531128296628E-2</v>
      </c>
      <c r="EK381" s="127">
        <f>[3]Petronas!EH36</f>
        <v>9.5394297649047638E-2</v>
      </c>
      <c r="EL381" s="127">
        <f>[3]Petronas!EI36</f>
        <v>0.10181485455506498</v>
      </c>
      <c r="EM381" s="127">
        <f>[3]Petronas!EJ36</f>
        <v>0.16626496403752555</v>
      </c>
      <c r="EN381" s="127">
        <f>[3]Petronas!EK36</f>
        <v>0.28365485236473842</v>
      </c>
      <c r="EO381" s="127">
        <f>[3]Petronas!EL36</f>
        <v>0.34547236658250324</v>
      </c>
      <c r="EP381" s="127">
        <f>[3]Petronas!EM36</f>
        <v>0.41029741106453355</v>
      </c>
      <c r="EQ381" s="127">
        <f>[3]Petronas!EN36</f>
        <v>0.42485386028461181</v>
      </c>
      <c r="ER381" s="127">
        <f>[3]Petronas!EO36</f>
        <v>0.44832283183846278</v>
      </c>
      <c r="ES381" s="127">
        <f>[3]Petronas!EP36</f>
        <v>0.42445990378598136</v>
      </c>
      <c r="ET381" s="127">
        <f>[3]Petronas!EQ36</f>
        <v>0.47074578353439583</v>
      </c>
      <c r="EU381" s="127">
        <f>[3]Petronas!ER36</f>
        <v>0.47871609631802203</v>
      </c>
      <c r="EV381" s="127">
        <f>[3]Petronas!ES36</f>
        <v>0.56014349187262469</v>
      </c>
      <c r="EW381" s="127">
        <f>[3]Petronas!ET36</f>
        <v>0.55476702596164529</v>
      </c>
      <c r="EX381" s="127">
        <f>[3]Petronas!EU36</f>
        <v>0.55189751826036071</v>
      </c>
      <c r="EY381" s="127">
        <f>[3]Petronas!EV36</f>
        <v>0.66893089736531108</v>
      </c>
      <c r="EZ381" s="127">
        <f>[3]Petronas!EW36</f>
        <v>0.95087648338511177</v>
      </c>
      <c r="FA381" s="127">
        <f>[3]Petronas!EX36</f>
        <v>1.0933125579244796</v>
      </c>
      <c r="FB381" s="127">
        <f>[3]Petronas!EY36</f>
        <v>0.63488553894262012</v>
      </c>
      <c r="FC381" s="127">
        <f>[3]Petronas!EZ36</f>
        <v>1.1276218513639304</v>
      </c>
      <c r="FD381" s="127">
        <f>[3]Petronas!FA36</f>
        <v>0.9412107333870694</v>
      </c>
      <c r="FE381" s="127">
        <f>[3]Petronas!FB36</f>
        <v>1.0266560587792153</v>
      </c>
      <c r="FF381" s="127">
        <f>[3]Petronas!FC36</f>
        <v>1.186293822285164</v>
      </c>
      <c r="FG381" s="127">
        <f>[3]Petronas!FD36</f>
        <v>1.248838101072091</v>
      </c>
      <c r="FH381" s="127">
        <f>[3]Petronas!FE36</f>
        <v>1.1901821277920177</v>
      </c>
      <c r="FI381" s="127">
        <f>[3]Petronas!FF36</f>
        <v>1.2221630830773205</v>
      </c>
      <c r="FJ381" s="127">
        <f>[3]Petronas!FG36</f>
        <v>1.205520023436802</v>
      </c>
      <c r="FK381" s="127">
        <f>[3]Petronas!FH36</f>
        <v>1.3024991925245148</v>
      </c>
      <c r="FL381" s="127">
        <f>[3]Petronas!FI36</f>
        <v>1.3688240222914225</v>
      </c>
      <c r="FM381" s="127">
        <f>[3]Petronas!FJ36</f>
        <v>1.3726309044818563</v>
      </c>
      <c r="FN381" s="127">
        <f>[3]Petronas!FK36</f>
        <v>1.3849066084825497</v>
      </c>
      <c r="FO381" s="127">
        <f>[3]Petronas!FL36</f>
        <v>1.6677695205321565</v>
      </c>
      <c r="FP381" s="127">
        <f>[3]Petronas!FM36</f>
        <v>1.6844627538282233</v>
      </c>
      <c r="FQ381" s="127">
        <f>[3]Petronas!FN36</f>
        <v>1.7758458415474332</v>
      </c>
      <c r="FR381" s="127">
        <f>[3]Petronas!FO36</f>
        <v>1.3828485396999279</v>
      </c>
      <c r="FS381" s="127">
        <f>[3]Petronas!FP36</f>
        <v>1.3359583750581101</v>
      </c>
      <c r="FT381" s="127">
        <f>[3]Petronas!FQ36</f>
        <v>1.4758062345161638</v>
      </c>
      <c r="FU381" s="127">
        <f>[3]Petronas!FR36</f>
        <v>1.5039033924299181</v>
      </c>
      <c r="FV381" s="127">
        <f>[3]Petronas!FS36</f>
        <v>1.416945674487436</v>
      </c>
      <c r="FW381" s="127"/>
      <c r="FX381" s="127"/>
      <c r="FY381" s="100" t="s">
        <v>166</v>
      </c>
      <c r="FZ381" s="129">
        <f>SUM(L381:FW381)</f>
        <v>35.918328876165177</v>
      </c>
      <c r="GA381" s="115"/>
      <c r="GB381" s="125" t="s">
        <v>175</v>
      </c>
      <c r="GC381" s="130" t="s">
        <v>176</v>
      </c>
      <c r="GD381" s="117"/>
      <c r="GE381" s="131">
        <f>(FZ381*$FP$7)/FZ382</f>
        <v>0.13031826112362477</v>
      </c>
      <c r="GI381" s="132"/>
      <c r="GK381" s="129">
        <v>35.918328876165177</v>
      </c>
      <c r="GL381" s="119">
        <f>FZ381-GK381</f>
        <v>0</v>
      </c>
      <c r="GM381" s="15">
        <f>GL381/GK381</f>
        <v>0</v>
      </c>
      <c r="GO381" s="133">
        <f>SUM(EV381:FU381)</f>
        <v>30.418754700298042</v>
      </c>
      <c r="GU381" s="133">
        <f>SUM(DU381:FU381)</f>
        <v>34.50138320167774</v>
      </c>
      <c r="GW381" s="134">
        <f>SUM(DU381:FV381)</f>
        <v>35.918328876165177</v>
      </c>
      <c r="GY381" s="22"/>
      <c r="GZ381" s="1"/>
      <c r="HA381" s="1"/>
    </row>
    <row r="382" spans="2:216" ht="15" customHeight="1">
      <c r="C382" s="136" t="s">
        <v>177</v>
      </c>
      <c r="D382" s="14" t="s">
        <v>11</v>
      </c>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215"/>
      <c r="ED382" s="138">
        <f t="shared" ref="ED382:FV382" si="89">ED380+(ED381*$FP$7)</f>
        <v>11.759125502731141</v>
      </c>
      <c r="EE382" s="138">
        <f t="shared" si="89"/>
        <v>14.199453267397335</v>
      </c>
      <c r="EF382" s="138">
        <f t="shared" si="89"/>
        <v>23.115803220795616</v>
      </c>
      <c r="EG382" s="138">
        <f t="shared" si="89"/>
        <v>26.093032437277827</v>
      </c>
      <c r="EH382" s="138">
        <f t="shared" si="89"/>
        <v>31.062057707164858</v>
      </c>
      <c r="EI382" s="138">
        <f t="shared" si="89"/>
        <v>40.234548674172473</v>
      </c>
      <c r="EJ382" s="138">
        <f t="shared" si="89"/>
        <v>40.870770840873689</v>
      </c>
      <c r="EK382" s="138">
        <f t="shared" si="89"/>
        <v>38.87067636753487</v>
      </c>
      <c r="EL382" s="138">
        <f t="shared" si="89"/>
        <v>43.845531180374394</v>
      </c>
      <c r="EM382" s="138">
        <f t="shared" si="89"/>
        <v>58.488620514037869</v>
      </c>
      <c r="EN382" s="138">
        <f t="shared" si="89"/>
        <v>82.97312916566058</v>
      </c>
      <c r="EO382" s="138">
        <f t="shared" si="89"/>
        <v>91.509699014477405</v>
      </c>
      <c r="EP382" s="138">
        <f t="shared" si="89"/>
        <v>106.59391859875173</v>
      </c>
      <c r="EQ382" s="138">
        <f t="shared" si="89"/>
        <v>111.12998540100257</v>
      </c>
      <c r="ER382" s="138">
        <f t="shared" si="89"/>
        <v>119.26280986886196</v>
      </c>
      <c r="ES382" s="138">
        <f t="shared" si="89"/>
        <v>120.28920329700901</v>
      </c>
      <c r="ET382" s="138">
        <f t="shared" si="89"/>
        <v>136.43479501321946</v>
      </c>
      <c r="EU382" s="138">
        <f t="shared" si="89"/>
        <v>137.53543991386462</v>
      </c>
      <c r="EV382" s="138">
        <f t="shared" si="89"/>
        <v>149.77038751017182</v>
      </c>
      <c r="EW382" s="138">
        <f t="shared" si="89"/>
        <v>147.25723906053355</v>
      </c>
      <c r="EX382" s="138">
        <f t="shared" si="89"/>
        <v>146.32076767433946</v>
      </c>
      <c r="EY382" s="138">
        <f t="shared" si="89"/>
        <v>168.27454151357213</v>
      </c>
      <c r="EZ382" s="138">
        <f t="shared" si="89"/>
        <v>202.07725425849924</v>
      </c>
      <c r="FA382" s="138">
        <f t="shared" si="89"/>
        <v>220.00600397538088</v>
      </c>
      <c r="FB382" s="138">
        <f t="shared" si="89"/>
        <v>166.5442812488381</v>
      </c>
      <c r="FC382" s="138">
        <f t="shared" si="89"/>
        <v>224.7438793755091</v>
      </c>
      <c r="FD382" s="138">
        <f t="shared" si="89"/>
        <v>206.50474556206012</v>
      </c>
      <c r="FE382" s="138">
        <f t="shared" si="89"/>
        <v>216.50344461356312</v>
      </c>
      <c r="FF382" s="138">
        <f t="shared" si="89"/>
        <v>257.93593074974945</v>
      </c>
      <c r="FG382" s="138">
        <f t="shared" si="89"/>
        <v>277.34709555260633</v>
      </c>
      <c r="FH382" s="138">
        <f t="shared" si="89"/>
        <v>244.60743024172402</v>
      </c>
      <c r="FI382" s="138">
        <f t="shared" si="89"/>
        <v>249.35390802256242</v>
      </c>
      <c r="FJ382" s="138">
        <f t="shared" si="89"/>
        <v>244.7862751955559</v>
      </c>
      <c r="FK382" s="138">
        <f t="shared" si="89"/>
        <v>262.35201568553447</v>
      </c>
      <c r="FL382" s="138">
        <f t="shared" si="89"/>
        <v>273.63614962817462</v>
      </c>
      <c r="FM382" s="138">
        <f t="shared" si="89"/>
        <v>274.30425960747829</v>
      </c>
      <c r="FN382" s="138">
        <f t="shared" si="89"/>
        <v>269.40495781557269</v>
      </c>
      <c r="FO382" s="138">
        <f t="shared" si="89"/>
        <v>320.02315490268364</v>
      </c>
      <c r="FP382" s="138">
        <f t="shared" si="89"/>
        <v>311.37407004096434</v>
      </c>
      <c r="FQ382" s="138">
        <f t="shared" si="89"/>
        <v>329.36104971530773</v>
      </c>
      <c r="FR382" s="138">
        <f t="shared" si="89"/>
        <v>259.52743203023027</v>
      </c>
      <c r="FS382" s="138">
        <f t="shared" si="89"/>
        <v>250.72727520350628</v>
      </c>
      <c r="FT382" s="138">
        <f t="shared" si="89"/>
        <v>276.9733569674201</v>
      </c>
      <c r="FU382" s="138">
        <f t="shared" si="89"/>
        <v>272.74719416759308</v>
      </c>
      <c r="FV382" s="138">
        <f t="shared" si="89"/>
        <v>260.62939355116379</v>
      </c>
      <c r="FW382" s="112"/>
      <c r="FX382" s="112"/>
      <c r="FY382" s="100" t="s">
        <v>166</v>
      </c>
      <c r="FZ382" s="139">
        <f>SUM(L382:FW382)</f>
        <v>7717.3620938555032</v>
      </c>
      <c r="GA382" s="115"/>
      <c r="GB382" s="136" t="s">
        <v>177</v>
      </c>
      <c r="GC382" s="14" t="s">
        <v>11</v>
      </c>
      <c r="GD382" s="117"/>
      <c r="GE382" s="140">
        <f>GE380+GE381</f>
        <v>0.99999999999999978</v>
      </c>
      <c r="GI382" s="141"/>
      <c r="GK382" s="139">
        <v>7717.3620938555032</v>
      </c>
      <c r="GL382" s="119">
        <f>FZ382-GK382</f>
        <v>0</v>
      </c>
      <c r="GM382" s="15">
        <f>GL382/GK382</f>
        <v>0</v>
      </c>
      <c r="GO382" s="142">
        <f>SUM(EV382:FU382)</f>
        <v>6222.4641003191309</v>
      </c>
      <c r="GR382" s="143" t="str">
        <f>GB379</f>
        <v>Petronas, Malaysia</v>
      </c>
      <c r="GS382" s="144">
        <f>GO382</f>
        <v>6222.4641003191309</v>
      </c>
      <c r="GU382" s="142">
        <f>SUM(DU382:FU382)</f>
        <v>7456.7327003043392</v>
      </c>
      <c r="GW382" s="145">
        <f>SUM(DU382:FV382)</f>
        <v>7717.3620938555032</v>
      </c>
      <c r="GY382" s="306">
        <f>+GW382</f>
        <v>7717.3620938555032</v>
      </c>
      <c r="GZ382" s="143" t="str">
        <f>GR382</f>
        <v>Petronas, Malaysia</v>
      </c>
      <c r="HA382" s="144">
        <f>GW382</f>
        <v>7717.3620938555032</v>
      </c>
      <c r="HC382" s="22" t="s">
        <v>64</v>
      </c>
      <c r="HD382" s="146">
        <f>FU382</f>
        <v>272.74719416759308</v>
      </c>
      <c r="HE382" s="147"/>
      <c r="HF382" s="148">
        <f>FV382</f>
        <v>260.62939355116379</v>
      </c>
    </row>
    <row r="383" spans="2:216" ht="9.9499999999999993" customHeight="1">
      <c r="C383" s="149"/>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1"/>
      <c r="CT383" s="1"/>
      <c r="CU383" s="1"/>
      <c r="CV383" s="1"/>
      <c r="CW383" s="1"/>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23"/>
      <c r="DX383" s="23"/>
      <c r="DY383" s="23"/>
      <c r="DZ383" s="23"/>
      <c r="EA383" s="23"/>
      <c r="EB383" s="23"/>
      <c r="EC383" s="23"/>
      <c r="ED383" s="23"/>
      <c r="EE383" s="23"/>
      <c r="EF383" s="23"/>
      <c r="EG383" s="23"/>
      <c r="EH383" s="23"/>
      <c r="EI383" s="23"/>
      <c r="EJ383" s="23"/>
      <c r="EK383" s="23"/>
      <c r="EL383" s="23"/>
      <c r="EM383" s="23"/>
      <c r="EN383" s="23"/>
      <c r="EO383" s="23"/>
      <c r="EP383" s="23"/>
      <c r="EQ383" s="23"/>
      <c r="ER383" s="23"/>
      <c r="ES383" s="23"/>
      <c r="ET383" s="23"/>
      <c r="EU383" s="23"/>
      <c r="EV383" s="23"/>
      <c r="EW383" s="23"/>
      <c r="EX383" s="23"/>
      <c r="EY383" s="23"/>
      <c r="EZ383" s="23"/>
      <c r="FA383" s="23"/>
      <c r="FB383" s="23"/>
      <c r="FC383" s="23"/>
      <c r="FD383" s="23"/>
      <c r="FE383" s="23"/>
      <c r="FF383" s="23"/>
      <c r="FG383" s="23"/>
      <c r="FH383" s="23"/>
      <c r="FI383" s="23"/>
      <c r="FJ383" s="23"/>
      <c r="FK383" s="23"/>
      <c r="FL383" s="23"/>
      <c r="FM383" s="23"/>
      <c r="FN383" s="23"/>
      <c r="FO383" s="23"/>
      <c r="FP383" s="23"/>
      <c r="FQ383" s="23"/>
      <c r="FR383" s="23"/>
      <c r="FS383" s="23"/>
      <c r="FT383" s="23"/>
      <c r="FU383" s="23"/>
      <c r="FV383" s="23"/>
      <c r="FW383" s="23"/>
      <c r="FX383" s="23"/>
      <c r="FY383" s="23"/>
      <c r="FZ383" s="151">
        <f>FZ380+(FZ381*$FP$7)</f>
        <v>7717.3620938555014</v>
      </c>
      <c r="GA383" s="152" t="s">
        <v>179</v>
      </c>
      <c r="GB383" s="149"/>
      <c r="GK383" s="204">
        <v>0</v>
      </c>
      <c r="GZ383" s="1"/>
      <c r="HA383" s="1"/>
    </row>
    <row r="384" spans="2:216" ht="15" customHeight="1">
      <c r="B384" s="14">
        <v>73</v>
      </c>
      <c r="C384" s="103" t="str">
        <f>GB384</f>
        <v>Pioneer, USA</v>
      </c>
      <c r="D384" s="154" t="s">
        <v>180</v>
      </c>
      <c r="F384" s="105" t="s">
        <v>283</v>
      </c>
      <c r="G384" s="23" t="s">
        <v>171</v>
      </c>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23"/>
      <c r="DX384" s="23"/>
      <c r="DY384" s="23"/>
      <c r="DZ384" s="23"/>
      <c r="EA384" s="23"/>
      <c r="EB384" s="23"/>
      <c r="EC384" s="23"/>
      <c r="ED384" s="23"/>
      <c r="EE384" s="23"/>
      <c r="EF384" s="23"/>
      <c r="EG384" s="23"/>
      <c r="EH384" s="23"/>
      <c r="EI384" s="23"/>
      <c r="EJ384" s="23"/>
      <c r="EK384" s="23"/>
      <c r="EL384" s="23"/>
      <c r="EM384" s="23"/>
      <c r="EN384" s="23"/>
      <c r="EO384" s="23"/>
      <c r="EP384" s="23"/>
      <c r="EQ384" s="23"/>
      <c r="ER384" s="23"/>
      <c r="ES384" s="23"/>
      <c r="ET384" s="23"/>
      <c r="EU384" s="23"/>
      <c r="EV384" s="23"/>
      <c r="EW384" s="23"/>
      <c r="EX384" s="23"/>
      <c r="EY384" s="23"/>
      <c r="EZ384" s="23"/>
      <c r="FA384" s="23"/>
      <c r="FB384" s="23"/>
      <c r="FC384" s="23"/>
      <c r="FD384" s="23"/>
      <c r="FE384" s="23"/>
      <c r="FF384" s="23"/>
      <c r="FG384" s="23"/>
      <c r="FH384" s="23"/>
      <c r="FI384" s="23"/>
      <c r="FJ384" s="23"/>
      <c r="FK384" s="23"/>
      <c r="FL384" s="23"/>
      <c r="FM384" s="23"/>
      <c r="FN384" s="23"/>
      <c r="FO384" s="23"/>
      <c r="FP384" s="23"/>
      <c r="FQ384" s="23"/>
      <c r="FR384" s="23"/>
      <c r="FS384" s="23"/>
      <c r="FT384" s="23"/>
      <c r="FU384" s="23"/>
      <c r="FV384" s="23"/>
      <c r="FW384" s="150"/>
      <c r="FX384" s="150"/>
      <c r="FY384" s="23"/>
      <c r="FZ384" s="153"/>
      <c r="GB384" s="103" t="s">
        <v>110</v>
      </c>
      <c r="GF384" s="14">
        <v>73</v>
      </c>
      <c r="GK384" s="153"/>
      <c r="GT384" s="22"/>
      <c r="GU384" s="22"/>
      <c r="GV384" s="22"/>
      <c r="GW384" s="22"/>
      <c r="HH384" s="135"/>
    </row>
    <row r="385" spans="2:256" ht="14.1" customHeight="1">
      <c r="B385" s="117"/>
      <c r="C385" s="109" t="s">
        <v>172</v>
      </c>
      <c r="D385" s="110" t="s">
        <v>173</v>
      </c>
      <c r="F385" s="10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23"/>
      <c r="DX385" s="23"/>
      <c r="DY385" s="23"/>
      <c r="DZ385" s="23"/>
      <c r="EA385" s="23"/>
      <c r="EB385" s="23"/>
      <c r="EC385" s="23"/>
      <c r="ED385" s="23"/>
      <c r="EE385" s="23"/>
      <c r="EF385" s="23"/>
      <c r="EG385" s="23"/>
      <c r="EH385" s="23"/>
      <c r="EI385" s="23"/>
      <c r="EJ385" s="23"/>
      <c r="EK385" s="23"/>
      <c r="EL385" s="23"/>
      <c r="EM385" s="23"/>
      <c r="EN385" s="23"/>
      <c r="EO385" s="23"/>
      <c r="EP385" s="23"/>
      <c r="EQ385" s="23"/>
      <c r="ER385" s="23"/>
      <c r="ES385" s="23"/>
      <c r="ET385" s="23"/>
      <c r="EU385" s="23"/>
      <c r="EV385" s="23"/>
      <c r="EW385" s="23"/>
      <c r="EX385" s="213"/>
      <c r="EY385" s="155">
        <f>[3]Pioneer!EV29</f>
        <v>9.8435217228393626</v>
      </c>
      <c r="EZ385" s="155">
        <f>[3]Pioneer!EW29</f>
        <v>8.6546142716585432</v>
      </c>
      <c r="FA385" s="155">
        <f>[3]Pioneer!EX29</f>
        <v>12.868334827758506</v>
      </c>
      <c r="FB385" s="155">
        <f>[3]Pioneer!EY29</f>
        <v>22.892712893750957</v>
      </c>
      <c r="FC385" s="155">
        <f>[3]Pioneer!EZ29</f>
        <v>18.560474631495012</v>
      </c>
      <c r="FD385" s="155">
        <f>[3]Pioneer!FA29</f>
        <v>15.772582651116139</v>
      </c>
      <c r="FE385" s="155">
        <f>[3]Pioneer!FB29</f>
        <v>15.118689342573644</v>
      </c>
      <c r="FF385" s="155">
        <f>[3]Pioneer!FC29</f>
        <v>15.037418909743366</v>
      </c>
      <c r="FG385" s="155">
        <f>[3]Pioneer!FD29</f>
        <v>20.332028848940013</v>
      </c>
      <c r="FH385" s="155">
        <f>[3]Pioneer!FE29</f>
        <v>12.410067442751579</v>
      </c>
      <c r="FI385" s="155">
        <f>[3]Pioneer!FF29</f>
        <v>13.451005268698241</v>
      </c>
      <c r="FJ385" s="155">
        <f>[3]Pioneer!FG29</f>
        <v>11.970382696644499</v>
      </c>
      <c r="FK385" s="155">
        <f>[3]Pioneer!FH29</f>
        <v>12.869595994333444</v>
      </c>
      <c r="FL385" s="207">
        <f>[3]Pioneer!FI29</f>
        <v>13.878764269878641</v>
      </c>
      <c r="FM385" s="155">
        <f>[3]Pioneer!FJ29</f>
        <v>14.248195760102227</v>
      </c>
      <c r="FN385" s="155">
        <f>[3]Pioneer!FK29</f>
        <v>14.456124142180462</v>
      </c>
      <c r="FO385" s="155">
        <f>[3]Pioneer!FL29</f>
        <v>16.613980861927253</v>
      </c>
      <c r="FP385" s="155">
        <f>[3]Pioneer!FM29</f>
        <v>21.086836327572922</v>
      </c>
      <c r="FQ385" s="155">
        <f>[3]Pioneer!FN29</f>
        <v>23.393519232151107</v>
      </c>
      <c r="FR385" s="155">
        <f>[3]Pioneer!FO29</f>
        <v>26.363743702509495</v>
      </c>
      <c r="FS385" s="155">
        <f>[3]Pioneer!FP29</f>
        <v>27.549724875508183</v>
      </c>
      <c r="FT385" s="155">
        <f>[3]Pioneer!FQ29</f>
        <v>31.703904872748552</v>
      </c>
      <c r="FU385" s="155">
        <f>[3]Pioneer!FR29</f>
        <v>37.004643256650418</v>
      </c>
      <c r="FV385" s="155">
        <f>[3]Pioneer!FS29</f>
        <v>43.518037906985739</v>
      </c>
      <c r="FW385" s="150"/>
      <c r="FX385" s="150"/>
      <c r="FY385" s="113" t="s">
        <v>166</v>
      </c>
      <c r="FZ385" s="114">
        <f>SUM(L385:FW385)</f>
        <v>459.5989047105183</v>
      </c>
      <c r="GA385" s="115"/>
      <c r="GB385" s="109" t="s">
        <v>172</v>
      </c>
      <c r="GC385" s="116" t="s">
        <v>173</v>
      </c>
      <c r="GD385" s="117"/>
      <c r="GE385" s="118">
        <f>FZ385/FZ387</f>
        <v>0.88309007344397561</v>
      </c>
      <c r="GF385" s="117"/>
      <c r="GI385" s="118">
        <f>FZ385/$GI$576</f>
        <v>2.8512874064031638E-4</v>
      </c>
      <c r="GK385" s="114">
        <v>459.5989047105183</v>
      </c>
      <c r="GO385" s="120">
        <f>SUM(EV385:FU385)</f>
        <v>416.08086680353256</v>
      </c>
      <c r="GT385" s="22"/>
      <c r="GU385" s="120">
        <f>SUM(DU385:FU385)</f>
        <v>416.08086680353256</v>
      </c>
      <c r="GV385" s="22"/>
      <c r="GW385" s="121">
        <f>SUM(DU385:FV385)</f>
        <v>459.5989047105183</v>
      </c>
      <c r="HH385" s="135"/>
    </row>
    <row r="386" spans="2:256" ht="14.1" customHeight="1">
      <c r="B386" s="117"/>
      <c r="C386" s="125" t="s">
        <v>175</v>
      </c>
      <c r="D386" s="126" t="s">
        <v>176</v>
      </c>
      <c r="F386" s="10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23"/>
      <c r="DX386" s="23"/>
      <c r="DY386" s="23"/>
      <c r="DZ386" s="23"/>
      <c r="EA386" s="23"/>
      <c r="EB386" s="23"/>
      <c r="EC386" s="23"/>
      <c r="ED386" s="23"/>
      <c r="EE386" s="23"/>
      <c r="EF386" s="23"/>
      <c r="EG386" s="23"/>
      <c r="EH386" s="23"/>
      <c r="EI386" s="23"/>
      <c r="EJ386" s="23"/>
      <c r="EK386" s="23"/>
      <c r="EL386" s="23"/>
      <c r="EM386" s="23"/>
      <c r="EN386" s="23"/>
      <c r="EO386" s="23"/>
      <c r="EP386" s="23"/>
      <c r="EQ386" s="23"/>
      <c r="ER386" s="23"/>
      <c r="ES386" s="23"/>
      <c r="ET386" s="23"/>
      <c r="EU386" s="23"/>
      <c r="EV386" s="23"/>
      <c r="EW386" s="23"/>
      <c r="EX386" s="214"/>
      <c r="EY386" s="127">
        <f>[3]Pioneer!EV36</f>
        <v>5.423951349088775E-2</v>
      </c>
      <c r="EZ386" s="127">
        <f>[3]Pioneer!EW36</f>
        <v>4.7960703732263556E-2</v>
      </c>
      <c r="FA386" s="127">
        <f>[3]Pioneer!EX36</f>
        <v>6.8130774317782847E-2</v>
      </c>
      <c r="FB386" s="127">
        <f>[3]Pioneer!EY36</f>
        <v>0.12009770553903175</v>
      </c>
      <c r="FC386" s="127">
        <f>[3]Pioneer!EZ36</f>
        <v>0.1012799169694546</v>
      </c>
      <c r="FD386" s="127">
        <f>[3]Pioneer!FA36</f>
        <v>8.6408391074687493E-2</v>
      </c>
      <c r="FE386" s="127">
        <f>[3]Pioneer!FB36</f>
        <v>8.1993277606952603E-2</v>
      </c>
      <c r="FF386" s="127">
        <f>[3]Pioneer!FC36</f>
        <v>8.315752781242633E-2</v>
      </c>
      <c r="FG386" s="127">
        <f>[3]Pioneer!FD36</f>
        <v>0.12710347646673914</v>
      </c>
      <c r="FH386" s="127">
        <f>[3]Pioneer!FE36</f>
        <v>5.9277779577969425E-2</v>
      </c>
      <c r="FI386" s="127">
        <f>[3]Pioneer!FF36</f>
        <v>7.2305911157224845E-2</v>
      </c>
      <c r="FJ386" s="127">
        <f>[3]Pioneer!FG36</f>
        <v>6.6226084136117441E-2</v>
      </c>
      <c r="FK386" s="127">
        <f>[3]Pioneer!FH36</f>
        <v>7.3393861283065798E-2</v>
      </c>
      <c r="FL386" s="206">
        <f>[3]Pioneer!FI36</f>
        <v>8.3732478072058164E-2</v>
      </c>
      <c r="FM386" s="127">
        <f>[3]Pioneer!FJ36</f>
        <v>8.4621492128121173E-2</v>
      </c>
      <c r="FN386" s="127">
        <f>[3]Pioneer!FK36</f>
        <v>8.2987837874781284E-2</v>
      </c>
      <c r="FO386" s="127">
        <f>[3]Pioneer!FL36</f>
        <v>8.7047166222325889E-2</v>
      </c>
      <c r="FP386" s="127">
        <f>[3]Pioneer!FM36</f>
        <v>9.9111534529861905E-2</v>
      </c>
      <c r="FQ386" s="127">
        <f>[3]Pioneer!FN36</f>
        <v>0.10220731004155867</v>
      </c>
      <c r="FR386" s="127">
        <f>[3]Pioneer!FO36</f>
        <v>0.10731136109213341</v>
      </c>
      <c r="FS386" s="127">
        <f>[3]Pioneer!FP36</f>
        <v>0.10702044401401831</v>
      </c>
      <c r="FT386" s="127">
        <f>[3]Pioneer!FQ36</f>
        <v>0.11167786802576844</v>
      </c>
      <c r="FU386" s="127">
        <f>[3]Pioneer!FR36</f>
        <v>0.12360950638800561</v>
      </c>
      <c r="FV386" s="127">
        <f>[3]Pioneer!FS36</f>
        <v>0.14213616574058102</v>
      </c>
      <c r="FW386" s="150"/>
      <c r="FX386" s="150"/>
      <c r="FY386" s="113" t="s">
        <v>166</v>
      </c>
      <c r="FZ386" s="129">
        <f>SUM(L386:FW386)</f>
        <v>2.1730380872938175</v>
      </c>
      <c r="GA386" s="115"/>
      <c r="GB386" s="125" t="s">
        <v>175</v>
      </c>
      <c r="GC386" s="130" t="s">
        <v>176</v>
      </c>
      <c r="GD386" s="117"/>
      <c r="GE386" s="131">
        <f>(FZ386*$FP$7)/FZ387</f>
        <v>0.11690992655602429</v>
      </c>
      <c r="GF386" s="117"/>
      <c r="GI386" s="132"/>
      <c r="GK386" s="129">
        <v>2.1730380872938175</v>
      </c>
      <c r="GO386" s="133">
        <f>SUM(EV386:FU386)</f>
        <v>2.0309019215532365</v>
      </c>
      <c r="GT386" s="22"/>
      <c r="GU386" s="133">
        <f>SUM(DU386:FU386)</f>
        <v>2.0309019215532365</v>
      </c>
      <c r="GV386" s="22"/>
      <c r="GW386" s="134">
        <f>SUM(DU386:FV386)</f>
        <v>2.1730380872938175</v>
      </c>
      <c r="HH386" s="135"/>
    </row>
    <row r="387" spans="2:256" ht="15" customHeight="1">
      <c r="B387" s="117"/>
      <c r="C387" s="136" t="s">
        <v>177</v>
      </c>
      <c r="D387" s="14" t="s">
        <v>11</v>
      </c>
      <c r="F387" s="10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c r="EV387" s="23"/>
      <c r="EW387" s="23"/>
      <c r="EX387" s="215"/>
      <c r="EY387" s="138">
        <f t="shared" ref="EY387:FV387" si="90">EY385+(EY386*$FP$7)</f>
        <v>11.36222810058422</v>
      </c>
      <c r="EZ387" s="138">
        <f t="shared" si="90"/>
        <v>9.9975139761619225</v>
      </c>
      <c r="FA387" s="138">
        <f t="shared" si="90"/>
        <v>14.775996508656426</v>
      </c>
      <c r="FB387" s="138">
        <f t="shared" si="90"/>
        <v>26.255448648843846</v>
      </c>
      <c r="FC387" s="138">
        <f t="shared" si="90"/>
        <v>21.396312306639739</v>
      </c>
      <c r="FD387" s="138">
        <f t="shared" si="90"/>
        <v>18.19201760120739</v>
      </c>
      <c r="FE387" s="138">
        <f t="shared" si="90"/>
        <v>17.414501115568317</v>
      </c>
      <c r="FF387" s="138">
        <f t="shared" si="90"/>
        <v>17.365829688491303</v>
      </c>
      <c r="FG387" s="138">
        <f t="shared" si="90"/>
        <v>23.89092619000871</v>
      </c>
      <c r="FH387" s="138">
        <f t="shared" si="90"/>
        <v>14.069845270934723</v>
      </c>
      <c r="FI387" s="138">
        <f t="shared" si="90"/>
        <v>15.475570781100537</v>
      </c>
      <c r="FJ387" s="138">
        <f t="shared" si="90"/>
        <v>13.824713052455788</v>
      </c>
      <c r="FK387" s="138">
        <f t="shared" si="90"/>
        <v>14.924624110259288</v>
      </c>
      <c r="FL387" s="138">
        <f t="shared" si="90"/>
        <v>16.223273655896268</v>
      </c>
      <c r="FM387" s="138">
        <f t="shared" si="90"/>
        <v>16.617597539689619</v>
      </c>
      <c r="FN387" s="138">
        <f t="shared" si="90"/>
        <v>16.779783602674339</v>
      </c>
      <c r="FO387" s="138">
        <f t="shared" si="90"/>
        <v>19.051301516152378</v>
      </c>
      <c r="FP387" s="138">
        <f t="shared" si="90"/>
        <v>23.861959294409054</v>
      </c>
      <c r="FQ387" s="138">
        <f t="shared" si="90"/>
        <v>26.255323913314751</v>
      </c>
      <c r="FR387" s="138">
        <f t="shared" si="90"/>
        <v>29.36846181308923</v>
      </c>
      <c r="FS387" s="138">
        <f t="shared" si="90"/>
        <v>30.546297307900694</v>
      </c>
      <c r="FT387" s="138">
        <f t="shared" si="90"/>
        <v>34.830885177470066</v>
      </c>
      <c r="FU387" s="138">
        <f t="shared" si="90"/>
        <v>40.465709435514576</v>
      </c>
      <c r="FV387" s="138">
        <f t="shared" si="90"/>
        <v>47.49785054772201</v>
      </c>
      <c r="FW387" s="112"/>
      <c r="FX387" s="112"/>
      <c r="FY387" s="100" t="s">
        <v>166</v>
      </c>
      <c r="FZ387" s="139">
        <f>SUM(L387:FW387)</f>
        <v>520.44397115474521</v>
      </c>
      <c r="GA387" s="115"/>
      <c r="GB387" s="136" t="s">
        <v>177</v>
      </c>
      <c r="GC387" s="14" t="s">
        <v>11</v>
      </c>
      <c r="GD387" s="117"/>
      <c r="GE387" s="140">
        <f>GE385+GE386</f>
        <v>0.99999999999999989</v>
      </c>
      <c r="GF387" s="117"/>
      <c r="GI387" s="141"/>
      <c r="GK387" s="139">
        <v>520.44397115474521</v>
      </c>
      <c r="GO387" s="142">
        <f>SUM(EV387:FU387)</f>
        <v>472.9461206070232</v>
      </c>
      <c r="GR387" s="143" t="str">
        <f>GB384</f>
        <v>Pioneer, USA</v>
      </c>
      <c r="GS387" s="144">
        <f>GO387</f>
        <v>472.9461206070232</v>
      </c>
      <c r="GT387" s="22"/>
      <c r="GU387" s="142">
        <f>SUM(DU387:FU387)</f>
        <v>472.9461206070232</v>
      </c>
      <c r="GV387" s="22"/>
      <c r="GW387" s="145">
        <f>SUM(DU387:FV387)</f>
        <v>520.44397115474521</v>
      </c>
      <c r="GY387" s="306">
        <f>+GW387</f>
        <v>520.44397115474521</v>
      </c>
      <c r="GZ387" s="143" t="str">
        <f>GR387</f>
        <v>Pioneer, USA</v>
      </c>
      <c r="HA387" s="144">
        <f>GW387</f>
        <v>520.44397115474521</v>
      </c>
      <c r="HC387" s="22" t="s">
        <v>110</v>
      </c>
      <c r="HD387" s="146">
        <f>FU387</f>
        <v>40.465709435514576</v>
      </c>
      <c r="HE387" s="147"/>
      <c r="HF387" s="148">
        <f>FV387</f>
        <v>47.49785054772201</v>
      </c>
      <c r="HH387" s="135"/>
    </row>
    <row r="388" spans="2:256" ht="9.9499999999999993" customHeight="1">
      <c r="B388" s="117"/>
      <c r="C388" s="149"/>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23"/>
      <c r="DX388" s="23"/>
      <c r="DY388" s="23"/>
      <c r="DZ388" s="23"/>
      <c r="EA388" s="23"/>
      <c r="EB388" s="23"/>
      <c r="EC388" s="23"/>
      <c r="ED388" s="23"/>
      <c r="EE388" s="23"/>
      <c r="EF388" s="23"/>
      <c r="EG388" s="23"/>
      <c r="EH388" s="23"/>
      <c r="EI388" s="23"/>
      <c r="EJ388" s="23"/>
      <c r="EK388" s="23"/>
      <c r="EL388" s="23"/>
      <c r="EM388" s="23"/>
      <c r="EN388" s="23"/>
      <c r="EO388" s="23"/>
      <c r="EP388" s="23"/>
      <c r="EQ388" s="23"/>
      <c r="ER388" s="23"/>
      <c r="ES388" s="23"/>
      <c r="ET388" s="23"/>
      <c r="EU388" s="23"/>
      <c r="EV388" s="23"/>
      <c r="EW388" s="23"/>
      <c r="EX388" s="23"/>
      <c r="EY388" s="23"/>
      <c r="EZ388" s="23"/>
      <c r="FA388" s="23"/>
      <c r="FB388" s="23"/>
      <c r="FC388" s="23"/>
      <c r="FD388" s="23"/>
      <c r="FE388" s="23"/>
      <c r="FF388" s="23"/>
      <c r="FG388" s="23"/>
      <c r="FH388" s="23"/>
      <c r="FI388" s="23"/>
      <c r="FJ388" s="23"/>
      <c r="FK388" s="23"/>
      <c r="FL388" s="23"/>
      <c r="FM388" s="23"/>
      <c r="FN388" s="23"/>
      <c r="FO388" s="23"/>
      <c r="FP388" s="23"/>
      <c r="FQ388" s="23"/>
      <c r="FR388" s="23"/>
      <c r="FS388" s="23"/>
      <c r="FT388" s="23"/>
      <c r="FU388" s="23"/>
      <c r="FV388" s="23"/>
      <c r="FW388" s="23"/>
      <c r="FX388" s="23"/>
      <c r="FY388" s="23"/>
      <c r="FZ388" s="151">
        <f>FZ385+(FZ386*$FP$7)</f>
        <v>520.44397115474521</v>
      </c>
      <c r="GA388" s="152" t="s">
        <v>179</v>
      </c>
      <c r="GB388" s="149"/>
      <c r="GF388" s="117"/>
      <c r="GK388" s="204"/>
      <c r="GZ388" s="1"/>
      <c r="HA388" s="1"/>
    </row>
    <row r="389" spans="2:256" ht="14.1" customHeight="1">
      <c r="B389" s="14">
        <v>74</v>
      </c>
      <c r="C389" s="103" t="str">
        <f>GB389</f>
        <v>Poland (coal)</v>
      </c>
      <c r="D389" s="178" t="s">
        <v>216</v>
      </c>
      <c r="F389" s="14" t="s">
        <v>202</v>
      </c>
      <c r="G389" s="23" t="s">
        <v>182</v>
      </c>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23"/>
      <c r="DX389" s="23"/>
      <c r="DY389" s="23"/>
      <c r="DZ389" s="23"/>
      <c r="EA389" s="23"/>
      <c r="EB389" s="23"/>
      <c r="EC389" s="23"/>
      <c r="ED389" s="23"/>
      <c r="EE389" s="23"/>
      <c r="EF389" s="23"/>
      <c r="EG389" s="23"/>
      <c r="EH389" s="23"/>
      <c r="EI389" s="23"/>
      <c r="EJ389" s="23"/>
      <c r="EK389" s="23"/>
      <c r="EL389" s="23"/>
      <c r="EM389" s="23"/>
      <c r="EN389" s="23"/>
      <c r="EO389" s="23"/>
      <c r="EP389" s="23"/>
      <c r="EQ389" s="23"/>
      <c r="ER389" s="23"/>
      <c r="ES389" s="23"/>
      <c r="ET389" s="23"/>
      <c r="EU389" s="23"/>
      <c r="EV389" s="23"/>
      <c r="EW389" s="23"/>
      <c r="EX389" s="23"/>
      <c r="EY389" s="23"/>
      <c r="EZ389" s="23"/>
      <c r="FA389" s="23"/>
      <c r="FB389" s="23"/>
      <c r="FC389" s="23"/>
      <c r="FD389" s="23"/>
      <c r="FE389" s="23"/>
      <c r="FF389" s="23"/>
      <c r="FG389" s="23"/>
      <c r="FH389" s="23"/>
      <c r="FI389" s="23"/>
      <c r="FJ389" s="23"/>
      <c r="FK389" s="23"/>
      <c r="FL389" s="23"/>
      <c r="FM389" s="23"/>
      <c r="FN389" s="23"/>
      <c r="FO389" s="23"/>
      <c r="FP389" s="23"/>
      <c r="FQ389" s="179" t="s">
        <v>218</v>
      </c>
      <c r="FR389" s="23"/>
      <c r="FS389" s="23"/>
      <c r="FT389" s="23"/>
      <c r="FU389" s="23"/>
      <c r="FV389" s="23"/>
      <c r="FW389" s="23"/>
      <c r="FX389" s="23"/>
      <c r="FY389" s="23"/>
      <c r="FZ389" s="180"/>
      <c r="GB389" s="156" t="s">
        <v>21</v>
      </c>
      <c r="GF389" s="14">
        <v>74</v>
      </c>
      <c r="GK389" s="180"/>
      <c r="GZ389" s="1"/>
      <c r="HA389" s="1"/>
    </row>
    <row r="390" spans="2:256" ht="14.1" customHeight="1">
      <c r="C390" s="109" t="s">
        <v>172</v>
      </c>
      <c r="D390" s="110" t="s">
        <v>173</v>
      </c>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23"/>
      <c r="BS390" s="23"/>
      <c r="BT390" s="213"/>
      <c r="BU390" s="155">
        <f>[3]Poland!BR29</f>
        <v>56.166201875572206</v>
      </c>
      <c r="BV390" s="155">
        <f>[3]Poland!BS29</f>
        <v>55.630454672484113</v>
      </c>
      <c r="BW390" s="155">
        <f>[3]Poland!BT29</f>
        <v>55.094707469396006</v>
      </c>
      <c r="BX390" s="155">
        <f>[3]Poland!BU29</f>
        <v>54.558960266307913</v>
      </c>
      <c r="BY390" s="155">
        <f>[3]Poland!BV29</f>
        <v>54.023213063219814</v>
      </c>
      <c r="BZ390" s="155">
        <f>[3]Poland!BW29</f>
        <v>53.487465860131721</v>
      </c>
      <c r="CA390" s="155">
        <f>[3]Poland!BX29</f>
        <v>52.951718657043614</v>
      </c>
      <c r="CB390" s="155">
        <f>[3]Poland!BY29</f>
        <v>52.415971453955521</v>
      </c>
      <c r="CC390" s="155">
        <f>[3]Poland!BZ29</f>
        <v>53.590142593716259</v>
      </c>
      <c r="CD390" s="155">
        <f>[3]Poland!CA29</f>
        <v>54.764313733476989</v>
      </c>
      <c r="CE390" s="155">
        <f>[3]Poland!CB29</f>
        <v>55.938484873237726</v>
      </c>
      <c r="CF390" s="155">
        <f>[3]Poland!CC29</f>
        <v>57.112656012998457</v>
      </c>
      <c r="CG390" s="155">
        <f>[3]Poland!CD29</f>
        <v>58.286827152759201</v>
      </c>
      <c r="CH390" s="155">
        <f>[3]Poland!CE29</f>
        <v>59.460998292519946</v>
      </c>
      <c r="CI390" s="155">
        <f>[3]Poland!CF29</f>
        <v>60.635169432280669</v>
      </c>
      <c r="CJ390" s="155">
        <f>[3]Poland!CG29</f>
        <v>61.809340572041407</v>
      </c>
      <c r="CK390" s="155">
        <f>[3]Poland!CH29</f>
        <v>62.983511711802137</v>
      </c>
      <c r="CL390" s="155">
        <f>[3]Poland!CI29</f>
        <v>64.157682851562882</v>
      </c>
      <c r="CM390" s="155">
        <f>[3]Poland!CJ29</f>
        <v>65.120527138368288</v>
      </c>
      <c r="CN390" s="155">
        <f>[3]Poland!CK29</f>
        <v>66.083371425173681</v>
      </c>
      <c r="CO390" s="155">
        <f>[3]Poland!CL29</f>
        <v>67.046215711979102</v>
      </c>
      <c r="CP390" s="155">
        <f>[3]Poland!CM29</f>
        <v>68.009059998784494</v>
      </c>
      <c r="CQ390" s="155">
        <f>[3]Poland!CN29</f>
        <v>68.9719042855899</v>
      </c>
      <c r="CR390" s="155">
        <f>[3]Poland!CO29</f>
        <v>69.934748572395293</v>
      </c>
      <c r="CS390" s="155">
        <f>[3]Poland!CP29</f>
        <v>70.897592859200685</v>
      </c>
      <c r="CT390" s="155">
        <f>[3]Poland!CQ29</f>
        <v>71.860437146006106</v>
      </c>
      <c r="CU390" s="155">
        <f>[3]Poland!CR29</f>
        <v>78.353591572782179</v>
      </c>
      <c r="CV390" s="155">
        <f>[3]Poland!CS29</f>
        <v>84.846745999558252</v>
      </c>
      <c r="CW390" s="155">
        <f>[3]Poland!CT29</f>
        <v>91.33990042633431</v>
      </c>
      <c r="CX390" s="155">
        <f>[3]Poland!CU29</f>
        <v>97.833054853110397</v>
      </c>
      <c r="CY390" s="155">
        <f>[3]Poland!CV29</f>
        <v>104.32620927988647</v>
      </c>
      <c r="CZ390" s="155">
        <f>[3]Poland!CW29</f>
        <v>110.81936370666254</v>
      </c>
      <c r="DA390" s="155">
        <f>[3]Poland!CX29</f>
        <v>117.3125181334386</v>
      </c>
      <c r="DB390" s="155">
        <f>[3]Poland!CY29</f>
        <v>123.80567256021469</v>
      </c>
      <c r="DC390" s="155">
        <f>[3]Poland!CZ29</f>
        <v>130.29882698699075</v>
      </c>
      <c r="DD390" s="155">
        <f>[3]Poland!DA29</f>
        <v>136.79198141376682</v>
      </c>
      <c r="DE390" s="155">
        <f>[3]Poland!DB29</f>
        <v>144.22099626137668</v>
      </c>
      <c r="DF390" s="155">
        <f>[3]Poland!DC29</f>
        <v>151.86079048304825</v>
      </c>
      <c r="DG390" s="155">
        <f>[3]Poland!DD29</f>
        <v>158.12972492892314</v>
      </c>
      <c r="DH390" s="155">
        <f>[3]Poland!DE29</f>
        <v>164.39865937479803</v>
      </c>
      <c r="DI390" s="155">
        <f>[3]Poland!DF29</f>
        <v>170.66759382067289</v>
      </c>
      <c r="DJ390" s="155">
        <f>[3]Poland!DG29</f>
        <v>176.93652826654778</v>
      </c>
      <c r="DK390" s="155">
        <f>[3]Poland!DH29</f>
        <v>183.20546271242267</v>
      </c>
      <c r="DL390" s="155">
        <f>[3]Poland!DI29</f>
        <v>189.47439715829756</v>
      </c>
      <c r="DM390" s="155">
        <f>[3]Poland!DJ29</f>
        <v>195.74333160417245</v>
      </c>
      <c r="DN390" s="155">
        <f>[3]Poland!DK29</f>
        <v>202.01226605004734</v>
      </c>
      <c r="DO390" s="155">
        <f>[3]Poland!DL29</f>
        <v>208.28120049592221</v>
      </c>
      <c r="DP390" s="155">
        <f>[3]Poland!DM29</f>
        <v>214.5501349417971</v>
      </c>
      <c r="DQ390" s="155">
        <f>[3]Poland!DN29</f>
        <v>220.54673969898982</v>
      </c>
      <c r="DR390" s="155">
        <f>[3]Poland!DO29</f>
        <v>227.62119352808887</v>
      </c>
      <c r="DS390" s="155">
        <f>[3]Poland!DP29</f>
        <v>242.32784530920975</v>
      </c>
      <c r="DT390" s="155">
        <f>[3]Poland!DQ29</f>
        <v>259.56487610199633</v>
      </c>
      <c r="DU390" s="155">
        <f>[3]Poland!DR29</f>
        <v>266.77619965451197</v>
      </c>
      <c r="DV390" s="155">
        <f>[3]Poland!DS29</f>
        <v>276.26127148728705</v>
      </c>
      <c r="DW390" s="155">
        <f>[3]Poland!DT29</f>
        <v>278.77796352661102</v>
      </c>
      <c r="DX390" s="155">
        <f>[3]Poland!DU29</f>
        <v>293.25878026409441</v>
      </c>
      <c r="DY390" s="155">
        <f>[3]Poland!DV29</f>
        <v>312.82430722650707</v>
      </c>
      <c r="DZ390" s="155">
        <f>[3]Poland!DW29</f>
        <v>326.01170507770297</v>
      </c>
      <c r="EA390" s="155">
        <f>[3]Poland!DX29</f>
        <v>339.47797499036034</v>
      </c>
      <c r="EB390" s="155">
        <f>[3]Poland!DY29</f>
        <v>369.02985914756152</v>
      </c>
      <c r="EC390" s="155">
        <f>[3]Poland!DZ29</f>
        <v>369.3361051537064</v>
      </c>
      <c r="ED390" s="155">
        <f>[3]Poland!EA29</f>
        <v>380.62101384941059</v>
      </c>
      <c r="EE390" s="155">
        <f>[3]Poland!EB29</f>
        <v>398.84350665079717</v>
      </c>
      <c r="EF390" s="155">
        <f>[3]Poland!EC29</f>
        <v>412.26871564642954</v>
      </c>
      <c r="EG390" s="155">
        <f>[3]Poland!ED29</f>
        <v>427.88555108827131</v>
      </c>
      <c r="EH390" s="155">
        <f>[3]Poland!EE29</f>
        <v>440.58192880670987</v>
      </c>
      <c r="EI390" s="155">
        <f>[3]Poland!EF29</f>
        <v>450.90874943849747</v>
      </c>
      <c r="EJ390" s="155">
        <f>[3]Poland!EG29</f>
        <v>433.73502089279111</v>
      </c>
      <c r="EK390" s="155">
        <f>[3]Poland!EH29</f>
        <v>374.61414386296155</v>
      </c>
      <c r="EL390" s="155">
        <f>[3]Poland!EI29</f>
        <v>428.03268604094416</v>
      </c>
      <c r="EM390" s="155">
        <f>[3]Poland!EJ29</f>
        <v>440.59561577905157</v>
      </c>
      <c r="EN390" s="155">
        <f>[3]Poland!EK29</f>
        <v>456.33392310042558</v>
      </c>
      <c r="EO390" s="155">
        <f>[3]Poland!EL29</f>
        <v>470.3237197051518</v>
      </c>
      <c r="EP390" s="155">
        <f>[3]Poland!EM29</f>
        <v>489.08855878557694</v>
      </c>
      <c r="EQ390" s="155">
        <f>[3]Poland!EN29</f>
        <v>502.03985636387904</v>
      </c>
      <c r="ER390" s="155">
        <f>[3]Poland!EO29</f>
        <v>502.0364346207935</v>
      </c>
      <c r="ES390" s="155">
        <f>[3]Poland!EP29</f>
        <v>469.93364099341426</v>
      </c>
      <c r="ET390" s="155">
        <f>[3]Poland!EQ29</f>
        <v>405.61513621683673</v>
      </c>
      <c r="EU390" s="155">
        <f>[3]Poland!ER29</f>
        <v>394.97180434964815</v>
      </c>
      <c r="EV390" s="155">
        <f>[3]Poland!ES29</f>
        <v>373.72277978921062</v>
      </c>
      <c r="EW390" s="155">
        <f>[3]Poland!ET29</f>
        <v>373.69711671606996</v>
      </c>
      <c r="EX390" s="155">
        <f>[3]Poland!EU29</f>
        <v>376.98712269269811</v>
      </c>
      <c r="EY390" s="155">
        <f>[3]Poland!EV29</f>
        <v>376.68429842963872</v>
      </c>
      <c r="EZ390" s="155">
        <f>[3]Poland!EW29</f>
        <v>378.86737051813458</v>
      </c>
      <c r="FA390" s="155">
        <f>[3]Poland!EX29</f>
        <v>377.74503878611785</v>
      </c>
      <c r="FB390" s="155">
        <f>[3]Poland!EY29</f>
        <v>335.62680314772388</v>
      </c>
      <c r="FC390" s="155">
        <f>[3]Poland!EZ29</f>
        <v>320.90988613734669</v>
      </c>
      <c r="FD390" s="155">
        <f>[3]Poland!FA29</f>
        <v>304.95771987313412</v>
      </c>
      <c r="FE390" s="155">
        <f>[3]Poland!FB29</f>
        <v>307.08604407226323</v>
      </c>
      <c r="FF390" s="155">
        <f>[3]Poland!FC29</f>
        <v>303.50518993337471</v>
      </c>
      <c r="FG390" s="155">
        <f>[3]Poland!FD29</f>
        <v>306.60871091184771</v>
      </c>
      <c r="FH390" s="155">
        <f>[3]Poland!FE29</f>
        <v>304.9799612031893</v>
      </c>
      <c r="FI390" s="155">
        <f>[3]Poland!FF29</f>
        <v>299.38027864390489</v>
      </c>
      <c r="FJ390" s="155">
        <f>[3]Poland!FG29</f>
        <v>292.79000146139236</v>
      </c>
      <c r="FK390" s="155">
        <f>[3]Poland!FH29</f>
        <v>273.35107899314016</v>
      </c>
      <c r="FL390" s="155">
        <f>[3]Poland!FI29</f>
        <v>270.30572764711923</v>
      </c>
      <c r="FM390" s="155">
        <f>[3]Poland!FJ29</f>
        <v>253.81634771849633</v>
      </c>
      <c r="FN390" s="155">
        <f>[3]Poland!FK29</f>
        <v>250.22693922189421</v>
      </c>
      <c r="FO390" s="155">
        <f>[3]Poland!FL29</f>
        <v>261.21586714070986</v>
      </c>
      <c r="FP390" s="155">
        <f>[3]Poland!FM29</f>
        <v>270.65474544183172</v>
      </c>
      <c r="FQ390" s="155">
        <f>[3]Poland!FN29</f>
        <v>268.39468413391404</v>
      </c>
      <c r="FR390" s="155">
        <f>[3]Poland!FO29</f>
        <v>257.26888649168171</v>
      </c>
      <c r="FS390" s="155">
        <f>[3]Poland!FP29</f>
        <v>255.17135798032129</v>
      </c>
      <c r="FT390" s="155">
        <f>[3]Poland!FQ29</f>
        <v>246.35865866383065</v>
      </c>
      <c r="FU390" s="155">
        <f>[3]Poland!FR29</f>
        <v>238.64262800621597</v>
      </c>
      <c r="FV390" s="155">
        <f>[3]Poland!FS29</f>
        <v>230.8861940905974</v>
      </c>
      <c r="FW390" s="155"/>
      <c r="FX390" s="155"/>
      <c r="FY390" s="113" t="s">
        <v>166</v>
      </c>
      <c r="FZ390" s="114">
        <f>SUM(L390:FW390)</f>
        <v>24576.286893916789</v>
      </c>
      <c r="GA390" s="115"/>
      <c r="GB390" s="109" t="s">
        <v>172</v>
      </c>
      <c r="GC390" s="116" t="s">
        <v>173</v>
      </c>
      <c r="GD390" s="117"/>
      <c r="GE390" s="118">
        <f>FZ390/FZ392</f>
        <v>0.89849736753571097</v>
      </c>
      <c r="GI390" s="118">
        <f>FZ390/$GI$576</f>
        <v>1.5246785098609564E-2</v>
      </c>
      <c r="GK390" s="114">
        <v>24576.286893916789</v>
      </c>
      <c r="GL390" s="119">
        <f>FZ390-GK390</f>
        <v>0</v>
      </c>
      <c r="GM390" s="15">
        <f>GL390/GK390</f>
        <v>0</v>
      </c>
      <c r="GO390" s="120">
        <f>SUM(EV390:FU390)</f>
        <v>7878.9552437552002</v>
      </c>
      <c r="GU390" s="120">
        <f>SUM(DU390:FU390)</f>
        <v>18589.139416475133</v>
      </c>
      <c r="GW390" s="121">
        <f>SUM(DU390:FV390)</f>
        <v>18820.025610565732</v>
      </c>
      <c r="GZ390" s="1"/>
      <c r="HA390" s="1"/>
    </row>
    <row r="391" spans="2:256" ht="14.1" customHeight="1">
      <c r="C391" s="125" t="s">
        <v>175</v>
      </c>
      <c r="D391" s="126" t="s">
        <v>176</v>
      </c>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23"/>
      <c r="BS391" s="23"/>
      <c r="BT391" s="214"/>
      <c r="BU391" s="127">
        <f>[3]Poland!BR36</f>
        <v>0.22660919186851941</v>
      </c>
      <c r="BV391" s="127">
        <f>[3]Poland!BS36</f>
        <v>0.22444765634210859</v>
      </c>
      <c r="BW391" s="127">
        <f>[3]Poland!BT36</f>
        <v>0.22228612081569771</v>
      </c>
      <c r="BX391" s="127">
        <f>[3]Poland!BU36</f>
        <v>0.22012458528928686</v>
      </c>
      <c r="BY391" s="127">
        <f>[3]Poland!BV36</f>
        <v>0.21796304976287598</v>
      </c>
      <c r="BZ391" s="127">
        <f>[3]Poland!BW36</f>
        <v>0.21580151423646515</v>
      </c>
      <c r="CA391" s="127">
        <f>[3]Poland!BX36</f>
        <v>0.21363997871005427</v>
      </c>
      <c r="CB391" s="127">
        <f>[3]Poland!BY36</f>
        <v>0.21147844318364342</v>
      </c>
      <c r="CC391" s="127">
        <f>[3]Poland!BZ36</f>
        <v>0.21621577567562814</v>
      </c>
      <c r="CD391" s="127">
        <f>[3]Poland!CA36</f>
        <v>0.22095310816761277</v>
      </c>
      <c r="CE391" s="127">
        <f>[3]Poland!CB36</f>
        <v>0.22569044065959745</v>
      </c>
      <c r="CF391" s="127">
        <f>[3]Poland!CC36</f>
        <v>0.23042777315158211</v>
      </c>
      <c r="CG391" s="127">
        <f>[3]Poland!CD36</f>
        <v>0.2351651056435668</v>
      </c>
      <c r="CH391" s="127">
        <f>[3]Poland!CE36</f>
        <v>0.23990243813555151</v>
      </c>
      <c r="CI391" s="127">
        <f>[3]Poland!CF36</f>
        <v>0.24463977062753614</v>
      </c>
      <c r="CJ391" s="127">
        <f>[3]Poland!CG36</f>
        <v>0.24937710311952083</v>
      </c>
      <c r="CK391" s="127">
        <f>[3]Poland!CH36</f>
        <v>0.25411443561150543</v>
      </c>
      <c r="CL391" s="127">
        <f>[3]Poland!CI36</f>
        <v>0.2588517681034902</v>
      </c>
      <c r="CM391" s="127">
        <f>[3]Poland!CJ36</f>
        <v>0.26273647738491102</v>
      </c>
      <c r="CN391" s="127">
        <f>[3]Poland!CK36</f>
        <v>0.26662118666633189</v>
      </c>
      <c r="CO391" s="127">
        <f>[3]Poland!CL36</f>
        <v>0.27050589594775282</v>
      </c>
      <c r="CP391" s="127">
        <f>[3]Poland!CM36</f>
        <v>0.27439060522917363</v>
      </c>
      <c r="CQ391" s="127">
        <f>[3]Poland!CN36</f>
        <v>0.27827531451059451</v>
      </c>
      <c r="CR391" s="127">
        <f>[3]Poland!CO36</f>
        <v>0.28216002379201532</v>
      </c>
      <c r="CS391" s="127">
        <f>[3]Poland!CP36</f>
        <v>0.28604473307343614</v>
      </c>
      <c r="CT391" s="127">
        <f>[3]Poland!CQ36</f>
        <v>0.28992944235485707</v>
      </c>
      <c r="CU391" s="127">
        <f>[3]Poland!CR36</f>
        <v>0.31612684271653563</v>
      </c>
      <c r="CV391" s="127">
        <f>[3]Poland!CS36</f>
        <v>0.34232424307821419</v>
      </c>
      <c r="CW391" s="127">
        <f>[3]Poland!CT36</f>
        <v>0.36852164343989269</v>
      </c>
      <c r="CX391" s="127">
        <f>[3]Poland!CU36</f>
        <v>0.3947190438015713</v>
      </c>
      <c r="CY391" s="127">
        <f>[3]Poland!CV36</f>
        <v>0.4209164441632498</v>
      </c>
      <c r="CZ391" s="127">
        <f>[3]Poland!CW36</f>
        <v>0.44711384452492836</v>
      </c>
      <c r="DA391" s="127">
        <f>[3]Poland!CX36</f>
        <v>0.47331124488660686</v>
      </c>
      <c r="DB391" s="127">
        <f>[3]Poland!CY36</f>
        <v>0.49950864524828548</v>
      </c>
      <c r="DC391" s="127">
        <f>[3]Poland!CZ36</f>
        <v>0.52570604560996392</v>
      </c>
      <c r="DD391" s="127">
        <f>[3]Poland!DA36</f>
        <v>0.55190344597164243</v>
      </c>
      <c r="DE391" s="127">
        <f>[3]Poland!DB36</f>
        <v>0.58187668601243436</v>
      </c>
      <c r="DF391" s="127">
        <f>[3]Poland!DC36</f>
        <v>0.61270034039536914</v>
      </c>
      <c r="DG391" s="127">
        <f>[3]Poland!DD36</f>
        <v>0.63799309869516574</v>
      </c>
      <c r="DH391" s="127">
        <f>[3]Poland!DE36</f>
        <v>0.66328585699496234</v>
      </c>
      <c r="DI391" s="127">
        <f>[3]Poland!DF36</f>
        <v>0.68857861529475894</v>
      </c>
      <c r="DJ391" s="127">
        <f>[3]Poland!DG36</f>
        <v>0.71387137359455566</v>
      </c>
      <c r="DK391" s="127">
        <f>[3]Poland!DH36</f>
        <v>0.73916413189435226</v>
      </c>
      <c r="DL391" s="127">
        <f>[3]Poland!DI36</f>
        <v>0.76445689019414897</v>
      </c>
      <c r="DM391" s="127">
        <f>[3]Poland!DJ36</f>
        <v>0.78974964849394569</v>
      </c>
      <c r="DN391" s="127">
        <f>[3]Poland!DK36</f>
        <v>0.81504240679374229</v>
      </c>
      <c r="DO391" s="127">
        <f>[3]Poland!DL36</f>
        <v>0.84033516509353878</v>
      </c>
      <c r="DP391" s="127">
        <f>[3]Poland!DM36</f>
        <v>0.86562792339333539</v>
      </c>
      <c r="DQ391" s="127">
        <f>[3]Poland!DN36</f>
        <v>0.88982193531874154</v>
      </c>
      <c r="DR391" s="127">
        <f>[3]Poland!DO36</f>
        <v>0.91836465694828662</v>
      </c>
      <c r="DS391" s="127">
        <f>[3]Poland!DP36</f>
        <v>0.97770038491142253</v>
      </c>
      <c r="DT391" s="127">
        <f>[3]Poland!DQ36</f>
        <v>1.0472452266085603</v>
      </c>
      <c r="DU391" s="127">
        <f>[3]Poland!DR36</f>
        <v>1.0763401653433926</v>
      </c>
      <c r="DV391" s="127">
        <f>[3]Poland!DS36</f>
        <v>1.1146088107398124</v>
      </c>
      <c r="DW391" s="127">
        <f>[3]Poland!DT36</f>
        <v>1.1247627027632854</v>
      </c>
      <c r="DX391" s="127">
        <f>[3]Poland!DU36</f>
        <v>1.1831872725026971</v>
      </c>
      <c r="DY391" s="127">
        <f>[3]Poland!DV36</f>
        <v>1.2621267077035376</v>
      </c>
      <c r="DZ391" s="127">
        <f>[3]Poland!DW36</f>
        <v>1.3153328257979828</v>
      </c>
      <c r="EA391" s="127">
        <f>[3]Poland!DX36</f>
        <v>1.3696640862444516</v>
      </c>
      <c r="EB391" s="127">
        <f>[3]Poland!DY36</f>
        <v>1.4888946619898269</v>
      </c>
      <c r="EC391" s="127">
        <f>[3]Poland!DZ36</f>
        <v>1.4901302477629081</v>
      </c>
      <c r="ED391" s="127">
        <f>[3]Poland!EA36</f>
        <v>1.5356605480938577</v>
      </c>
      <c r="EE391" s="127">
        <f>[3]Poland!EB36</f>
        <v>1.6091813529490651</v>
      </c>
      <c r="EF391" s="127">
        <f>[3]Poland!EC36</f>
        <v>1.6633469482639476</v>
      </c>
      <c r="EG391" s="127">
        <f>[3]Poland!ED36</f>
        <v>1.7263549199772452</v>
      </c>
      <c r="EH391" s="127">
        <f>[3]Poland!EE36</f>
        <v>1.7775799592064714</v>
      </c>
      <c r="EI391" s="127">
        <f>[3]Poland!EF36</f>
        <v>1.8192447398004095</v>
      </c>
      <c r="EJ391" s="127">
        <f>[3]Poland!EG36</f>
        <v>1.7499552985144671</v>
      </c>
      <c r="EK391" s="127">
        <f>[3]Poland!EH36</f>
        <v>1.5114251198855548</v>
      </c>
      <c r="EL391" s="127">
        <f>[3]Poland!EI36</f>
        <v>1.7269485533654287</v>
      </c>
      <c r="EM391" s="127">
        <f>[3]Poland!EJ36</f>
        <v>1.7776351809170003</v>
      </c>
      <c r="EN391" s="127">
        <f>[3]Poland!EK36</f>
        <v>1.8411332453112403</v>
      </c>
      <c r="EO391" s="127">
        <f>[3]Poland!EL36</f>
        <v>1.8975767361854337</v>
      </c>
      <c r="EP391" s="127">
        <f>[3]Poland!EM36</f>
        <v>1.9732857013203426</v>
      </c>
      <c r="EQ391" s="127">
        <f>[3]Poland!EN36</f>
        <v>2.0255392449081668</v>
      </c>
      <c r="ER391" s="127">
        <f>[3]Poland!EO36</f>
        <v>2.0255254394805342</v>
      </c>
      <c r="ES391" s="127">
        <f>[3]Poland!EP36</f>
        <v>1.8960029174353645</v>
      </c>
      <c r="ET391" s="127">
        <f>[3]Poland!EQ36</f>
        <v>1.6365022942331611</v>
      </c>
      <c r="EU391" s="127">
        <f>[3]Poland!ER36</f>
        <v>1.5935605115832463</v>
      </c>
      <c r="EV391" s="127">
        <f>[3]Poland!ES36</f>
        <v>1.5078288059873708</v>
      </c>
      <c r="EW391" s="127">
        <f>[3]Poland!ET36</f>
        <v>1.5077252652801292</v>
      </c>
      <c r="EX391" s="127">
        <f>[3]Poland!EU36</f>
        <v>1.5209991839484762</v>
      </c>
      <c r="EY391" s="127">
        <f>[3]Poland!EV36</f>
        <v>1.5197774036030278</v>
      </c>
      <c r="EZ391" s="127">
        <f>[3]Poland!EW36</f>
        <v>1.5285852664323625</v>
      </c>
      <c r="FA391" s="127">
        <f>[3]Poland!EX36</f>
        <v>1.5240570861690053</v>
      </c>
      <c r="FB391" s="127">
        <f>[3]Poland!EY36</f>
        <v>1.3541260774444261</v>
      </c>
      <c r="FC391" s="127">
        <f>[3]Poland!EZ36</f>
        <v>1.2947489331983935</v>
      </c>
      <c r="FD391" s="127">
        <f>[3]Poland!FA36</f>
        <v>1.2303880295771417</v>
      </c>
      <c r="FE391" s="127">
        <f>[3]Poland!FB36</f>
        <v>1.2389750055643614</v>
      </c>
      <c r="FF391" s="127">
        <f>[3]Poland!FC36</f>
        <v>1.2245276255472786</v>
      </c>
      <c r="FG391" s="127">
        <f>[3]Poland!FD36</f>
        <v>1.2370491484096717</v>
      </c>
      <c r="FH391" s="127">
        <f>[3]Poland!FE36</f>
        <v>1.2304777648567509</v>
      </c>
      <c r="FI391" s="127">
        <f>[3]Poland!FF36</f>
        <v>1.2078851825366783</v>
      </c>
      <c r="FJ391" s="127">
        <f>[3]Poland!FG36</f>
        <v>1.1812959289170879</v>
      </c>
      <c r="FK391" s="127">
        <f>[3]Poland!FH36</f>
        <v>1.1028672945386384</v>
      </c>
      <c r="FL391" s="127">
        <f>[3]Poland!FI36</f>
        <v>1.0905804639459922</v>
      </c>
      <c r="FM391" s="127">
        <f>[3]Poland!FJ36</f>
        <v>1.0240521081864877</v>
      </c>
      <c r="FN391" s="127">
        <f>[3]Poland!FK36</f>
        <v>1.0095702146003245</v>
      </c>
      <c r="FO391" s="127">
        <f>[3]Poland!FL36</f>
        <v>1.05390634544109</v>
      </c>
      <c r="FP391" s="127">
        <f>[3]Poland!FM36</f>
        <v>1.0919886175644751</v>
      </c>
      <c r="FQ391" s="127">
        <f>[3]Poland!FN36</f>
        <v>1.0828701326134165</v>
      </c>
      <c r="FR391" s="127">
        <f>[3]Poland!FO36</f>
        <v>1.0379817846673633</v>
      </c>
      <c r="FS391" s="127">
        <f>[3]Poland!FP36</f>
        <v>1.0295190575288331</v>
      </c>
      <c r="FT391" s="127">
        <f>[3]Poland!FQ36</f>
        <v>0.99396317866213801</v>
      </c>
      <c r="FU391" s="127">
        <f>[3]Poland!FR36</f>
        <v>0.96283193935155809</v>
      </c>
      <c r="FV391" s="127">
        <f>[3]Poland!FS36</f>
        <v>0.9315376883125831</v>
      </c>
      <c r="FW391" s="127"/>
      <c r="FX391" s="127"/>
      <c r="FY391" s="113" t="s">
        <v>166</v>
      </c>
      <c r="FZ391" s="129">
        <f>SUM(L391:FW391)</f>
        <v>99.155939447305443</v>
      </c>
      <c r="GA391" s="115"/>
      <c r="GB391" s="125" t="s">
        <v>175</v>
      </c>
      <c r="GC391" s="130" t="s">
        <v>176</v>
      </c>
      <c r="GD391" s="117"/>
      <c r="GE391" s="131">
        <f>(FZ391*$FP$7)/FZ392</f>
        <v>0.10150263246428907</v>
      </c>
      <c r="GI391" s="132"/>
      <c r="GK391" s="129">
        <v>99.155939447305443</v>
      </c>
      <c r="GL391" s="119">
        <f>FZ391-GK391</f>
        <v>0</v>
      </c>
      <c r="GM391" s="15">
        <f>GL391/GK391</f>
        <v>0</v>
      </c>
      <c r="GO391" s="133">
        <f>SUM(EV391:FU391)</f>
        <v>31.788577844572476</v>
      </c>
      <c r="GU391" s="133">
        <f>SUM(DU391:FU391)</f>
        <v>75.000084036851348</v>
      </c>
      <c r="GW391" s="134">
        <f>SUM(DU391:FV391)</f>
        <v>75.931621725163936</v>
      </c>
      <c r="GZ391" s="1"/>
      <c r="HA391" s="1"/>
    </row>
    <row r="392" spans="2:256" ht="15" customHeight="1">
      <c r="C392" s="136" t="s">
        <v>177</v>
      </c>
      <c r="D392" s="14" t="s">
        <v>11</v>
      </c>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215"/>
      <c r="BU392" s="138">
        <f t="shared" ref="BU392:EF392" si="91">BU390+(BU391*$FP$7)</f>
        <v>62.511259247890749</v>
      </c>
      <c r="BV392" s="138">
        <f t="shared" si="91"/>
        <v>61.914989050063156</v>
      </c>
      <c r="BW392" s="138">
        <f t="shared" si="91"/>
        <v>61.318718852235541</v>
      </c>
      <c r="BX392" s="138">
        <f t="shared" si="91"/>
        <v>60.722448654407948</v>
      </c>
      <c r="BY392" s="138">
        <f t="shared" si="91"/>
        <v>60.126178456580341</v>
      </c>
      <c r="BZ392" s="138">
        <f t="shared" si="91"/>
        <v>59.529908258752748</v>
      </c>
      <c r="CA392" s="138">
        <f t="shared" si="91"/>
        <v>58.933638060925134</v>
      </c>
      <c r="CB392" s="138">
        <f t="shared" si="91"/>
        <v>58.337367863097541</v>
      </c>
      <c r="CC392" s="138">
        <f t="shared" si="91"/>
        <v>59.644184312633847</v>
      </c>
      <c r="CD392" s="138">
        <f t="shared" si="91"/>
        <v>60.951000762170146</v>
      </c>
      <c r="CE392" s="138">
        <f t="shared" si="91"/>
        <v>62.257817211706453</v>
      </c>
      <c r="CF392" s="138">
        <f t="shared" si="91"/>
        <v>63.564633661242759</v>
      </c>
      <c r="CG392" s="138">
        <f t="shared" si="91"/>
        <v>64.871450110779065</v>
      </c>
      <c r="CH392" s="138">
        <f t="shared" si="91"/>
        <v>66.178266560315393</v>
      </c>
      <c r="CI392" s="138">
        <f t="shared" si="91"/>
        <v>67.485083009851678</v>
      </c>
      <c r="CJ392" s="138">
        <f t="shared" si="91"/>
        <v>68.791899459387992</v>
      </c>
      <c r="CK392" s="138">
        <f t="shared" si="91"/>
        <v>70.098715908924291</v>
      </c>
      <c r="CL392" s="138">
        <f t="shared" si="91"/>
        <v>71.405532358460604</v>
      </c>
      <c r="CM392" s="138">
        <f t="shared" si="91"/>
        <v>72.477148505145792</v>
      </c>
      <c r="CN392" s="138">
        <f t="shared" si="91"/>
        <v>73.548764651830979</v>
      </c>
      <c r="CO392" s="138">
        <f t="shared" si="91"/>
        <v>74.62038079851618</v>
      </c>
      <c r="CP392" s="138">
        <f t="shared" si="91"/>
        <v>75.691996945201353</v>
      </c>
      <c r="CQ392" s="138">
        <f t="shared" si="91"/>
        <v>76.76361309188654</v>
      </c>
      <c r="CR392" s="138">
        <f t="shared" si="91"/>
        <v>77.835229238571728</v>
      </c>
      <c r="CS392" s="138">
        <f t="shared" si="91"/>
        <v>78.906845385256901</v>
      </c>
      <c r="CT392" s="138">
        <f t="shared" si="91"/>
        <v>79.978461531942102</v>
      </c>
      <c r="CU392" s="138">
        <f t="shared" si="91"/>
        <v>87.205143168845183</v>
      </c>
      <c r="CV392" s="138">
        <f t="shared" si="91"/>
        <v>94.431824805748249</v>
      </c>
      <c r="CW392" s="138">
        <f t="shared" si="91"/>
        <v>101.6585064426513</v>
      </c>
      <c r="CX392" s="138">
        <f t="shared" si="91"/>
        <v>108.8851880795544</v>
      </c>
      <c r="CY392" s="138">
        <f t="shared" si="91"/>
        <v>116.11186971645746</v>
      </c>
      <c r="CZ392" s="138">
        <f t="shared" si="91"/>
        <v>123.33855135336054</v>
      </c>
      <c r="DA392" s="138">
        <f t="shared" si="91"/>
        <v>130.56523299026358</v>
      </c>
      <c r="DB392" s="138">
        <f t="shared" si="91"/>
        <v>137.79191462716668</v>
      </c>
      <c r="DC392" s="138">
        <f t="shared" si="91"/>
        <v>145.01859626406974</v>
      </c>
      <c r="DD392" s="138">
        <f t="shared" si="91"/>
        <v>152.24527790097281</v>
      </c>
      <c r="DE392" s="138">
        <f t="shared" si="91"/>
        <v>160.51354346972485</v>
      </c>
      <c r="DF392" s="138">
        <f t="shared" si="91"/>
        <v>169.01640001411857</v>
      </c>
      <c r="DG392" s="138">
        <f t="shared" si="91"/>
        <v>175.99353169238779</v>
      </c>
      <c r="DH392" s="138">
        <f t="shared" si="91"/>
        <v>182.97066337065698</v>
      </c>
      <c r="DI392" s="138">
        <f t="shared" si="91"/>
        <v>189.94779504892614</v>
      </c>
      <c r="DJ392" s="138">
        <f t="shared" si="91"/>
        <v>196.92492672719533</v>
      </c>
      <c r="DK392" s="138">
        <f t="shared" si="91"/>
        <v>203.90205840546454</v>
      </c>
      <c r="DL392" s="138">
        <f t="shared" si="91"/>
        <v>210.87919008373373</v>
      </c>
      <c r="DM392" s="138">
        <f t="shared" si="91"/>
        <v>217.85632176200295</v>
      </c>
      <c r="DN392" s="138">
        <f t="shared" si="91"/>
        <v>224.83345344027214</v>
      </c>
      <c r="DO392" s="138">
        <f t="shared" si="91"/>
        <v>231.8105851185413</v>
      </c>
      <c r="DP392" s="138">
        <f t="shared" si="91"/>
        <v>238.78771679681049</v>
      </c>
      <c r="DQ392" s="138">
        <f t="shared" si="91"/>
        <v>245.4617538879146</v>
      </c>
      <c r="DR392" s="138">
        <f t="shared" si="91"/>
        <v>253.33540392264089</v>
      </c>
      <c r="DS392" s="138">
        <f t="shared" si="91"/>
        <v>269.7034560867296</v>
      </c>
      <c r="DT392" s="138">
        <f t="shared" si="91"/>
        <v>288.88774244703603</v>
      </c>
      <c r="DU392" s="138">
        <f t="shared" si="91"/>
        <v>296.91372428412694</v>
      </c>
      <c r="DV392" s="138">
        <f t="shared" si="91"/>
        <v>307.47031818800178</v>
      </c>
      <c r="DW392" s="138">
        <f t="shared" si="91"/>
        <v>310.27131920398301</v>
      </c>
      <c r="DX392" s="138">
        <f t="shared" si="91"/>
        <v>326.38802389416992</v>
      </c>
      <c r="DY392" s="138">
        <f t="shared" si="91"/>
        <v>348.16385504220614</v>
      </c>
      <c r="DZ392" s="138">
        <f t="shared" si="91"/>
        <v>362.84102420004649</v>
      </c>
      <c r="EA392" s="138">
        <f t="shared" si="91"/>
        <v>377.82856940520497</v>
      </c>
      <c r="EB392" s="138">
        <f t="shared" si="91"/>
        <v>410.71890968327671</v>
      </c>
      <c r="EC392" s="138">
        <f t="shared" si="91"/>
        <v>411.05975209106782</v>
      </c>
      <c r="ED392" s="138">
        <f t="shared" si="91"/>
        <v>423.61950919603862</v>
      </c>
      <c r="EE392" s="138">
        <f t="shared" si="91"/>
        <v>443.90058453337099</v>
      </c>
      <c r="EF392" s="138">
        <f t="shared" si="91"/>
        <v>458.84243019782008</v>
      </c>
      <c r="EG392" s="138">
        <f t="shared" ref="EG392:FV392" si="92">EG390+(EG391*$FP$7)</f>
        <v>476.2234888476342</v>
      </c>
      <c r="EH392" s="138">
        <f t="shared" si="92"/>
        <v>490.35416766449106</v>
      </c>
      <c r="EI392" s="138">
        <f t="shared" si="92"/>
        <v>501.84760215290896</v>
      </c>
      <c r="EJ392" s="138">
        <f t="shared" si="92"/>
        <v>482.73376925119618</v>
      </c>
      <c r="EK392" s="138">
        <f t="shared" si="92"/>
        <v>416.93404721975708</v>
      </c>
      <c r="EL392" s="138">
        <f t="shared" si="92"/>
        <v>476.38724553517613</v>
      </c>
      <c r="EM392" s="138">
        <f t="shared" si="92"/>
        <v>490.36940084472758</v>
      </c>
      <c r="EN392" s="138">
        <f t="shared" si="92"/>
        <v>507.88565396914032</v>
      </c>
      <c r="EO392" s="138">
        <f t="shared" si="92"/>
        <v>523.45586831834396</v>
      </c>
      <c r="EP392" s="138">
        <f t="shared" si="92"/>
        <v>544.34055842254656</v>
      </c>
      <c r="EQ392" s="138">
        <f t="shared" si="92"/>
        <v>558.75495522130768</v>
      </c>
      <c r="ER392" s="138">
        <f t="shared" si="92"/>
        <v>558.75114692624845</v>
      </c>
      <c r="ES392" s="138">
        <f t="shared" si="92"/>
        <v>523.0217226816045</v>
      </c>
      <c r="ET392" s="138">
        <f t="shared" si="92"/>
        <v>451.43720045536526</v>
      </c>
      <c r="EU392" s="138">
        <f t="shared" si="92"/>
        <v>439.59149867397906</v>
      </c>
      <c r="EV392" s="138">
        <f t="shared" si="92"/>
        <v>415.941986356857</v>
      </c>
      <c r="EW392" s="138">
        <f t="shared" si="92"/>
        <v>415.91342414391357</v>
      </c>
      <c r="EX392" s="138">
        <f t="shared" si="92"/>
        <v>419.57509984325543</v>
      </c>
      <c r="EY392" s="138">
        <f t="shared" si="92"/>
        <v>419.23806573052349</v>
      </c>
      <c r="EZ392" s="138">
        <f t="shared" si="92"/>
        <v>421.66775797824073</v>
      </c>
      <c r="FA392" s="138">
        <f t="shared" si="92"/>
        <v>420.41863719884998</v>
      </c>
      <c r="FB392" s="138">
        <f t="shared" si="92"/>
        <v>373.5423333161678</v>
      </c>
      <c r="FC392" s="138">
        <f t="shared" si="92"/>
        <v>357.16285626690171</v>
      </c>
      <c r="FD392" s="138">
        <f t="shared" si="92"/>
        <v>339.4085847012941</v>
      </c>
      <c r="FE392" s="138">
        <f t="shared" si="92"/>
        <v>341.77734422806537</v>
      </c>
      <c r="FF392" s="138">
        <f t="shared" si="92"/>
        <v>337.79196344869854</v>
      </c>
      <c r="FG392" s="138">
        <f t="shared" si="92"/>
        <v>341.24608706731851</v>
      </c>
      <c r="FH392" s="138">
        <f t="shared" si="92"/>
        <v>339.43333861917836</v>
      </c>
      <c r="FI392" s="138">
        <f t="shared" si="92"/>
        <v>333.20106375493185</v>
      </c>
      <c r="FJ392" s="138">
        <f t="shared" si="92"/>
        <v>325.86628747107085</v>
      </c>
      <c r="FK392" s="138">
        <f t="shared" si="92"/>
        <v>304.23136324022204</v>
      </c>
      <c r="FL392" s="138">
        <f t="shared" si="92"/>
        <v>300.84198063760698</v>
      </c>
      <c r="FM392" s="138">
        <f t="shared" si="92"/>
        <v>282.48980674771798</v>
      </c>
      <c r="FN392" s="138">
        <f t="shared" si="92"/>
        <v>278.4949052307033</v>
      </c>
      <c r="FO392" s="138">
        <f t="shared" si="92"/>
        <v>290.72524481306039</v>
      </c>
      <c r="FP392" s="138">
        <f t="shared" si="92"/>
        <v>301.23042673363705</v>
      </c>
      <c r="FQ392" s="138">
        <f t="shared" si="92"/>
        <v>298.71504784708969</v>
      </c>
      <c r="FR392" s="138">
        <f t="shared" si="92"/>
        <v>286.3323764623679</v>
      </c>
      <c r="FS392" s="138">
        <f t="shared" si="92"/>
        <v>283.99789159112862</v>
      </c>
      <c r="FT392" s="138">
        <f t="shared" si="92"/>
        <v>274.18962766637054</v>
      </c>
      <c r="FU392" s="138">
        <f t="shared" si="92"/>
        <v>265.60192230805961</v>
      </c>
      <c r="FV392" s="138">
        <f t="shared" si="92"/>
        <v>256.96924936334972</v>
      </c>
      <c r="FW392" s="112"/>
      <c r="FX392" s="112"/>
      <c r="FY392" s="113" t="s">
        <v>166</v>
      </c>
      <c r="FZ392" s="139">
        <f>SUM(L392:FW392)</f>
        <v>27352.653198441341</v>
      </c>
      <c r="GA392" s="115"/>
      <c r="GB392" s="136" t="s">
        <v>177</v>
      </c>
      <c r="GC392" s="14" t="s">
        <v>11</v>
      </c>
      <c r="GD392" s="117"/>
      <c r="GE392" s="140">
        <f>GE390+GE391</f>
        <v>1</v>
      </c>
      <c r="GI392" s="141"/>
      <c r="GK392" s="139">
        <v>27352.653198441341</v>
      </c>
      <c r="GL392" s="119">
        <f>FZ392-GK392</f>
        <v>0</v>
      </c>
      <c r="GM392" s="15">
        <f>GL392/GK392</f>
        <v>0</v>
      </c>
      <c r="GO392" s="142">
        <f>SUM(EV392:FU392)</f>
        <v>8769.0354234032311</v>
      </c>
      <c r="GR392" s="143" t="str">
        <f>GB389</f>
        <v>Poland (coal)</v>
      </c>
      <c r="GS392" s="144">
        <f>GO392</f>
        <v>8769.0354234032311</v>
      </c>
      <c r="GU392" s="142">
        <f>SUM(DU392:FU392)</f>
        <v>20689.141769506972</v>
      </c>
      <c r="GW392" s="145">
        <f>SUM(DU392:FV392)</f>
        <v>20946.111018870321</v>
      </c>
      <c r="GY392" s="306">
        <f>+GW392</f>
        <v>20946.111018870321</v>
      </c>
      <c r="GZ392" s="143" t="str">
        <f>GR392</f>
        <v>Poland (coal)</v>
      </c>
      <c r="HA392" s="144">
        <f>GW392</f>
        <v>20946.111018870321</v>
      </c>
      <c r="HC392" s="1" t="s">
        <v>21</v>
      </c>
      <c r="HD392" s="146">
        <f>FU392</f>
        <v>265.60192230805961</v>
      </c>
      <c r="HE392" s="147"/>
      <c r="HF392" s="148">
        <f>FV392</f>
        <v>256.96924936334972</v>
      </c>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row>
    <row r="393" spans="2:256" ht="9.9499999999999993" customHeight="1">
      <c r="C393" s="157"/>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c r="FN393" s="23"/>
      <c r="FO393" s="23"/>
      <c r="FP393" s="23"/>
      <c r="FQ393" s="23"/>
      <c r="FR393" s="23"/>
      <c r="FS393" s="23"/>
      <c r="FT393" s="23"/>
      <c r="FU393" s="23"/>
      <c r="FV393" s="23"/>
      <c r="FW393" s="23"/>
      <c r="FX393" s="23"/>
      <c r="FY393" s="23"/>
      <c r="FZ393" s="151">
        <f>FZ390+(FZ391*$FP$7)</f>
        <v>27352.653198441341</v>
      </c>
      <c r="GA393" s="152" t="s">
        <v>179</v>
      </c>
      <c r="GB393" s="157"/>
      <c r="GK393" s="204">
        <v>0</v>
      </c>
      <c r="GZ393" s="1"/>
      <c r="HA393" s="1"/>
    </row>
    <row r="394" spans="2:256" ht="14.1" customHeight="1">
      <c r="B394" s="14">
        <v>75</v>
      </c>
      <c r="C394" s="103" t="str">
        <f>GB394</f>
        <v>Polish Oil &amp; Gas Co., Poland</v>
      </c>
      <c r="D394" s="104" t="s">
        <v>169</v>
      </c>
      <c r="F394" s="14" t="s">
        <v>254</v>
      </c>
      <c r="G394" s="23" t="s">
        <v>171</v>
      </c>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c r="FN394" s="23"/>
      <c r="FO394" s="23"/>
      <c r="FP394" s="23"/>
      <c r="FQ394" s="23"/>
      <c r="FR394" s="23"/>
      <c r="FS394" s="23"/>
      <c r="FT394" s="23"/>
      <c r="FU394" s="23"/>
      <c r="FV394" s="23"/>
      <c r="FW394" s="23"/>
      <c r="FX394" s="23"/>
      <c r="FY394" s="23"/>
      <c r="FZ394" s="180"/>
      <c r="GB394" s="108" t="s">
        <v>112</v>
      </c>
      <c r="GF394" s="14">
        <v>75</v>
      </c>
      <c r="GK394" s="180"/>
      <c r="GZ394" s="1"/>
      <c r="HA394" s="1"/>
    </row>
    <row r="395" spans="2:256" ht="14.1" customHeight="1">
      <c r="B395" s="117"/>
      <c r="C395" s="109" t="s">
        <v>172</v>
      </c>
      <c r="D395" s="110" t="s">
        <v>173</v>
      </c>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c r="EV395" s="23"/>
      <c r="EW395" s="23"/>
      <c r="EX395" s="23"/>
      <c r="EY395" s="23"/>
      <c r="EZ395" s="23"/>
      <c r="FA395" s="213"/>
      <c r="FB395" s="155">
        <f>'[3]Polish Oil &amp; Gas Co'!EY29</f>
        <v>9.8019984844396575</v>
      </c>
      <c r="FC395" s="155">
        <f>'[3]Polish Oil &amp; Gas Co'!EZ29</f>
        <v>9.4989579435191764</v>
      </c>
      <c r="FD395" s="155">
        <f>'[3]Polish Oil &amp; Gas Co'!FA29</f>
        <v>9.4989361412982323</v>
      </c>
      <c r="FE395" s="155">
        <f>'[3]Polish Oil &amp; Gas Co'!FB29</f>
        <v>9.4989143390772881</v>
      </c>
      <c r="FF395" s="155">
        <f>'[3]Polish Oil &amp; Gas Co'!FC29</f>
        <v>9.4989143390772881</v>
      </c>
      <c r="FG395" s="155">
        <f>'[3]Polish Oil &amp; Gas Co'!FD29</f>
        <v>28.894423086493731</v>
      </c>
      <c r="FH395" s="155">
        <f>'[3]Polish Oil &amp; Gas Co'!FE29</f>
        <v>48.289931833910181</v>
      </c>
      <c r="FI395" s="155">
        <f>'[3]Polish Oil &amp; Gas Co'!FF29</f>
        <v>67.68544058132666</v>
      </c>
      <c r="FJ395" s="155">
        <f>'[3]Polish Oil &amp; Gas Co'!FG29</f>
        <v>60.491756277853206</v>
      </c>
      <c r="FK395" s="155">
        <f>'[3]Polish Oil &amp; Gas Co'!FH29</f>
        <v>59.393313350067366</v>
      </c>
      <c r="FL395" s="155">
        <f>'[3]Polish Oil &amp; Gas Co'!FI29</f>
        <v>58.505227127953802</v>
      </c>
      <c r="FM395" s="155">
        <f>'[3]Polish Oil &amp; Gas Co'!FJ29</f>
        <v>57.617140905840245</v>
      </c>
      <c r="FN395" s="155">
        <f>'[3]Polish Oil &amp; Gas Co'!FK29</f>
        <v>10.062337582177426</v>
      </c>
      <c r="FO395" s="155">
        <f>'[3]Polish Oil &amp; Gas Co'!FL29</f>
        <v>10.195717385472049</v>
      </c>
      <c r="FP395" s="155">
        <f>'[3]Polish Oil &amp; Gas Co'!FM29</f>
        <v>10.23620932999876</v>
      </c>
      <c r="FQ395" s="155">
        <f>'[3]Polish Oil &amp; Gas Co'!FN29</f>
        <v>12.478879962149973</v>
      </c>
      <c r="FR395" s="155">
        <f>'[3]Polish Oil &amp; Gas Co'!FO29</f>
        <v>12.620348932686563</v>
      </c>
      <c r="FS395" s="155">
        <f>'[3]Polish Oil &amp; Gas Co'!FP29</f>
        <v>13.419875648047634</v>
      </c>
      <c r="FT395" s="155">
        <f>'[3]Polish Oil &amp; Gas Co'!FQ29</f>
        <v>12.837637172813523</v>
      </c>
      <c r="FU395" s="155">
        <f>'[3]Polish Oil &amp; Gas Co'!FR29</f>
        <v>12.828735858423627</v>
      </c>
      <c r="FV395" s="155">
        <f>'[3]Polish Oil &amp; Gas Co'!FS29</f>
        <v>13.093495995476408</v>
      </c>
      <c r="FW395" s="155"/>
      <c r="FX395" s="155"/>
      <c r="FY395" s="113" t="s">
        <v>166</v>
      </c>
      <c r="FZ395" s="114">
        <f>SUM(L395:FW395)</f>
        <v>536.44819227810274</v>
      </c>
      <c r="GA395" s="115"/>
      <c r="GB395" s="109" t="s">
        <v>172</v>
      </c>
      <c r="GC395" s="116" t="s">
        <v>173</v>
      </c>
      <c r="GD395" s="117"/>
      <c r="GE395" s="118">
        <f>FZ395/FZ397</f>
        <v>0.89072673384268297</v>
      </c>
      <c r="GF395" s="117"/>
      <c r="GI395" s="118">
        <f>FZ395/$GI$576</f>
        <v>3.3280496518887633E-4</v>
      </c>
      <c r="GK395" s="114">
        <v>523.35469628262638</v>
      </c>
      <c r="GL395" s="119">
        <f>FZ395-GK395</f>
        <v>13.09349599547636</v>
      </c>
      <c r="GM395" s="15">
        <f>GL395/GK395</f>
        <v>2.501839782556475E-2</v>
      </c>
      <c r="GO395" s="120">
        <f>SUM(EV395:FU395)</f>
        <v>523.35469628262638</v>
      </c>
      <c r="GP395" s="14">
        <v>2016</v>
      </c>
      <c r="GU395" s="120">
        <f>SUM(DU395:FU395)</f>
        <v>523.35469628262638</v>
      </c>
      <c r="GW395" s="121">
        <f>SUM(DU395:FV395)</f>
        <v>536.44819227810274</v>
      </c>
      <c r="GZ395" s="1"/>
      <c r="HA395" s="1"/>
    </row>
    <row r="396" spans="2:256" ht="14.1" customHeight="1">
      <c r="B396" s="117"/>
      <c r="C396" s="125" t="s">
        <v>175</v>
      </c>
      <c r="D396" s="126" t="s">
        <v>176</v>
      </c>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c r="EV396" s="23"/>
      <c r="EW396" s="23"/>
      <c r="EX396" s="23"/>
      <c r="EY396" s="23"/>
      <c r="EZ396" s="23"/>
      <c r="FA396" s="214"/>
      <c r="FB396" s="127">
        <f>'[3]Polish Oil &amp; Gas Co'!EY36</f>
        <v>8.4944694785892741E-2</v>
      </c>
      <c r="FC396" s="127">
        <f>'[3]Polish Oil &amp; Gas Co'!EZ36</f>
        <v>8.1919505668849285E-2</v>
      </c>
      <c r="FD396" s="127">
        <f>'[3]Polish Oil &amp; Gas Co'!FA36</f>
        <v>7.9465872929687154E-2</v>
      </c>
      <c r="FE396" s="127">
        <f>'[3]Polish Oil &amp; Gas Co'!FB36</f>
        <v>7.7012240190525022E-2</v>
      </c>
      <c r="FF396" s="127">
        <f>'[3]Polish Oil &amp; Gas Co'!FC36</f>
        <v>7.7012240190525022E-2</v>
      </c>
      <c r="FG396" s="127">
        <f>'[3]Polish Oil &amp; Gas Co'!FD36</f>
        <v>0.11515758099968511</v>
      </c>
      <c r="FH396" s="127">
        <f>'[3]Polish Oil &amp; Gas Co'!FE36</f>
        <v>0.15330292180884519</v>
      </c>
      <c r="FI396" s="127">
        <f>'[3]Polish Oil &amp; Gas Co'!FF36</f>
        <v>0.19144826261800535</v>
      </c>
      <c r="FJ396" s="127">
        <f>'[3]Polish Oil &amp; Gas Co'!FG36</f>
        <v>0.17762854202034817</v>
      </c>
      <c r="FK396" s="127">
        <f>'[3]Polish Oil &amp; Gas Co'!FH36</f>
        <v>0.17555665015052829</v>
      </c>
      <c r="FL396" s="127">
        <f>'[3]Polish Oil &amp; Gas Co'!FI36</f>
        <v>0.17239683304321754</v>
      </c>
      <c r="FM396" s="127">
        <f>'[3]Polish Oil &amp; Gas Co'!FJ36</f>
        <v>0.16923701593590681</v>
      </c>
      <c r="FN396" s="127">
        <f>'[3]Polish Oil &amp; Gas Co'!FK36</f>
        <v>8.1306978932094709E-2</v>
      </c>
      <c r="FO396" s="127">
        <f>'[3]Polish Oil &amp; Gas Co'!FL36</f>
        <v>8.3183206691608946E-2</v>
      </c>
      <c r="FP396" s="127">
        <f>'[3]Polish Oil &amp; Gas Co'!FM36</f>
        <v>8.3067579339330011E-2</v>
      </c>
      <c r="FQ396" s="127">
        <f>'[3]Polish Oil &amp; Gas Co'!FN36</f>
        <v>9.1211641887269101E-2</v>
      </c>
      <c r="FR396" s="127">
        <f>'[3]Polish Oil &amp; Gas Co'!FO36</f>
        <v>9.0313167740659395E-2</v>
      </c>
      <c r="FS396" s="127">
        <f>'[3]Polish Oil &amp; Gas Co'!FP36</f>
        <v>9.3123911914779728E-2</v>
      </c>
      <c r="FT396" s="127">
        <f>'[3]Polish Oil &amp; Gas Co'!FQ36</f>
        <v>9.0051006022753677E-2</v>
      </c>
      <c r="FU396" s="127">
        <f>'[3]Polish Oil &amp; Gas Co'!FR36</f>
        <v>9.120691509997518E-2</v>
      </c>
      <c r="FV396" s="127">
        <f>'[3]Polish Oil &amp; Gas Co'!FS36</f>
        <v>9.1839233353820687E-2</v>
      </c>
      <c r="FW396" s="127"/>
      <c r="FX396" s="127"/>
      <c r="FY396" s="113" t="s">
        <v>166</v>
      </c>
      <c r="FZ396" s="129">
        <f>SUM(L396:FW396)</f>
        <v>2.3503860013243068</v>
      </c>
      <c r="GA396" s="115"/>
      <c r="GB396" s="125" t="s">
        <v>175</v>
      </c>
      <c r="GC396" s="130" t="s">
        <v>176</v>
      </c>
      <c r="GD396" s="117"/>
      <c r="GE396" s="131">
        <f>(FZ396*$FP$7)/FZ397</f>
        <v>0.10927326615731681</v>
      </c>
      <c r="GF396" s="117"/>
      <c r="GI396" s="132"/>
      <c r="GK396" s="129">
        <v>2.2585467679704863</v>
      </c>
      <c r="GL396" s="119">
        <f>FZ396-GK396</f>
        <v>9.1839233353820493E-2</v>
      </c>
      <c r="GM396" s="15">
        <f>GL396/GK396</f>
        <v>4.0662976147421807E-2</v>
      </c>
      <c r="GO396" s="133">
        <f>SUM(EV396:FU396)</f>
        <v>2.2585467679704863</v>
      </c>
      <c r="GU396" s="133">
        <f>SUM(DU396:FU396)</f>
        <v>2.2585467679704863</v>
      </c>
      <c r="GW396" s="134">
        <f>SUM(DU396:FV396)</f>
        <v>2.3503860013243068</v>
      </c>
      <c r="GZ396" s="1"/>
      <c r="HA396" s="1"/>
    </row>
    <row r="397" spans="2:256" ht="15" customHeight="1">
      <c r="B397" s="117"/>
      <c r="C397" s="136" t="s">
        <v>177</v>
      </c>
      <c r="D397" s="14" t="s">
        <v>11</v>
      </c>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215"/>
      <c r="FB397" s="138">
        <f t="shared" ref="FB397:FV397" si="93">FB395+(FB396*$FP$7)</f>
        <v>12.180449938444655</v>
      </c>
      <c r="FC397" s="138">
        <f t="shared" si="93"/>
        <v>11.792704102246956</v>
      </c>
      <c r="FD397" s="138">
        <f t="shared" si="93"/>
        <v>11.723980583329473</v>
      </c>
      <c r="FE397" s="138">
        <f t="shared" si="93"/>
        <v>11.655257064411989</v>
      </c>
      <c r="FF397" s="138">
        <f t="shared" si="93"/>
        <v>11.655257064411989</v>
      </c>
      <c r="FG397" s="138">
        <f t="shared" si="93"/>
        <v>32.118835354484915</v>
      </c>
      <c r="FH397" s="138">
        <f t="shared" si="93"/>
        <v>52.582413644557846</v>
      </c>
      <c r="FI397" s="138">
        <f t="shared" si="93"/>
        <v>73.045991934630806</v>
      </c>
      <c r="FJ397" s="138">
        <f t="shared" si="93"/>
        <v>65.465355454422962</v>
      </c>
      <c r="FK397" s="138">
        <f t="shared" si="93"/>
        <v>64.308899554282164</v>
      </c>
      <c r="FL397" s="138">
        <f t="shared" si="93"/>
        <v>63.332338453163892</v>
      </c>
      <c r="FM397" s="138">
        <f t="shared" si="93"/>
        <v>62.355777352045635</v>
      </c>
      <c r="FN397" s="138">
        <f t="shared" si="93"/>
        <v>12.338932992276078</v>
      </c>
      <c r="FO397" s="138">
        <f t="shared" si="93"/>
        <v>12.524847172837099</v>
      </c>
      <c r="FP397" s="138">
        <f t="shared" si="93"/>
        <v>12.5621015515</v>
      </c>
      <c r="FQ397" s="138">
        <f t="shared" si="93"/>
        <v>15.032805934993508</v>
      </c>
      <c r="FR397" s="138">
        <f t="shared" si="93"/>
        <v>15.149117629425024</v>
      </c>
      <c r="FS397" s="138">
        <f t="shared" si="93"/>
        <v>16.027345181661467</v>
      </c>
      <c r="FT397" s="138">
        <f t="shared" si="93"/>
        <v>15.359065341450625</v>
      </c>
      <c r="FU397" s="138">
        <f t="shared" si="93"/>
        <v>15.382529481222932</v>
      </c>
      <c r="FV397" s="138">
        <f t="shared" si="93"/>
        <v>15.664994529383387</v>
      </c>
      <c r="FW397" s="112"/>
      <c r="FX397" s="112"/>
      <c r="FY397" s="113" t="s">
        <v>166</v>
      </c>
      <c r="FZ397" s="139">
        <f>SUM(L397:FW397)</f>
        <v>602.25900031518347</v>
      </c>
      <c r="GA397" s="115"/>
      <c r="GB397" s="136" t="s">
        <v>177</v>
      </c>
      <c r="GC397" s="14" t="s">
        <v>11</v>
      </c>
      <c r="GD397" s="117"/>
      <c r="GE397" s="140">
        <f>GE395+GE396</f>
        <v>0.99999999999999978</v>
      </c>
      <c r="GF397" s="117"/>
      <c r="GI397" s="141"/>
      <c r="GK397" s="139">
        <v>586.59400578580005</v>
      </c>
      <c r="GL397" s="119">
        <f>FZ397-GK397</f>
        <v>15.664994529383421</v>
      </c>
      <c r="GM397" s="15">
        <f>GL397/GK397</f>
        <v>2.6705002735918904E-2</v>
      </c>
      <c r="GO397" s="142">
        <f>SUM(EV397:FU397)</f>
        <v>586.59400578580005</v>
      </c>
      <c r="GR397" s="143" t="str">
        <f>GB394</f>
        <v>Polish Oil &amp; Gas Co., Poland</v>
      </c>
      <c r="GS397" s="144">
        <f>GO397</f>
        <v>586.59400578580005</v>
      </c>
      <c r="GU397" s="142">
        <f>SUM(DU397:FU397)</f>
        <v>586.59400578580005</v>
      </c>
      <c r="GW397" s="145">
        <f>SUM(DU397:FV397)</f>
        <v>602.25900031518347</v>
      </c>
      <c r="GY397" s="306">
        <f>+GW397</f>
        <v>602.25900031518347</v>
      </c>
      <c r="GZ397" s="143" t="str">
        <f>GR397</f>
        <v>Polish Oil &amp; Gas Co., Poland</v>
      </c>
      <c r="HA397" s="144">
        <f>GW397</f>
        <v>602.25900031518347</v>
      </c>
      <c r="HC397" s="22" t="s">
        <v>112</v>
      </c>
      <c r="HD397" s="146">
        <f>FU397</f>
        <v>15.382529481222932</v>
      </c>
      <c r="HE397" s="147"/>
      <c r="HF397" s="148">
        <f>FV397</f>
        <v>15.664994529383387</v>
      </c>
    </row>
    <row r="398" spans="2:256" ht="9.9499999999999993" customHeight="1">
      <c r="B398" s="117"/>
      <c r="C398" s="157"/>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c r="EV398" s="23"/>
      <c r="EW398" s="23"/>
      <c r="EX398" s="23"/>
      <c r="EY398" s="23"/>
      <c r="EZ398" s="23"/>
      <c r="FA398" s="23"/>
      <c r="FB398" s="23"/>
      <c r="FC398" s="23"/>
      <c r="FD398" s="23"/>
      <c r="FE398" s="23"/>
      <c r="FF398" s="23"/>
      <c r="FG398" s="23"/>
      <c r="FH398" s="23"/>
      <c r="FI398" s="23"/>
      <c r="FJ398" s="23"/>
      <c r="FK398" s="23"/>
      <c r="FL398" s="23"/>
      <c r="FM398" s="23"/>
      <c r="FN398" s="23"/>
      <c r="FO398" s="23"/>
      <c r="FP398" s="23"/>
      <c r="FQ398" s="23"/>
      <c r="FR398" s="23"/>
      <c r="FS398" s="23"/>
      <c r="FT398" s="23"/>
      <c r="FU398" s="23"/>
      <c r="FV398" s="23"/>
      <c r="FW398" s="23"/>
      <c r="FX398" s="23"/>
      <c r="FY398" s="23"/>
      <c r="FZ398" s="151">
        <f>FZ395+(FZ396*$FP$7)</f>
        <v>602.25900031518336</v>
      </c>
      <c r="GA398" s="152" t="s">
        <v>179</v>
      </c>
      <c r="GB398" s="157"/>
      <c r="GF398" s="117"/>
      <c r="GK398" s="204">
        <v>0</v>
      </c>
      <c r="GZ398" s="1"/>
      <c r="HA398" s="1"/>
    </row>
    <row r="399" spans="2:256" ht="15.75">
      <c r="B399" s="14">
        <v>76</v>
      </c>
      <c r="C399" s="108" t="s">
        <v>113</v>
      </c>
      <c r="D399" s="22"/>
      <c r="GB399" s="108" t="s">
        <v>113</v>
      </c>
      <c r="GF399" s="14">
        <v>76</v>
      </c>
    </row>
    <row r="400" spans="2:256" ht="15">
      <c r="C400" s="109" t="s">
        <v>172</v>
      </c>
      <c r="D400" s="116" t="s">
        <v>173</v>
      </c>
      <c r="ET400" s="213"/>
      <c r="EU400" s="112">
        <f>'[3]PTTEP Thailand'!ER29</f>
        <v>0.52251584101694226</v>
      </c>
      <c r="EV400" s="112">
        <f>'[3]PTTEP Thailand'!ES29</f>
        <v>1.0450316820338845</v>
      </c>
      <c r="EW400" s="112">
        <f>'[3]PTTEP Thailand'!ET29</f>
        <v>1.5675475230508267</v>
      </c>
      <c r="EX400" s="112">
        <f>'[3]PTTEP Thailand'!EU29</f>
        <v>2.090063364067769</v>
      </c>
      <c r="EY400" s="112">
        <f>'[3]PTTEP Thailand'!EV29</f>
        <v>2.6125792050847112</v>
      </c>
      <c r="EZ400" s="112">
        <f>'[3]PTTEP Thailand'!EW29</f>
        <v>4.1801267281355381</v>
      </c>
      <c r="FA400" s="112">
        <f>'[3]PTTEP Thailand'!EX29</f>
        <v>5.7476742511863641</v>
      </c>
      <c r="FB400" s="112">
        <f>'[3]PTTEP Thailand'!EY29</f>
        <v>7.3152217742371892</v>
      </c>
      <c r="FC400" s="112">
        <f>'[3]PTTEP Thailand'!EZ29</f>
        <v>8.8827692972880179</v>
      </c>
      <c r="FD400" s="112">
        <f>'[3]PTTEP Thailand'!FA29</f>
        <v>10.450316820338845</v>
      </c>
      <c r="FE400" s="112">
        <f>'[3]PTTEP Thailand'!FB29</f>
        <v>13.324153945932025</v>
      </c>
      <c r="FF400" s="112">
        <f>'[3]PTTEP Thailand'!FC29</f>
        <v>16.197991071525209</v>
      </c>
      <c r="FG400" s="112">
        <f>'[3]PTTEP Thailand'!FD29</f>
        <v>19.071828197118389</v>
      </c>
      <c r="FH400" s="112">
        <f>'[3]PTTEP Thailand'!FE29</f>
        <v>21.945665322711573</v>
      </c>
      <c r="FI400" s="112">
        <f>'[3]PTTEP Thailand'!FF29</f>
        <v>24.819502448304753</v>
      </c>
      <c r="FJ400" s="112">
        <f>'[3]PTTEP Thailand'!FG29</f>
        <v>26.095921561935643</v>
      </c>
      <c r="FK400" s="112">
        <f>'[3]PTTEP Thailand'!FH29</f>
        <v>27.372340675566527</v>
      </c>
      <c r="FL400" s="112">
        <f>'[3]PTTEP Thailand'!FI29</f>
        <v>28.64875978919742</v>
      </c>
      <c r="FM400" s="112">
        <f>'[3]PTTEP Thailand'!FJ29</f>
        <v>30.535303233189083</v>
      </c>
      <c r="FN400" s="112">
        <f>'[3]PTTEP Thailand'!FK29</f>
        <v>34.561157159264376</v>
      </c>
      <c r="FO400" s="112">
        <f>'[3]PTTEP Thailand'!FL29</f>
        <v>35.052022683662727</v>
      </c>
      <c r="FP400" s="112">
        <f>'[3]PTTEP Thailand'!FM29</f>
        <v>42.919958217966069</v>
      </c>
      <c r="FQ400" s="112">
        <f>'[3]PTTEP Thailand'!FN29</f>
        <v>39.387569802473379</v>
      </c>
      <c r="FR400" s="112">
        <f>'[3]PTTEP Thailand'!FO29</f>
        <v>37.303538038534853</v>
      </c>
      <c r="FS400" s="112">
        <f>'[3]PTTEP Thailand'!FP29</f>
        <v>42.932277729637789</v>
      </c>
      <c r="FT400" s="112">
        <f>'[3]PTTEP Thailand'!FQ29</f>
        <v>42.656809722310165</v>
      </c>
      <c r="FU400" s="112">
        <f>'[3]PTTEP Thailand'!FR29</f>
        <v>39.715921943079692</v>
      </c>
      <c r="FV400" s="112">
        <f>'[3]PTTEP Thailand'!FS29</f>
        <v>40.556170122656134</v>
      </c>
      <c r="FY400" s="113" t="s">
        <v>166</v>
      </c>
      <c r="FZ400" s="114">
        <f>SUM(L400:FW400)</f>
        <v>607.51073815150585</v>
      </c>
      <c r="GB400" s="109" t="s">
        <v>172</v>
      </c>
      <c r="GC400" s="116" t="s">
        <v>173</v>
      </c>
      <c r="GD400" s="117"/>
      <c r="GE400" s="118">
        <f>FZ400/FZ402</f>
        <v>0.84102949738698163</v>
      </c>
      <c r="GW400" s="121">
        <v>1201</v>
      </c>
    </row>
    <row r="401" spans="2:214" ht="15">
      <c r="C401" s="125" t="s">
        <v>175</v>
      </c>
      <c r="D401" s="130" t="s">
        <v>176</v>
      </c>
      <c r="ET401" s="214"/>
      <c r="EU401" s="198">
        <f>'[3]PTTEP Thailand'!ER36</f>
        <v>3.5270963803957353E-3</v>
      </c>
      <c r="EV401" s="198">
        <f>'[3]PTTEP Thailand'!ES36</f>
        <v>7.0541927607914705E-3</v>
      </c>
      <c r="EW401" s="198">
        <f>'[3]PTTEP Thailand'!ET36</f>
        <v>1.0581289141187205E-2</v>
      </c>
      <c r="EX401" s="198">
        <f>'[3]PTTEP Thailand'!EU36</f>
        <v>1.4108385521582941E-2</v>
      </c>
      <c r="EY401" s="198">
        <f>'[3]PTTEP Thailand'!EV36</f>
        <v>1.763548190197867E-2</v>
      </c>
      <c r="EZ401" s="198">
        <f>'[3]PTTEP Thailand'!EW36</f>
        <v>2.8216771043165882E-2</v>
      </c>
      <c r="FA401" s="198">
        <f>'[3]PTTEP Thailand'!EX36</f>
        <v>3.8798060184353084E-2</v>
      </c>
      <c r="FB401" s="198">
        <f>'[3]PTTEP Thailand'!EY36</f>
        <v>4.9379349325540271E-2</v>
      </c>
      <c r="FC401" s="198">
        <f>'[3]PTTEP Thailand'!EZ36</f>
        <v>5.9960638466727494E-2</v>
      </c>
      <c r="FD401" s="198">
        <f>'[3]PTTEP Thailand'!FA36</f>
        <v>7.0541927607914681E-2</v>
      </c>
      <c r="FE401" s="198">
        <f>'[3]PTTEP Thailand'!FB36</f>
        <v>8.9940957700091195E-2</v>
      </c>
      <c r="FF401" s="198">
        <f>'[3]PTTEP Thailand'!FC36</f>
        <v>0.10933998779226778</v>
      </c>
      <c r="FG401" s="198">
        <f>'[3]PTTEP Thailand'!FD36</f>
        <v>0.12873901788444431</v>
      </c>
      <c r="FH401" s="198">
        <f>'[3]PTTEP Thailand'!FE36</f>
        <v>0.14813804797662086</v>
      </c>
      <c r="FI401" s="198">
        <f>'[3]PTTEP Thailand'!FF36</f>
        <v>0.16753707806879736</v>
      </c>
      <c r="FJ401" s="198">
        <f>'[3]PTTEP Thailand'!FG36</f>
        <v>0.1761531866767074</v>
      </c>
      <c r="FK401" s="198">
        <f>'[3]PTTEP Thailand'!FH36</f>
        <v>0.18476929528461747</v>
      </c>
      <c r="FL401" s="198">
        <f>'[3]PTTEP Thailand'!FI36</f>
        <v>0.19338540389252754</v>
      </c>
      <c r="FM401" s="198">
        <f>'[3]PTTEP Thailand'!FJ36</f>
        <v>0.2061199853739463</v>
      </c>
      <c r="FN401" s="198">
        <f>'[3]PTTEP Thailand'!FK36</f>
        <v>0.23329538121080037</v>
      </c>
      <c r="FO401" s="198">
        <f>'[3]PTTEP Thailand'!FL36</f>
        <v>0.24257425828267504</v>
      </c>
      <c r="FP401" s="198">
        <f>'[3]PTTEP Thailand'!FM36</f>
        <v>0.283563371857808</v>
      </c>
      <c r="FQ401" s="198">
        <f>'[3]PTTEP Thailand'!FN36</f>
        <v>0.25314077843689664</v>
      </c>
      <c r="FR401" s="198">
        <f>'[3]PTTEP Thailand'!FO36</f>
        <v>0.24268903001703343</v>
      </c>
      <c r="FS401" s="198">
        <f>'[3]PTTEP Thailand'!FP36</f>
        <v>0.29253489807036664</v>
      </c>
      <c r="FT401" s="198">
        <f>'[3]PTTEP Thailand'!FQ36</f>
        <v>0.29180468538612203</v>
      </c>
      <c r="FU401" s="198">
        <f>'[3]PTTEP Thailand'!FR36</f>
        <v>0.27302471371664933</v>
      </c>
      <c r="FV401" s="198">
        <f>'[3]PTTEP Thailand'!FS36</f>
        <v>0.2845551116960095</v>
      </c>
      <c r="FY401" s="113" t="s">
        <v>166</v>
      </c>
      <c r="FZ401" s="129">
        <f>SUM(L401:FW401)</f>
        <v>4.1011083816580189</v>
      </c>
      <c r="GB401" s="125" t="s">
        <v>175</v>
      </c>
      <c r="GC401" s="130" t="s">
        <v>176</v>
      </c>
      <c r="GD401" s="117"/>
      <c r="GE401" s="131">
        <f>(FZ401*$FP$7)/FZ402</f>
        <v>0.15897050261301834</v>
      </c>
      <c r="GW401" s="134">
        <v>5</v>
      </c>
    </row>
    <row r="402" spans="2:214" ht="15.75">
      <c r="C402" s="136" t="s">
        <v>177</v>
      </c>
      <c r="D402" s="14" t="s">
        <v>11</v>
      </c>
      <c r="ET402" s="215"/>
      <c r="EU402" s="138">
        <f t="shared" ref="EU402:FV402" si="94">EU400+(EU401*$FP$7)</f>
        <v>0.62127453966802282</v>
      </c>
      <c r="EV402" s="138">
        <f t="shared" si="94"/>
        <v>1.2425490793360456</v>
      </c>
      <c r="EW402" s="138">
        <f t="shared" si="94"/>
        <v>1.8638236190040685</v>
      </c>
      <c r="EX402" s="138">
        <f t="shared" si="94"/>
        <v>2.4850981586720913</v>
      </c>
      <c r="EY402" s="138">
        <f t="shared" si="94"/>
        <v>3.1063726983401141</v>
      </c>
      <c r="EZ402" s="138">
        <f t="shared" si="94"/>
        <v>4.9701963173441825</v>
      </c>
      <c r="FA402" s="138">
        <f t="shared" si="94"/>
        <v>6.8340199363482501</v>
      </c>
      <c r="FB402" s="138">
        <f t="shared" si="94"/>
        <v>8.6978435553523177</v>
      </c>
      <c r="FC402" s="138">
        <f t="shared" si="94"/>
        <v>10.561667174356387</v>
      </c>
      <c r="FD402" s="138">
        <f t="shared" si="94"/>
        <v>12.425490793360456</v>
      </c>
      <c r="FE402" s="138">
        <f t="shared" si="94"/>
        <v>15.842500761534579</v>
      </c>
      <c r="FF402" s="138">
        <f t="shared" si="94"/>
        <v>19.259510729708708</v>
      </c>
      <c r="FG402" s="138">
        <f t="shared" si="94"/>
        <v>22.676520697882829</v>
      </c>
      <c r="FH402" s="138">
        <f t="shared" si="94"/>
        <v>26.093530666056957</v>
      </c>
      <c r="FI402" s="138">
        <f t="shared" si="94"/>
        <v>29.510540634231077</v>
      </c>
      <c r="FJ402" s="138">
        <f t="shared" si="94"/>
        <v>31.028210788883449</v>
      </c>
      <c r="FK402" s="138">
        <f t="shared" si="94"/>
        <v>32.545880943535813</v>
      </c>
      <c r="FL402" s="138">
        <f t="shared" si="94"/>
        <v>34.063551098188192</v>
      </c>
      <c r="FM402" s="138">
        <f t="shared" si="94"/>
        <v>36.306662823659579</v>
      </c>
      <c r="FN402" s="138">
        <f t="shared" si="94"/>
        <v>41.093427833166785</v>
      </c>
      <c r="FO402" s="138">
        <f t="shared" si="94"/>
        <v>41.844101915577625</v>
      </c>
      <c r="FP402" s="138">
        <f t="shared" si="94"/>
        <v>50.859732629984691</v>
      </c>
      <c r="FQ402" s="138">
        <f t="shared" si="94"/>
        <v>46.475511598706483</v>
      </c>
      <c r="FR402" s="138">
        <f t="shared" si="94"/>
        <v>44.098830879011786</v>
      </c>
      <c r="FS402" s="138">
        <f t="shared" si="94"/>
        <v>51.123254875608055</v>
      </c>
      <c r="FT402" s="138">
        <f t="shared" si="94"/>
        <v>50.827340913121581</v>
      </c>
      <c r="FU402" s="138">
        <f t="shared" si="94"/>
        <v>47.360613927145877</v>
      </c>
      <c r="FV402" s="138">
        <f t="shared" si="94"/>
        <v>48.523713250144397</v>
      </c>
      <c r="FW402" s="123"/>
      <c r="FY402" s="113" t="s">
        <v>166</v>
      </c>
      <c r="FZ402" s="139">
        <f>SUM(L402:FW402)</f>
        <v>722.34177283793042</v>
      </c>
      <c r="GB402" s="136" t="s">
        <v>177</v>
      </c>
      <c r="GC402" s="14" t="s">
        <v>11</v>
      </c>
      <c r="GD402" s="117"/>
      <c r="GE402" s="140">
        <f>GE400+GE401</f>
        <v>1</v>
      </c>
      <c r="GR402" s="143" t="str">
        <f>GB399</f>
        <v>PTTEP, Thailand</v>
      </c>
      <c r="GW402" s="134">
        <v>1337</v>
      </c>
      <c r="GY402" s="306">
        <f>+GW402</f>
        <v>1337</v>
      </c>
      <c r="GZ402" s="143" t="str">
        <f>GR402</f>
        <v>PTTEP, Thailand</v>
      </c>
      <c r="HA402" s="144">
        <f>GW402</f>
        <v>1337</v>
      </c>
      <c r="HC402" s="123" t="str">
        <f>GZ402</f>
        <v>PTTEP, Thailand</v>
      </c>
      <c r="HD402" s="146">
        <f>FU402</f>
        <v>47.360613927145877</v>
      </c>
      <c r="HE402" s="147"/>
      <c r="HF402" s="148">
        <f>FV402</f>
        <v>48.523713250144397</v>
      </c>
    </row>
    <row r="403" spans="2:214" ht="9.9499999999999993" customHeight="1">
      <c r="C403" s="157"/>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c r="FN403" s="23"/>
      <c r="FO403" s="23"/>
      <c r="FP403" s="23"/>
      <c r="FQ403" s="23"/>
      <c r="FR403" s="23"/>
      <c r="FS403" s="23"/>
      <c r="FT403" s="23"/>
      <c r="FU403" s="23"/>
      <c r="FV403" s="23"/>
      <c r="FW403" s="23"/>
      <c r="FX403" s="23"/>
      <c r="FY403" s="23"/>
      <c r="FZ403" s="151">
        <f>FZ400+(FZ401*$FP$7)</f>
        <v>722.34177283793042</v>
      </c>
      <c r="GA403" s="152" t="s">
        <v>179</v>
      </c>
      <c r="GB403" s="157"/>
      <c r="GK403" s="204"/>
      <c r="GZ403" s="1"/>
      <c r="HA403" s="1"/>
    </row>
    <row r="404" spans="2:214" ht="14.1" customHeight="1">
      <c r="B404" s="14">
        <v>77</v>
      </c>
      <c r="C404" s="103" t="str">
        <f>GB404</f>
        <v>Qatar Petroleum, Qatar</v>
      </c>
      <c r="D404" s="104" t="s">
        <v>169</v>
      </c>
      <c r="F404" s="14" t="s">
        <v>238</v>
      </c>
      <c r="G404" s="23" t="s">
        <v>200</v>
      </c>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c r="DK404" s="23"/>
      <c r="DL404" s="23"/>
      <c r="DM404" s="23"/>
      <c r="DN404" s="23"/>
      <c r="DO404" s="23"/>
      <c r="DP404" s="23"/>
      <c r="DQ404" s="23"/>
      <c r="DR404" s="23"/>
      <c r="DS404" s="23"/>
      <c r="DT404" s="23"/>
      <c r="DU404" s="23"/>
      <c r="DV404" s="23"/>
      <c r="DW404" s="23"/>
      <c r="DX404" s="23"/>
      <c r="DY404" s="23"/>
      <c r="DZ404" s="23"/>
      <c r="EA404" s="23"/>
      <c r="EB404" s="23"/>
      <c r="EC404" s="23"/>
      <c r="ED404" s="23"/>
      <c r="EE404" s="23"/>
      <c r="EF404" s="23"/>
      <c r="EG404" s="23"/>
      <c r="EH404" s="23"/>
      <c r="EI404" s="23"/>
      <c r="EJ404" s="23"/>
      <c r="EK404" s="23"/>
      <c r="EL404" s="23"/>
      <c r="EM404" s="23"/>
      <c r="EN404" s="23"/>
      <c r="EO404" s="23"/>
      <c r="EP404" s="23"/>
      <c r="EQ404" s="23"/>
      <c r="ER404" s="23"/>
      <c r="ES404" s="23"/>
      <c r="ET404" s="23"/>
      <c r="EU404" s="23"/>
      <c r="EV404" s="23"/>
      <c r="EW404" s="23"/>
      <c r="EX404" s="23"/>
      <c r="EY404" s="23"/>
      <c r="EZ404" s="23"/>
      <c r="FA404" s="23"/>
      <c r="FB404" s="23"/>
      <c r="FC404" s="23"/>
      <c r="FD404" s="23"/>
      <c r="FE404" s="23"/>
      <c r="FF404" s="23"/>
      <c r="FG404" s="23"/>
      <c r="FH404" s="23"/>
      <c r="FI404" s="23"/>
      <c r="FJ404" s="23"/>
      <c r="FK404" s="23"/>
      <c r="FL404" s="23"/>
      <c r="FM404" s="23"/>
      <c r="FN404" s="23"/>
      <c r="FO404" s="23"/>
      <c r="FP404" s="23"/>
      <c r="FQ404" s="23"/>
      <c r="FR404" s="23"/>
      <c r="FS404" s="23"/>
      <c r="FT404" s="23"/>
      <c r="FU404" s="23"/>
      <c r="FV404" s="23"/>
      <c r="FW404" s="23"/>
      <c r="FX404" s="23"/>
      <c r="FY404" s="23"/>
      <c r="FZ404" s="180"/>
      <c r="GB404" s="108" t="s">
        <v>68</v>
      </c>
      <c r="GF404" s="14">
        <v>77</v>
      </c>
      <c r="GK404" s="180"/>
      <c r="GZ404" s="1"/>
      <c r="HA404" s="1"/>
    </row>
    <row r="405" spans="2:214" ht="14.1" customHeight="1">
      <c r="B405" s="117"/>
      <c r="C405" s="109" t="s">
        <v>172</v>
      </c>
      <c r="D405" s="110" t="s">
        <v>173</v>
      </c>
      <c r="F405" s="14" t="s">
        <v>263</v>
      </c>
      <c r="G405" s="23" t="s">
        <v>204</v>
      </c>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13"/>
      <c r="DO405" s="155">
        <f>[4]Qatar!DL29</f>
        <v>2.3268430171314303</v>
      </c>
      <c r="DP405" s="155">
        <f>[4]Qatar!DM29</f>
        <v>2.3896057733845728</v>
      </c>
      <c r="DQ405" s="155">
        <f>[4]Qatar!DN29</f>
        <v>2.438770563738573</v>
      </c>
      <c r="DR405" s="155">
        <f>[4]Qatar!DO29</f>
        <v>2.5722881954780581</v>
      </c>
      <c r="DS405" s="155">
        <f>[4]Qatar!DP29</f>
        <v>2.6560728767284809</v>
      </c>
      <c r="DT405" s="155">
        <f>[4]Qatar!DQ29</f>
        <v>2.9662839666404546</v>
      </c>
      <c r="DU405" s="155">
        <f>[4]Qatar!DR29</f>
        <v>3.2064020207537163</v>
      </c>
      <c r="DV405" s="155">
        <f>[4]Qatar!DS29</f>
        <v>4.0297672247604819</v>
      </c>
      <c r="DW405" s="155">
        <f>[4]Qatar!DT29</f>
        <v>4.5060767493284599</v>
      </c>
      <c r="DX405" s="155">
        <f>[4]Qatar!DU29</f>
        <v>4.8407477623201869</v>
      </c>
      <c r="DY405" s="155">
        <f>[4]Qatar!DV29</f>
        <v>5.1311295884596344</v>
      </c>
      <c r="DZ405" s="155">
        <f>[4]Qatar!DW29</f>
        <v>5.2355137230616444</v>
      </c>
      <c r="EA405" s="155">
        <f>[4]Qatar!DX29</f>
        <v>6.2329216199455191</v>
      </c>
      <c r="EB405" s="155">
        <f>[4]Qatar!DY29</f>
        <v>6.9700856211180984</v>
      </c>
      <c r="EC405" s="155">
        <f>[4]Qatar!DZ29</f>
        <v>20.532745794663196</v>
      </c>
      <c r="ED405" s="155">
        <f>[4]Qatar!EA29</f>
        <v>45.508748246734108</v>
      </c>
      <c r="EE405" s="155">
        <f>[4]Qatar!EB29</f>
        <v>39.848981160593951</v>
      </c>
      <c r="EF405" s="155">
        <f>[4]Qatar!EC29</f>
        <v>58.531495571058635</v>
      </c>
      <c r="EG405" s="155">
        <f>[4]Qatar!ED29</f>
        <v>53.68245874646751</v>
      </c>
      <c r="EH405" s="155">
        <f>[4]Qatar!EE29</f>
        <v>59.871485516484505</v>
      </c>
      <c r="EI405" s="155">
        <f>[4]Qatar!EF29</f>
        <v>64.324063404383807</v>
      </c>
      <c r="EJ405" s="155">
        <f>[4]Qatar!EG29</f>
        <v>61.864026315699839</v>
      </c>
      <c r="EK405" s="155">
        <f>[4]Qatar!EH29</f>
        <v>54.746931154471248</v>
      </c>
      <c r="EL405" s="155">
        <f>[4]Qatar!EI29</f>
        <v>48.463579485934225</v>
      </c>
      <c r="EM405" s="155">
        <f>[4]Qatar!EJ29</f>
        <v>43.481640273771596</v>
      </c>
      <c r="EN405" s="155">
        <f>[4]Qatar!EK29</f>
        <v>56.39013599474103</v>
      </c>
      <c r="EO405" s="155">
        <f>[4]Qatar!EL29</f>
        <v>45.488570148111805</v>
      </c>
      <c r="EP405" s="155">
        <f>[4]Qatar!EM29</f>
        <v>45.47094591301137</v>
      </c>
      <c r="EQ405" s="155">
        <f>[4]Qatar!EN29</f>
        <v>44.265566009194274</v>
      </c>
      <c r="ER405" s="155">
        <f>[4]Qatar!EO29</f>
        <v>51.209473767450866</v>
      </c>
      <c r="ES405" s="155">
        <f>[4]Qatar!EP29</f>
        <v>54.678235695059719</v>
      </c>
      <c r="ET405" s="155">
        <f>[4]Qatar!EQ29</f>
        <v>59.64893457516078</v>
      </c>
      <c r="EU405" s="155">
        <f>[4]Qatar!ER29</f>
        <v>61.744365869295223</v>
      </c>
      <c r="EV405" s="155">
        <f>[4]Qatar!ES29</f>
        <v>73.586576289223643</v>
      </c>
      <c r="EW405" s="155">
        <f>[4]Qatar!ET29</f>
        <v>73.925313645281463</v>
      </c>
      <c r="EX405" s="155">
        <f>[4]Qatar!EU29</f>
        <v>73.579291173136028</v>
      </c>
      <c r="EY405" s="155">
        <f>[4]Qatar!EV29</f>
        <v>77.098106636199034</v>
      </c>
      <c r="EZ405" s="155">
        <f>[4]Qatar!EW29</f>
        <v>84.481916694454839</v>
      </c>
      <c r="FA405" s="155">
        <f>[4]Qatar!EX29</f>
        <v>97.124475333800007</v>
      </c>
      <c r="FB405" s="155">
        <f>[4]Qatar!EY29</f>
        <v>118.48160420644044</v>
      </c>
      <c r="FC405" s="155">
        <f>[4]Qatar!EZ29</f>
        <v>122.01129728172373</v>
      </c>
      <c r="FD405" s="155">
        <f>[4]Qatar!FA29</f>
        <v>144.52108701049843</v>
      </c>
      <c r="FE405" s="155">
        <f>[4]Qatar!FB29</f>
        <v>140.95476912488638</v>
      </c>
      <c r="FF405" s="155">
        <f>[4]Qatar!FC29</f>
        <v>144.55680491495966</v>
      </c>
      <c r="FG405" s="155">
        <f>[4]Qatar!FD29</f>
        <v>163.00130652329369</v>
      </c>
      <c r="FH405" s="155">
        <f>[4]Qatar!FE29</f>
        <v>191.65366257264171</v>
      </c>
      <c r="FI405" s="155">
        <f>[4]Qatar!FF29</f>
        <v>212.62184763303273</v>
      </c>
      <c r="FJ405" s="155">
        <f>[4]Qatar!FG29</f>
        <v>224.41931976612614</v>
      </c>
      <c r="FK405" s="155">
        <f>[4]Qatar!FH29</f>
        <v>252.43032854182158</v>
      </c>
      <c r="FL405" s="155">
        <f>[4]Qatar!FI29</f>
        <v>286.96666345820586</v>
      </c>
      <c r="FM405" s="155">
        <f>[4]Qatar!FJ29</f>
        <v>319.45988975786935</v>
      </c>
      <c r="FN405" s="155">
        <f>[4]Qatar!FK29</f>
        <v>387.37100129863717</v>
      </c>
      <c r="FO405" s="155">
        <f>[4]Qatar!FL29</f>
        <v>449.19546681756458</v>
      </c>
      <c r="FP405" s="155">
        <f>[4]Qatar!FM29</f>
        <v>478.2752588596893</v>
      </c>
      <c r="FQ405" s="155">
        <f>[4]Qatar!FN29</f>
        <v>495.68360741306088</v>
      </c>
      <c r="FR405" s="155">
        <f>[4]Qatar!FO29</f>
        <v>212.06284193063433</v>
      </c>
      <c r="FS405" s="155">
        <f>[4]Qatar!FP29</f>
        <v>200.79059522975851</v>
      </c>
      <c r="FT405" s="155">
        <f>[4]Qatar!FQ29</f>
        <v>202.38259481759826</v>
      </c>
      <c r="FU405" s="155">
        <f>[4]Qatar!FR29</f>
        <v>187.25066455109084</v>
      </c>
      <c r="FV405" s="155">
        <f>[4]Qatar!FS29</f>
        <v>199.98308955832815</v>
      </c>
      <c r="FW405" s="155"/>
      <c r="FX405" s="155"/>
      <c r="FY405" s="100" t="s">
        <v>166</v>
      </c>
      <c r="FZ405" s="114">
        <f>SUM(L405:FW405)</f>
        <v>6639.1242733850941</v>
      </c>
      <c r="GA405" s="115"/>
      <c r="GB405" s="109" t="s">
        <v>172</v>
      </c>
      <c r="GC405" s="116" t="s">
        <v>173</v>
      </c>
      <c r="GD405" s="117"/>
      <c r="GE405" s="118">
        <f>FZ405/FZ407</f>
        <v>0.88246250806930704</v>
      </c>
      <c r="GF405" s="117"/>
      <c r="GI405" s="118">
        <f>FZ405/$GI$576</f>
        <v>4.1188199615427076E-3</v>
      </c>
      <c r="GK405" s="114">
        <v>7076.327890506348</v>
      </c>
      <c r="GL405" s="119">
        <f>FZ405-GK405</f>
        <v>-437.20361712125396</v>
      </c>
      <c r="GM405" s="15">
        <f>GL405/GK405</f>
        <v>-6.1783968166287132E-2</v>
      </c>
      <c r="GO405" s="120">
        <f>SUM(EV405:FU405)</f>
        <v>5413.8862914816282</v>
      </c>
      <c r="GP405" s="14">
        <v>2016</v>
      </c>
      <c r="GU405" s="120">
        <f>SUM(DU405:FU405)</f>
        <v>6423.7913194336643</v>
      </c>
      <c r="GW405" s="121">
        <f>SUM(DU405:FV405)</f>
        <v>6623.7744089919925</v>
      </c>
      <c r="GZ405" s="1"/>
      <c r="HA405" s="1"/>
    </row>
    <row r="406" spans="2:214" ht="14.1" customHeight="1">
      <c r="B406" s="117"/>
      <c r="C406" s="125" t="s">
        <v>175</v>
      </c>
      <c r="D406" s="126" t="s">
        <v>176</v>
      </c>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14"/>
      <c r="DO406" s="127">
        <f>[4]Qatar!DL36</f>
        <v>4.3889099812036425E-3</v>
      </c>
      <c r="DP406" s="127">
        <f>[4]Qatar!DM36</f>
        <v>4.5072935959723174E-3</v>
      </c>
      <c r="DQ406" s="127">
        <f>[4]Qatar!DN36</f>
        <v>4.6000286182835658E-3</v>
      </c>
      <c r="DR406" s="127">
        <f>[4]Qatar!DO36</f>
        <v>4.8518706472875355E-3</v>
      </c>
      <c r="DS406" s="127">
        <f>[4]Qatar!DP36</f>
        <v>5.0099059857717293E-3</v>
      </c>
      <c r="DT406" s="127">
        <f>[4]Qatar!DQ36</f>
        <v>5.7116718220305363E-3</v>
      </c>
      <c r="DU406" s="127">
        <f>[4]Qatar!DR36</f>
        <v>6.1671356012596244E-3</v>
      </c>
      <c r="DV406" s="127">
        <f>[4]Qatar!DS36</f>
        <v>7.7222647890982567E-3</v>
      </c>
      <c r="DW406" s="127">
        <f>[4]Qatar!DT36</f>
        <v>8.6457771892558995E-3</v>
      </c>
      <c r="DX406" s="127">
        <f>[4]Qatar!DU36</f>
        <v>1.0094207816804705E-2</v>
      </c>
      <c r="DY406" s="127">
        <f>[4]Qatar!DV36</f>
        <v>1.1237941998431299E-2</v>
      </c>
      <c r="DZ406" s="127">
        <f>[4]Qatar!DW36</f>
        <v>1.150634881047213E-2</v>
      </c>
      <c r="EA406" s="127">
        <f>[4]Qatar!DX36</f>
        <v>1.3700500524785376E-2</v>
      </c>
      <c r="EB406" s="127">
        <f>[4]Qatar!DY36</f>
        <v>1.5321805848161531E-2</v>
      </c>
      <c r="EC406" s="127">
        <f>[4]Qatar!DZ36</f>
        <v>4.456620807467894E-2</v>
      </c>
      <c r="ED406" s="127">
        <f>[4]Qatar!EA36</f>
        <v>0.10089509670274199</v>
      </c>
      <c r="EE406" s="127">
        <f>[4]Qatar!EB36</f>
        <v>9.4738947048097322E-2</v>
      </c>
      <c r="EF406" s="127">
        <f>[4]Qatar!EC36</f>
        <v>0.12784225999360102</v>
      </c>
      <c r="EG406" s="127">
        <f>[4]Qatar!ED36</f>
        <v>0.1297267580714494</v>
      </c>
      <c r="EH406" s="127">
        <f>[4]Qatar!EE36</f>
        <v>0.15243134032638164</v>
      </c>
      <c r="EI406" s="127">
        <f>[4]Qatar!EF36</f>
        <v>0.17186061875786485</v>
      </c>
      <c r="EJ406" s="127">
        <f>[4]Qatar!EG36</f>
        <v>0.17825126731892976</v>
      </c>
      <c r="EK406" s="127">
        <f>[4]Qatar!EH36</f>
        <v>0.15579326706124375</v>
      </c>
      <c r="EL406" s="127">
        <f>[4]Qatar!EI36</f>
        <v>0.15364439826576748</v>
      </c>
      <c r="EM406" s="127">
        <f>[4]Qatar!EJ36</f>
        <v>0.14023245642533472</v>
      </c>
      <c r="EN406" s="127">
        <f>[4]Qatar!EK36</f>
        <v>0.17629088831700543</v>
      </c>
      <c r="EO406" s="127">
        <f>[4]Qatar!EL36</f>
        <v>0.14970581514062881</v>
      </c>
      <c r="EP406" s="127">
        <f>[4]Qatar!EM36</f>
        <v>0.1503417335165963</v>
      </c>
      <c r="EQ406" s="127">
        <f>[4]Qatar!EN36</f>
        <v>0.14974103963828478</v>
      </c>
      <c r="ER406" s="127">
        <f>[4]Qatar!EO36</f>
        <v>0.16584992027848339</v>
      </c>
      <c r="ES406" s="127">
        <f>[4]Qatar!EP36</f>
        <v>0.17506937227600744</v>
      </c>
      <c r="ET406" s="127">
        <f>[4]Qatar!EQ36</f>
        <v>0.18678720913755814</v>
      </c>
      <c r="EU406" s="127">
        <f>[4]Qatar!ER36</f>
        <v>0.20661648523295159</v>
      </c>
      <c r="EV406" s="127">
        <f>[4]Qatar!ES36</f>
        <v>0.28791383329360209</v>
      </c>
      <c r="EW406" s="127">
        <f>[4]Qatar!ET36</f>
        <v>0.29895069333728325</v>
      </c>
      <c r="EX406" s="127">
        <f>[4]Qatar!EU36</f>
        <v>0.29829384071366227</v>
      </c>
      <c r="EY406" s="127">
        <f>[4]Qatar!EV36</f>
        <v>0.30493440449951215</v>
      </c>
      <c r="EZ406" s="127">
        <f>[4]Qatar!EW36</f>
        <v>0.32122578607444152</v>
      </c>
      <c r="FA406" s="127">
        <f>[4]Qatar!EX36</f>
        <v>0.38879043285832826</v>
      </c>
      <c r="FB406" s="127">
        <f>[4]Qatar!EY36</f>
        <v>0.45483268285613487</v>
      </c>
      <c r="FC406" s="127">
        <f>[4]Qatar!EZ36</f>
        <v>0.49067523811043989</v>
      </c>
      <c r="FD406" s="127">
        <f>[4]Qatar!FA36</f>
        <v>0.61643418578394193</v>
      </c>
      <c r="FE406" s="127">
        <f>[4]Qatar!FB36</f>
        <v>0.58016807702235307</v>
      </c>
      <c r="FF406" s="127">
        <f>[4]Qatar!FC36</f>
        <v>0.62122784379518514</v>
      </c>
      <c r="FG406" s="127">
        <f>[4]Qatar!FD36</f>
        <v>0.67846787223234006</v>
      </c>
      <c r="FH406" s="127">
        <f>[4]Qatar!FE36</f>
        <v>0.82432029372207449</v>
      </c>
      <c r="FI406" s="127">
        <f>[4]Qatar!FF36</f>
        <v>0.94220885334876059</v>
      </c>
      <c r="FJ406" s="127">
        <f>[4]Qatar!FG36</f>
        <v>1.0223583510185363</v>
      </c>
      <c r="FK406" s="127">
        <f>[4]Qatar!FH36</f>
        <v>1.2228893973308448</v>
      </c>
      <c r="FL406" s="127">
        <f>[4]Qatar!FI36</f>
        <v>1.4508644990801054</v>
      </c>
      <c r="FM406" s="127">
        <f>[4]Qatar!FJ36</f>
        <v>1.6577112953815643</v>
      </c>
      <c r="FN406" s="127">
        <f>[4]Qatar!FK36</f>
        <v>2.1095564122252362</v>
      </c>
      <c r="FO406" s="127">
        <f>[4]Qatar!FL36</f>
        <v>2.5637570525324112</v>
      </c>
      <c r="FP406" s="127">
        <f>[4]Qatar!FM36</f>
        <v>2.7577730990865623</v>
      </c>
      <c r="FQ406" s="127">
        <f>[4]Qatar!FN36</f>
        <v>2.8753748163054507</v>
      </c>
      <c r="FR406" s="127">
        <f>[4]Qatar!FO36</f>
        <v>1.2207156184659842</v>
      </c>
      <c r="FS406" s="127">
        <f>[4]Qatar!FP36</f>
        <v>1.1712124193206661</v>
      </c>
      <c r="FT406" s="127">
        <f>[4]Qatar!FQ36</f>
        <v>1.1900345706528577</v>
      </c>
      <c r="FU406" s="127">
        <f>[4]Qatar!FR36</f>
        <v>1.1038373761068221</v>
      </c>
      <c r="FV406" s="127">
        <f>[4]Qatar!FS36</f>
        <v>1.2031326193099945</v>
      </c>
      <c r="FW406" s="127"/>
      <c r="FX406" s="127"/>
      <c r="FY406" s="100" t="s">
        <v>166</v>
      </c>
      <c r="FZ406" s="129">
        <f>SUM(L406:FW406)</f>
        <v>31.581512309277521</v>
      </c>
      <c r="GA406" s="115"/>
      <c r="GB406" s="125" t="s">
        <v>175</v>
      </c>
      <c r="GC406" s="130" t="s">
        <v>176</v>
      </c>
      <c r="GD406" s="117"/>
      <c r="GE406" s="131">
        <f>(FZ406*$FP$7)/FZ407</f>
        <v>0.117537491930693</v>
      </c>
      <c r="GF406" s="117"/>
      <c r="GI406" s="132"/>
      <c r="GK406" s="129">
        <v>36.166089585027606</v>
      </c>
      <c r="GL406" s="119">
        <f>FZ406-GK406</f>
        <v>-4.5845772757500853</v>
      </c>
      <c r="GM406" s="15">
        <f>GL406/GK406</f>
        <v>-0.12676452799718921</v>
      </c>
      <c r="GO406" s="133">
        <f>SUM(EV406:FU406)</f>
        <v>27.454528945155101</v>
      </c>
      <c r="GU406" s="133">
        <f>SUM(DU406:FU406)</f>
        <v>30.349310009316977</v>
      </c>
      <c r="GW406" s="134">
        <f>SUM(DU406:FV406)</f>
        <v>31.55244262862697</v>
      </c>
      <c r="GZ406" s="1"/>
      <c r="HA406" s="1"/>
    </row>
    <row r="407" spans="2:214" ht="15" customHeight="1">
      <c r="B407" s="117"/>
      <c r="C407" s="136" t="s">
        <v>177</v>
      </c>
      <c r="D407" s="14" t="s">
        <v>11</v>
      </c>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215"/>
      <c r="DO407" s="138">
        <f t="shared" ref="DO407:FV407" si="95">DO405+(DO406*$FP$7)</f>
        <v>2.4497324966051321</v>
      </c>
      <c r="DP407" s="138">
        <f t="shared" si="95"/>
        <v>2.5158099940717977</v>
      </c>
      <c r="DQ407" s="138">
        <f t="shared" si="95"/>
        <v>2.567571365050513</v>
      </c>
      <c r="DR407" s="138">
        <f t="shared" si="95"/>
        <v>2.7081405736021091</v>
      </c>
      <c r="DS407" s="138">
        <f t="shared" si="95"/>
        <v>2.7963502443300894</v>
      </c>
      <c r="DT407" s="138">
        <f t="shared" si="95"/>
        <v>3.1262107776573096</v>
      </c>
      <c r="DU407" s="138">
        <f t="shared" si="95"/>
        <v>3.3790818175889856</v>
      </c>
      <c r="DV407" s="138">
        <f t="shared" si="95"/>
        <v>4.2459906388552326</v>
      </c>
      <c r="DW407" s="138">
        <f t="shared" si="95"/>
        <v>4.7481585106276247</v>
      </c>
      <c r="DX407" s="138">
        <f t="shared" si="95"/>
        <v>5.1233855811907185</v>
      </c>
      <c r="DY407" s="138">
        <f t="shared" si="95"/>
        <v>5.4457919644157107</v>
      </c>
      <c r="DZ407" s="138">
        <f t="shared" si="95"/>
        <v>5.5576914897548644</v>
      </c>
      <c r="EA407" s="138">
        <f t="shared" si="95"/>
        <v>6.6165356346395097</v>
      </c>
      <c r="EB407" s="138">
        <f t="shared" si="95"/>
        <v>7.3990961848666217</v>
      </c>
      <c r="EC407" s="138">
        <f t="shared" si="95"/>
        <v>21.780599620754206</v>
      </c>
      <c r="ED407" s="138">
        <f t="shared" si="95"/>
        <v>48.333810954410886</v>
      </c>
      <c r="EE407" s="138">
        <f t="shared" si="95"/>
        <v>42.501671677940678</v>
      </c>
      <c r="EF407" s="138">
        <f t="shared" si="95"/>
        <v>62.111078850879466</v>
      </c>
      <c r="EG407" s="138">
        <f t="shared" si="95"/>
        <v>57.314807972468095</v>
      </c>
      <c r="EH407" s="138">
        <f t="shared" si="95"/>
        <v>64.139563045623191</v>
      </c>
      <c r="EI407" s="138">
        <f t="shared" si="95"/>
        <v>69.136160729604029</v>
      </c>
      <c r="EJ407" s="138">
        <f t="shared" si="95"/>
        <v>66.855061800629869</v>
      </c>
      <c r="EK407" s="138">
        <f t="shared" si="95"/>
        <v>59.109142632186071</v>
      </c>
      <c r="EL407" s="138">
        <f t="shared" si="95"/>
        <v>52.765622637375714</v>
      </c>
      <c r="EM407" s="138">
        <f t="shared" si="95"/>
        <v>47.408149053680965</v>
      </c>
      <c r="EN407" s="138">
        <f t="shared" si="95"/>
        <v>61.326280867617186</v>
      </c>
      <c r="EO407" s="138">
        <f t="shared" si="95"/>
        <v>49.680332972049413</v>
      </c>
      <c r="EP407" s="138">
        <f t="shared" si="95"/>
        <v>49.680514451476064</v>
      </c>
      <c r="EQ407" s="138">
        <f t="shared" si="95"/>
        <v>48.458315119066249</v>
      </c>
      <c r="ER407" s="138">
        <f t="shared" si="95"/>
        <v>55.853271535248403</v>
      </c>
      <c r="ES407" s="138">
        <f t="shared" si="95"/>
        <v>59.580178118787927</v>
      </c>
      <c r="ET407" s="138">
        <f t="shared" si="95"/>
        <v>64.878976431012404</v>
      </c>
      <c r="EU407" s="138">
        <f t="shared" si="95"/>
        <v>67.529627455817874</v>
      </c>
      <c r="EV407" s="138">
        <f t="shared" si="95"/>
        <v>81.648163621444496</v>
      </c>
      <c r="EW407" s="138">
        <f t="shared" si="95"/>
        <v>82.295933058725396</v>
      </c>
      <c r="EX407" s="138">
        <f t="shared" si="95"/>
        <v>81.931518713118578</v>
      </c>
      <c r="EY407" s="138">
        <f t="shared" si="95"/>
        <v>85.636269962185366</v>
      </c>
      <c r="EZ407" s="138">
        <f t="shared" si="95"/>
        <v>93.476238704539199</v>
      </c>
      <c r="FA407" s="138">
        <f t="shared" si="95"/>
        <v>108.0106074538332</v>
      </c>
      <c r="FB407" s="138">
        <f t="shared" si="95"/>
        <v>131.21691932641221</v>
      </c>
      <c r="FC407" s="138">
        <f t="shared" si="95"/>
        <v>135.75020394881605</v>
      </c>
      <c r="FD407" s="138">
        <f t="shared" si="95"/>
        <v>161.7812442124488</v>
      </c>
      <c r="FE407" s="138">
        <f t="shared" si="95"/>
        <v>157.19947528151226</v>
      </c>
      <c r="FF407" s="138">
        <f t="shared" si="95"/>
        <v>161.95118454122485</v>
      </c>
      <c r="FG407" s="138">
        <f t="shared" si="95"/>
        <v>181.99840694579922</v>
      </c>
      <c r="FH407" s="138">
        <f t="shared" si="95"/>
        <v>214.73463079685979</v>
      </c>
      <c r="FI407" s="138">
        <f t="shared" si="95"/>
        <v>239.00369552679803</v>
      </c>
      <c r="FJ407" s="138">
        <f t="shared" si="95"/>
        <v>253.04535359464515</v>
      </c>
      <c r="FK407" s="138">
        <f t="shared" si="95"/>
        <v>286.67123166708524</v>
      </c>
      <c r="FL407" s="138">
        <f t="shared" si="95"/>
        <v>327.59086943244881</v>
      </c>
      <c r="FM407" s="138">
        <f t="shared" si="95"/>
        <v>365.87580602855314</v>
      </c>
      <c r="FN407" s="138">
        <f t="shared" si="95"/>
        <v>446.43858084094376</v>
      </c>
      <c r="FO407" s="138">
        <f t="shared" si="95"/>
        <v>520.9806642884721</v>
      </c>
      <c r="FP407" s="138">
        <f t="shared" si="95"/>
        <v>555.49290563411307</v>
      </c>
      <c r="FQ407" s="138">
        <f t="shared" si="95"/>
        <v>576.1941022696135</v>
      </c>
      <c r="FR407" s="138">
        <f t="shared" si="95"/>
        <v>246.24287924768188</v>
      </c>
      <c r="FS407" s="138">
        <f t="shared" si="95"/>
        <v>233.58454297073717</v>
      </c>
      <c r="FT407" s="138">
        <f t="shared" si="95"/>
        <v>235.70356279587827</v>
      </c>
      <c r="FU407" s="138">
        <f t="shared" si="95"/>
        <v>218.15811108208186</v>
      </c>
      <c r="FV407" s="138">
        <f t="shared" si="95"/>
        <v>233.67080289900798</v>
      </c>
      <c r="FW407" s="112"/>
      <c r="FX407" s="112"/>
      <c r="FY407" s="100" t="s">
        <v>166</v>
      </c>
      <c r="FZ407" s="139">
        <f>SUM(L407:FW407)</f>
        <v>7523.4066180448644</v>
      </c>
      <c r="GA407" s="115"/>
      <c r="GB407" s="136" t="s">
        <v>177</v>
      </c>
      <c r="GC407" s="14" t="s">
        <v>11</v>
      </c>
      <c r="GD407" s="117"/>
      <c r="GE407" s="140">
        <f>GE405+GE406</f>
        <v>1</v>
      </c>
      <c r="GF407" s="117"/>
      <c r="GI407" s="141"/>
      <c r="GK407" s="139">
        <v>8088.9783988871213</v>
      </c>
      <c r="GL407" s="119">
        <f>FZ407-GK407</f>
        <v>-565.57178084225689</v>
      </c>
      <c r="GM407" s="15">
        <f>GL407/GK407</f>
        <v>-6.9918814583565719E-2</v>
      </c>
      <c r="GO407" s="142">
        <f>SUM(EV407:FU407)</f>
        <v>6182.6131019459717</v>
      </c>
      <c r="GR407" s="143" t="str">
        <f>GB404</f>
        <v>Qatar Petroleum, Qatar</v>
      </c>
      <c r="GS407" s="144">
        <f>GO407</f>
        <v>6182.6131019459717</v>
      </c>
      <c r="GU407" s="142">
        <f>SUM(DU407:FU407)</f>
        <v>7273.57199969454</v>
      </c>
      <c r="GW407" s="145">
        <f>SUM(DU407:FV407)</f>
        <v>7507.2428025935478</v>
      </c>
      <c r="GY407" s="306">
        <f>+GW407</f>
        <v>7507.2428025935478</v>
      </c>
      <c r="GZ407" s="143" t="str">
        <f>GR407</f>
        <v>Qatar Petroleum, Qatar</v>
      </c>
      <c r="HA407" s="144">
        <f>GW407</f>
        <v>7507.2428025935478</v>
      </c>
      <c r="HC407" s="22" t="s">
        <v>68</v>
      </c>
      <c r="HD407" s="146">
        <f>FU407</f>
        <v>218.15811108208186</v>
      </c>
      <c r="HE407" s="147"/>
      <c r="HF407" s="148">
        <f>FV407</f>
        <v>233.67080289900798</v>
      </c>
    </row>
    <row r="408" spans="2:214" ht="9.9499999999999993" customHeight="1">
      <c r="B408" s="117"/>
      <c r="C408" s="149"/>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c r="DZ408" s="23"/>
      <c r="EA408" s="23"/>
      <c r="EB408" s="23"/>
      <c r="EC408" s="23"/>
      <c r="ED408" s="23"/>
      <c r="EE408" s="23"/>
      <c r="EF408" s="23"/>
      <c r="EG408" s="23"/>
      <c r="EH408" s="23"/>
      <c r="EI408" s="23"/>
      <c r="EJ408" s="23"/>
      <c r="EK408" s="23"/>
      <c r="EL408" s="23"/>
      <c r="EM408" s="23"/>
      <c r="EN408" s="23"/>
      <c r="EO408" s="23"/>
      <c r="EP408" s="23"/>
      <c r="EQ408" s="23"/>
      <c r="ER408" s="23"/>
      <c r="ES408" s="23"/>
      <c r="ET408" s="23"/>
      <c r="EU408" s="23"/>
      <c r="EV408" s="23"/>
      <c r="EW408" s="23"/>
      <c r="EX408" s="23"/>
      <c r="EY408" s="23"/>
      <c r="EZ408" s="23"/>
      <c r="FA408" s="23"/>
      <c r="FB408" s="23"/>
      <c r="FC408" s="23"/>
      <c r="FD408" s="23"/>
      <c r="FE408" s="23"/>
      <c r="FF408" s="23"/>
      <c r="FG408" s="23"/>
      <c r="FH408" s="23"/>
      <c r="FI408" s="23"/>
      <c r="FJ408" s="23"/>
      <c r="FK408" s="23"/>
      <c r="FL408" s="23"/>
      <c r="FM408" s="23"/>
      <c r="FN408" s="23"/>
      <c r="FO408" s="23"/>
      <c r="FP408" s="23"/>
      <c r="FQ408" s="23"/>
      <c r="FR408" s="23"/>
      <c r="FS408" s="23"/>
      <c r="FT408" s="23"/>
      <c r="FU408" s="23"/>
      <c r="FV408" s="23"/>
      <c r="FW408" s="23"/>
      <c r="FX408" s="23"/>
      <c r="FY408" s="23"/>
      <c r="FZ408" s="151">
        <f>FZ405+(FZ406*$FP$7)</f>
        <v>7523.4066180448644</v>
      </c>
      <c r="GA408" s="152" t="s">
        <v>179</v>
      </c>
      <c r="GB408" s="149"/>
      <c r="GF408" s="117"/>
      <c r="GK408" s="204">
        <v>0</v>
      </c>
      <c r="GZ408" s="1"/>
      <c r="HA408" s="1"/>
    </row>
    <row r="409" spans="2:214" ht="14.1" customHeight="1">
      <c r="B409" s="14">
        <v>78</v>
      </c>
      <c r="C409" s="103" t="str">
        <f>GB409</f>
        <v>Repsol, Spain</v>
      </c>
      <c r="D409" s="154" t="s">
        <v>180</v>
      </c>
      <c r="F409" s="14" t="s">
        <v>263</v>
      </c>
      <c r="G409" s="23" t="s">
        <v>200</v>
      </c>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c r="DZ409" s="23"/>
      <c r="EA409" s="23"/>
      <c r="EB409" s="23"/>
      <c r="EC409" s="23"/>
      <c r="ED409" s="23"/>
      <c r="EE409" s="23"/>
      <c r="EF409" s="23"/>
      <c r="EG409" s="23"/>
      <c r="EH409" s="23"/>
      <c r="EI409" s="23"/>
      <c r="EJ409" s="23"/>
      <c r="EK409" s="23"/>
      <c r="EL409" s="23"/>
      <c r="EM409" s="23"/>
      <c r="EN409" s="23"/>
      <c r="EO409" s="23"/>
      <c r="EP409" s="23"/>
      <c r="EQ409" s="23"/>
      <c r="ER409" s="23"/>
      <c r="ES409" s="23"/>
      <c r="ET409" s="23"/>
      <c r="EU409" s="23"/>
      <c r="EV409" s="23"/>
      <c r="EW409" s="23"/>
      <c r="EX409" s="23"/>
      <c r="EY409" s="23"/>
      <c r="EZ409" s="23"/>
      <c r="FA409" s="23"/>
      <c r="FB409" s="23"/>
      <c r="FC409" s="23"/>
      <c r="FD409" s="23"/>
      <c r="FE409" s="23"/>
      <c r="FF409" s="23"/>
      <c r="FG409" s="23"/>
      <c r="FH409" s="23"/>
      <c r="FI409" s="23"/>
      <c r="FJ409" s="23"/>
      <c r="FK409" s="23"/>
      <c r="FL409" s="23"/>
      <c r="FM409" s="23"/>
      <c r="FN409" s="23"/>
      <c r="FO409" s="23"/>
      <c r="FP409" s="23"/>
      <c r="FQ409" s="23"/>
      <c r="FS409" s="179" t="s">
        <v>284</v>
      </c>
      <c r="FU409" s="181"/>
      <c r="FV409" s="181"/>
      <c r="FW409" s="181"/>
      <c r="FX409" s="181"/>
      <c r="FY409" s="23"/>
      <c r="FZ409" s="180"/>
      <c r="GB409" s="108" t="s">
        <v>83</v>
      </c>
      <c r="GF409" s="14">
        <v>78</v>
      </c>
      <c r="GK409" s="180"/>
      <c r="GZ409" s="1"/>
      <c r="HA409" s="1"/>
    </row>
    <row r="410" spans="2:214" ht="14.1" customHeight="1">
      <c r="C410" s="109" t="s">
        <v>172</v>
      </c>
      <c r="D410" s="110" t="s">
        <v>173</v>
      </c>
      <c r="F410" s="14" t="s">
        <v>240</v>
      </c>
      <c r="G410" s="23" t="s">
        <v>204</v>
      </c>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13"/>
      <c r="DT410" s="127">
        <f>'[4]Repsol+Talisman'!DQ33</f>
        <v>1.1751445460191535E-2</v>
      </c>
      <c r="DU410" s="127">
        <f>'[4]Repsol+Talisman'!DR33</f>
        <v>0.18035640893449045</v>
      </c>
      <c r="DV410" s="127">
        <f>'[4]Repsol+Talisman'!DS33</f>
        <v>0.34896137240878933</v>
      </c>
      <c r="DW410" s="127">
        <f>'[4]Repsol+Talisman'!DT33</f>
        <v>0.51756633588308831</v>
      </c>
      <c r="DX410" s="127">
        <f>'[4]Repsol+Talisman'!DU33</f>
        <v>0.68617129935738719</v>
      </c>
      <c r="DY410" s="155">
        <f>'[4]Repsol+Talisman'!DV33</f>
        <v>0.85477626283168617</v>
      </c>
      <c r="DZ410" s="155">
        <f>'[4]Repsol+Talisman'!DW33</f>
        <v>1.0233812263059849</v>
      </c>
      <c r="EA410" s="155">
        <f>'[4]Repsol+Talisman'!DX33</f>
        <v>1.1919861897802839</v>
      </c>
      <c r="EB410" s="155">
        <f>'[4]Repsol+Talisman'!DY33</f>
        <v>1.3605911532545829</v>
      </c>
      <c r="EC410" s="155">
        <f>'[4]Repsol+Talisman'!DZ33</f>
        <v>1.5291961167288817</v>
      </c>
      <c r="ED410" s="155">
        <f>'[4]Repsol+Talisman'!EA33</f>
        <v>1.6978010802031804</v>
      </c>
      <c r="EE410" s="155">
        <f>'[4]Repsol+Talisman'!EB33</f>
        <v>1.8664060436774794</v>
      </c>
      <c r="EF410" s="155">
        <f>'[4]Repsol+Talisman'!EC33</f>
        <v>3.0555178596835644</v>
      </c>
      <c r="EG410" s="155">
        <f>'[4]Repsol+Talisman'!ED33</f>
        <v>4.2446296756896507</v>
      </c>
      <c r="EH410" s="155">
        <f>'[4]Repsol+Talisman'!EE33</f>
        <v>5.4337414916957352</v>
      </c>
      <c r="EI410" s="155">
        <f>'[4]Repsol+Talisman'!EF33</f>
        <v>6.6228533077018206</v>
      </c>
      <c r="EJ410" s="155">
        <f>'[4]Repsol+Talisman'!EG33</f>
        <v>7.8119651237079069</v>
      </c>
      <c r="EK410" s="155">
        <f>'[4]Repsol+Talisman'!EH33</f>
        <v>9.0010769397139931</v>
      </c>
      <c r="EL410" s="155">
        <f>'[4]Repsol+Talisman'!EI33</f>
        <v>10.190188755720078</v>
      </c>
      <c r="EM410" s="155">
        <f>'[4]Repsol+Talisman'!EJ33</f>
        <v>11.379300571726164</v>
      </c>
      <c r="EN410" s="155">
        <f>'[4]Repsol+Talisman'!EK33</f>
        <v>12.568412387732247</v>
      </c>
      <c r="EO410" s="155">
        <f>'[4]Repsol+Talisman'!EL33</f>
        <v>13.757524203738335</v>
      </c>
      <c r="EP410" s="155">
        <f>'[4]Repsol+Talisman'!EM33</f>
        <v>14.946636019744419</v>
      </c>
      <c r="EQ410" s="155">
        <f>'[4]Repsol+Talisman'!EN33</f>
        <v>114.82144959019624</v>
      </c>
      <c r="ER410" s="155">
        <f>'[4]Repsol+Talisman'!EO33</f>
        <v>124.80444786840643</v>
      </c>
      <c r="ES410" s="155">
        <f>'[4]Repsol+Talisman'!EP33</f>
        <v>134.57096276916397</v>
      </c>
      <c r="ET410" s="155">
        <f>'[4]Repsol+Talisman'!EQ33</f>
        <v>137.09720207287972</v>
      </c>
      <c r="EU410" s="155">
        <f>'[4]Repsol+Talisman'!ER33</f>
        <v>116.26238331671046</v>
      </c>
      <c r="EV410" s="155">
        <f>'[4]Repsol+Talisman'!ES33</f>
        <v>100.78319608423431</v>
      </c>
      <c r="EW410" s="155">
        <f>'[4]Repsol+Talisman'!ET33</f>
        <v>104.66075220752727</v>
      </c>
      <c r="EX410" s="155">
        <f>'[4]Repsol+Talisman'!EU33</f>
        <v>123.72567556397222</v>
      </c>
      <c r="EY410" s="155">
        <f>'[4]Repsol+Talisman'!EV33</f>
        <v>140.15914282962555</v>
      </c>
      <c r="EZ410" s="155">
        <f>'[4]Repsol+Talisman'!EW33</f>
        <v>144.79970154461614</v>
      </c>
      <c r="FA410" s="155">
        <f>'[4]Repsol+Talisman'!EX33</f>
        <v>159.58326271477603</v>
      </c>
      <c r="FB410" s="155">
        <f>'[4]Repsol+Talisman'!EY33</f>
        <v>171.865722411337</v>
      </c>
      <c r="FC410" s="155">
        <f>'[4]Repsol+Talisman'!EZ33</f>
        <v>130.90514498904287</v>
      </c>
      <c r="FD410" s="155">
        <f>'[4]Repsol+Talisman'!FA33</f>
        <v>190.08275984161151</v>
      </c>
      <c r="FE410" s="155">
        <f>'[4]Repsol+Talisman'!FB33</f>
        <v>189.29189862782746</v>
      </c>
      <c r="FF410" s="155">
        <f>'[4]Repsol+Talisman'!FC33</f>
        <v>189.66686708043864</v>
      </c>
      <c r="FG410" s="155">
        <f>'[4]Repsol+Talisman'!FD33</f>
        <v>199.06802300655855</v>
      </c>
      <c r="FH410" s="155">
        <f>'[4]Repsol+Talisman'!FE33</f>
        <v>208.19536666507634</v>
      </c>
      <c r="FI410" s="155">
        <f>'[4]Repsol+Talisman'!FF33</f>
        <v>208.4250884471962</v>
      </c>
      <c r="FJ410" s="155">
        <f>'[4]Repsol+Talisman'!FG33</f>
        <v>209.12849084919938</v>
      </c>
      <c r="FK410" s="155">
        <f>'[4]Repsol+Talisman'!FH33</f>
        <v>193.17139399216902</v>
      </c>
      <c r="FL410" s="155">
        <f>'[4]Repsol+Talisman'!FI33</f>
        <v>179.60298627827902</v>
      </c>
      <c r="FM410" s="155">
        <f>'[4]Repsol+Talisman'!FJ33</f>
        <v>172.60336117492258</v>
      </c>
      <c r="FN410" s="155">
        <f>'[4]Repsol+Talisman'!FK33</f>
        <v>168.96760212253668</v>
      </c>
      <c r="FO410" s="155">
        <f>'[4]Repsol+Talisman'!FL33</f>
        <v>99.959958310569732</v>
      </c>
      <c r="FP410" s="155">
        <f>'[4]Repsol+Talisman'!FM33</f>
        <v>98.305137526399974</v>
      </c>
      <c r="FQ410" s="155">
        <f>'[4]Repsol+Talisman'!FN33</f>
        <v>92.881897134957413</v>
      </c>
      <c r="FR410" s="155">
        <f>'[4]Repsol+Talisman'!FO33</f>
        <v>95.096881013966453</v>
      </c>
      <c r="FS410" s="155">
        <f>'[4]Repsol+Talisman'!FP33</f>
        <v>90.315645034924472</v>
      </c>
      <c r="FT410" s="155">
        <f>'[4]Repsol+Talisman'!FQ33</f>
        <v>90.481912784662995</v>
      </c>
      <c r="FU410" s="155">
        <f>'[4]Repsol+Talisman'!FR33</f>
        <v>91.250098705688899</v>
      </c>
      <c r="FV410" s="155">
        <f>'[4]Repsol+Talisman'!FS33</f>
        <v>93.861295849587066</v>
      </c>
      <c r="FW410" s="155"/>
      <c r="FX410" s="155"/>
      <c r="FY410" s="100" t="s">
        <v>166</v>
      </c>
      <c r="FZ410" s="114">
        <f>SUM(L410:FW410)</f>
        <v>4674.6764996807406</v>
      </c>
      <c r="GA410" s="115"/>
      <c r="GB410" s="109" t="s">
        <v>172</v>
      </c>
      <c r="GC410" s="116" t="s">
        <v>173</v>
      </c>
      <c r="GD410" s="117"/>
      <c r="GE410" s="118">
        <f>FZ410/FZ412</f>
        <v>0.88003309723281675</v>
      </c>
      <c r="GI410" s="118">
        <f>FZ410/$GI$576</f>
        <v>2.9001040028465231E-3</v>
      </c>
      <c r="GK410" s="114">
        <v>4528.8287734756268</v>
      </c>
      <c r="GL410" s="119">
        <f>FZ410-GK410</f>
        <v>145.84772620511376</v>
      </c>
      <c r="GM410" s="15">
        <f>GL410/GK410</f>
        <v>3.2204292434130526E-2</v>
      </c>
      <c r="GO410" s="120">
        <f>SUM(EV410:FU410)</f>
        <v>3842.9779669421164</v>
      </c>
      <c r="GU410" s="120">
        <f>SUM(DU410:FU410)</f>
        <v>4580.8034523856941</v>
      </c>
      <c r="GW410" s="121">
        <f>SUM(DU410:FV410)</f>
        <v>4674.664748235281</v>
      </c>
      <c r="GZ410" s="1"/>
      <c r="HA410" s="1"/>
    </row>
    <row r="411" spans="2:214" ht="14.1" customHeight="1">
      <c r="C411" s="125" t="s">
        <v>175</v>
      </c>
      <c r="D411" s="126" t="s">
        <v>176</v>
      </c>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14"/>
      <c r="DT411" s="127">
        <f>'[4]Repsol+Talisman'!DQ40</f>
        <v>2.2165670779711058E-5</v>
      </c>
      <c r="DU411" s="127">
        <f>'[4]Repsol+Talisman'!DR40</f>
        <v>3.4018970661909496E-4</v>
      </c>
      <c r="DV411" s="127">
        <f>'[4]Repsol+Talisman'!DS40</f>
        <v>6.5821374245847886E-4</v>
      </c>
      <c r="DW411" s="127">
        <f>'[4]Repsol+Talisman'!DT40</f>
        <v>9.7623777829786271E-4</v>
      </c>
      <c r="DX411" s="127">
        <f>'[4]Repsol+Talisman'!DU40</f>
        <v>1.2942618141372467E-3</v>
      </c>
      <c r="DY411" s="127">
        <f>'[4]Repsol+Talisman'!DV40</f>
        <v>1.6122858499766305E-3</v>
      </c>
      <c r="DZ411" s="127">
        <f>'[4]Repsol+Talisman'!DW40</f>
        <v>1.9303098858160144E-3</v>
      </c>
      <c r="EA411" s="127">
        <f>'[4]Repsol+Talisman'!DX40</f>
        <v>2.2483339216553982E-3</v>
      </c>
      <c r="EB411" s="127">
        <f>'[4]Repsol+Talisman'!DY40</f>
        <v>2.5663579574947823E-3</v>
      </c>
      <c r="EC411" s="127">
        <f>'[4]Repsol+Talisman'!DZ40</f>
        <v>2.8843819933341659E-3</v>
      </c>
      <c r="ED411" s="127">
        <f>'[4]Repsol+Talisman'!EA40</f>
        <v>3.2024060291735495E-3</v>
      </c>
      <c r="EE411" s="127">
        <f>'[4]Repsol+Talisman'!EB40</f>
        <v>3.5204300650129336E-3</v>
      </c>
      <c r="EF411" s="127">
        <f>'[4]Repsol+Talisman'!EC40</f>
        <v>5.7633423197770072E-3</v>
      </c>
      <c r="EG411" s="127">
        <f>'[4]Repsol+Talisman'!ED40</f>
        <v>8.006254574541084E-3</v>
      </c>
      <c r="EH411" s="127">
        <f>'[4]Repsol+Talisman'!EE40</f>
        <v>1.0249166829305156E-2</v>
      </c>
      <c r="EI411" s="127">
        <f>'[4]Repsol+Talisman'!EF40</f>
        <v>1.249207908406923E-2</v>
      </c>
      <c r="EJ411" s="127">
        <f>'[4]Repsol+Talisman'!EG40</f>
        <v>1.4734991338833308E-2</v>
      </c>
      <c r="EK411" s="127">
        <f>'[4]Repsol+Talisman'!EH40</f>
        <v>1.6977903593597382E-2</v>
      </c>
      <c r="EL411" s="127">
        <f>'[4]Repsol+Talisman'!EI40</f>
        <v>1.9220815848361453E-2</v>
      </c>
      <c r="EM411" s="127">
        <f>'[4]Repsol+Talisman'!EJ40</f>
        <v>2.146372810312553E-2</v>
      </c>
      <c r="EN411" s="127">
        <f>'[4]Repsol+Talisman'!EK40</f>
        <v>2.3706640357889601E-2</v>
      </c>
      <c r="EO411" s="127">
        <f>'[4]Repsol+Talisman'!EL40</f>
        <v>2.5949552612653679E-2</v>
      </c>
      <c r="EP411" s="127">
        <f>'[4]Repsol+Talisman'!EM40</f>
        <v>2.8192464867417753E-2</v>
      </c>
      <c r="EQ411" s="127">
        <f>'[4]Repsol+Talisman'!EN40</f>
        <v>0.50101253633690779</v>
      </c>
      <c r="ER411" s="127">
        <f>'[4]Repsol+Talisman'!EO40</f>
        <v>0.56279434197816791</v>
      </c>
      <c r="ES411" s="127">
        <f>'[4]Repsol+Talisman'!EP40</f>
        <v>0.62642623449002865</v>
      </c>
      <c r="ET411" s="127">
        <f>'[4]Repsol+Talisman'!EQ40</f>
        <v>0.61584235888875671</v>
      </c>
      <c r="EU411" s="127">
        <f>'[4]Repsol+Talisman'!ER40</f>
        <v>0.41678128422198857</v>
      </c>
      <c r="EV411" s="127">
        <f>'[4]Repsol+Talisman'!ES40</f>
        <v>0.43020153044150361</v>
      </c>
      <c r="EW411" s="127">
        <f>'[4]Repsol+Talisman'!ET40</f>
        <v>0.4463399732336949</v>
      </c>
      <c r="EX411" s="127">
        <f>'[4]Repsol+Talisman'!EU40</f>
        <v>0.50992420170955155</v>
      </c>
      <c r="EY411" s="127">
        <f>'[4]Repsol+Talisman'!EV40</f>
        <v>0.5621461011722273</v>
      </c>
      <c r="EZ411" s="127">
        <f>'[4]Repsol+Talisman'!EW40</f>
        <v>0.58821371020361413</v>
      </c>
      <c r="FA411" s="127">
        <f>'[4]Repsol+Talisman'!EX40</f>
        <v>0.63935193888316311</v>
      </c>
      <c r="FB411" s="127">
        <f>'[4]Repsol+Talisman'!EY40</f>
        <v>0.69639550630858937</v>
      </c>
      <c r="FC411" s="127">
        <f>'[4]Repsol+Talisman'!EZ40</f>
        <v>0.58304244600049726</v>
      </c>
      <c r="FD411" s="127">
        <f>'[4]Repsol+Talisman'!FA40</f>
        <v>0.84877996163146252</v>
      </c>
      <c r="FE411" s="127">
        <f>'[4]Repsol+Talisman'!FB40</f>
        <v>0.82796619888702661</v>
      </c>
      <c r="FF411" s="127">
        <f>'[4]Repsol+Talisman'!FC40</f>
        <v>0.87299327826242323</v>
      </c>
      <c r="FG411" s="127">
        <f>'[4]Repsol+Talisman'!FD40</f>
        <v>1.0032975732381952</v>
      </c>
      <c r="FH411" s="127">
        <f>'[4]Repsol+Talisman'!FE40</f>
        <v>1.1001496979090222</v>
      </c>
      <c r="FI411" s="127">
        <f>'[4]Repsol+Talisman'!FF40</f>
        <v>1.1158419708817209</v>
      </c>
      <c r="FJ411" s="127">
        <f>'[4]Repsol+Talisman'!FG40</f>
        <v>1.1162883687392926</v>
      </c>
      <c r="FK411" s="127">
        <f>'[4]Repsol+Talisman'!FH40</f>
        <v>1.0344951591325224</v>
      </c>
      <c r="FL411" s="127">
        <f>'[4]Repsol+Talisman'!FI40</f>
        <v>0.96662428726032523</v>
      </c>
      <c r="FM411" s="127">
        <f>'[4]Repsol+Talisman'!FJ40</f>
        <v>0.92219554203136667</v>
      </c>
      <c r="FN411" s="127">
        <f>'[4]Repsol+Talisman'!FK40</f>
        <v>0.90939015439366599</v>
      </c>
      <c r="FO411" s="127">
        <f>'[4]Repsol+Talisman'!FL40</f>
        <v>0.58636797174267041</v>
      </c>
      <c r="FP411" s="127">
        <f>'[4]Repsol+Talisman'!FM40</f>
        <v>0.59044639339010274</v>
      </c>
      <c r="FQ411" s="127">
        <f>'[4]Repsol+Talisman'!FN40</f>
        <v>0.57402101794785032</v>
      </c>
      <c r="FR411" s="127">
        <f>'[4]Repsol+Talisman'!FO40</f>
        <v>0.59016019745084214</v>
      </c>
      <c r="FS411" s="127">
        <f>'[4]Repsol+Talisman'!FP40</f>
        <v>0.56557626231232905</v>
      </c>
      <c r="FT411" s="127">
        <f>'[4]Repsol+Talisman'!FQ40</f>
        <v>0.58008153542687291</v>
      </c>
      <c r="FU411" s="127">
        <f>'[4]Repsol+Talisman'!FR40</f>
        <v>0.5751190916968999</v>
      </c>
      <c r="FV411" s="127">
        <f>'[4]Repsol+Talisman'!FS40</f>
        <v>0.5928671570790971</v>
      </c>
      <c r="FW411" s="155"/>
      <c r="FX411" s="155"/>
      <c r="FY411" s="100" t="s">
        <v>166</v>
      </c>
      <c r="FZ411" s="129">
        <f>SUM(L411:FW411)</f>
        <v>22.759146497226713</v>
      </c>
      <c r="GA411" s="115"/>
      <c r="GB411" s="125" t="s">
        <v>175</v>
      </c>
      <c r="GC411" s="130" t="s">
        <v>176</v>
      </c>
      <c r="GD411" s="117"/>
      <c r="GE411" s="131">
        <f>(FZ411*$FP$7)/FZ412</f>
        <v>0.11996690276718314</v>
      </c>
      <c r="GI411" s="132"/>
      <c r="GK411" s="129">
        <v>16.464691507899957</v>
      </c>
      <c r="GL411" s="119">
        <f>FZ411-GK411</f>
        <v>6.2944549893267556</v>
      </c>
      <c r="GM411" s="15">
        <f>GL411/GK411</f>
        <v>0.38230020807292991</v>
      </c>
      <c r="GO411" s="133">
        <f>SUM(EV411:FU411)</f>
        <v>19.235410070287433</v>
      </c>
      <c r="GU411" s="133">
        <f>SUM(DU411:FU411)</f>
        <v>22.166257174476833</v>
      </c>
      <c r="GW411" s="134">
        <f>SUM(DU411:FV411)</f>
        <v>22.759124331555931</v>
      </c>
      <c r="GZ411" s="1"/>
      <c r="HA411" s="1"/>
    </row>
    <row r="412" spans="2:214" ht="15" customHeight="1">
      <c r="C412" s="136" t="s">
        <v>177</v>
      </c>
      <c r="D412" s="14" t="s">
        <v>11</v>
      </c>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215"/>
      <c r="DT412" s="209">
        <f t="shared" ref="DT412:FV412" si="96">DT410+(DT411*$FP$7)</f>
        <v>1.2372084242023445E-2</v>
      </c>
      <c r="DU412" s="209">
        <f t="shared" si="96"/>
        <v>0.18988172071982512</v>
      </c>
      <c r="DV412" s="209">
        <f t="shared" si="96"/>
        <v>0.36739135719762672</v>
      </c>
      <c r="DW412" s="209">
        <f t="shared" si="96"/>
        <v>0.54490099367542844</v>
      </c>
      <c r="DX412" s="209">
        <f t="shared" si="96"/>
        <v>0.72241063015323004</v>
      </c>
      <c r="DY412" s="138">
        <f t="shared" si="96"/>
        <v>0.89992026663103186</v>
      </c>
      <c r="DZ412" s="138">
        <f t="shared" si="96"/>
        <v>1.0774299031088332</v>
      </c>
      <c r="EA412" s="138">
        <f t="shared" si="96"/>
        <v>1.2549395395866352</v>
      </c>
      <c r="EB412" s="138">
        <f t="shared" si="96"/>
        <v>1.4324491760644369</v>
      </c>
      <c r="EC412" s="138">
        <f t="shared" si="96"/>
        <v>1.6099588125422384</v>
      </c>
      <c r="ED412" s="138">
        <f t="shared" si="96"/>
        <v>1.7874684490200399</v>
      </c>
      <c r="EE412" s="138">
        <f t="shared" si="96"/>
        <v>1.9649780854978416</v>
      </c>
      <c r="EF412" s="138">
        <f t="shared" si="96"/>
        <v>3.2168914446373207</v>
      </c>
      <c r="EG412" s="138">
        <f t="shared" si="96"/>
        <v>4.4688048037768011</v>
      </c>
      <c r="EH412" s="138">
        <f t="shared" si="96"/>
        <v>5.7207181629162793</v>
      </c>
      <c r="EI412" s="138">
        <f t="shared" si="96"/>
        <v>6.9726315220557593</v>
      </c>
      <c r="EJ412" s="138">
        <f t="shared" si="96"/>
        <v>8.2245448811952393</v>
      </c>
      <c r="EK412" s="138">
        <f t="shared" si="96"/>
        <v>9.4764582403347202</v>
      </c>
      <c r="EL412" s="138">
        <f t="shared" si="96"/>
        <v>10.728371599474197</v>
      </c>
      <c r="EM412" s="138">
        <f t="shared" si="96"/>
        <v>11.980284958613678</v>
      </c>
      <c r="EN412" s="138">
        <f t="shared" si="96"/>
        <v>13.232198317753156</v>
      </c>
      <c r="EO412" s="138">
        <f t="shared" si="96"/>
        <v>14.484111676892638</v>
      </c>
      <c r="EP412" s="138">
        <f t="shared" si="96"/>
        <v>15.736025036032116</v>
      </c>
      <c r="EQ412" s="138">
        <f t="shared" si="96"/>
        <v>128.84980060762965</v>
      </c>
      <c r="ER412" s="138">
        <f t="shared" si="96"/>
        <v>140.56268944379514</v>
      </c>
      <c r="ES412" s="138">
        <f t="shared" si="96"/>
        <v>152.11089733488478</v>
      </c>
      <c r="ET412" s="138">
        <f t="shared" si="96"/>
        <v>154.34078812176492</v>
      </c>
      <c r="EU412" s="138">
        <f t="shared" si="96"/>
        <v>127.93225927492614</v>
      </c>
      <c r="EV412" s="138">
        <f t="shared" si="96"/>
        <v>112.82883893659641</v>
      </c>
      <c r="EW412" s="138">
        <f t="shared" si="96"/>
        <v>117.15827145807073</v>
      </c>
      <c r="EX412" s="138">
        <f t="shared" si="96"/>
        <v>138.00355321183966</v>
      </c>
      <c r="EY412" s="138">
        <f t="shared" si="96"/>
        <v>155.89923366244793</v>
      </c>
      <c r="EZ412" s="138">
        <f t="shared" si="96"/>
        <v>161.26968543031734</v>
      </c>
      <c r="FA412" s="138">
        <f t="shared" si="96"/>
        <v>177.4851170035046</v>
      </c>
      <c r="FB412" s="138">
        <f t="shared" si="96"/>
        <v>191.36479658797751</v>
      </c>
      <c r="FC412" s="138">
        <f t="shared" si="96"/>
        <v>147.23033347705677</v>
      </c>
      <c r="FD412" s="138">
        <f t="shared" si="96"/>
        <v>213.84859876729246</v>
      </c>
      <c r="FE412" s="138">
        <f t="shared" si="96"/>
        <v>212.47495219666422</v>
      </c>
      <c r="FF412" s="138">
        <f t="shared" si="96"/>
        <v>214.11067887178649</v>
      </c>
      <c r="FG412" s="138">
        <f t="shared" si="96"/>
        <v>227.160355057228</v>
      </c>
      <c r="FH412" s="138">
        <f t="shared" si="96"/>
        <v>238.99955820652895</v>
      </c>
      <c r="FI412" s="138">
        <f t="shared" si="96"/>
        <v>239.66866363188439</v>
      </c>
      <c r="FJ412" s="138">
        <f t="shared" si="96"/>
        <v>240.38456517389957</v>
      </c>
      <c r="FK412" s="138">
        <f t="shared" si="96"/>
        <v>222.13725844787965</v>
      </c>
      <c r="FL412" s="138">
        <f t="shared" si="96"/>
        <v>206.66846632156813</v>
      </c>
      <c r="FM412" s="138">
        <f t="shared" si="96"/>
        <v>198.42483635180085</v>
      </c>
      <c r="FN412" s="138">
        <f t="shared" si="96"/>
        <v>194.43052644555934</v>
      </c>
      <c r="FO412" s="138">
        <f t="shared" si="96"/>
        <v>116.3782615193645</v>
      </c>
      <c r="FP412" s="138">
        <f t="shared" si="96"/>
        <v>114.83763654132285</v>
      </c>
      <c r="FQ412" s="138">
        <f t="shared" si="96"/>
        <v>108.95448563749721</v>
      </c>
      <c r="FR412" s="138">
        <f t="shared" si="96"/>
        <v>111.62136654259004</v>
      </c>
      <c r="FS412" s="138">
        <f t="shared" si="96"/>
        <v>106.15178037966969</v>
      </c>
      <c r="FT412" s="138">
        <f t="shared" si="96"/>
        <v>106.72419577661543</v>
      </c>
      <c r="FU412" s="138">
        <f t="shared" si="96"/>
        <v>107.3534332732021</v>
      </c>
      <c r="FV412" s="138">
        <f t="shared" si="96"/>
        <v>110.46157624780179</v>
      </c>
      <c r="FW412" s="112"/>
      <c r="FX412" s="112"/>
      <c r="FY412" s="100" t="s">
        <v>166</v>
      </c>
      <c r="FZ412" s="139">
        <f>SUM(L412:FW412)</f>
        <v>5311.9326016030891</v>
      </c>
      <c r="GA412" s="115"/>
      <c r="GB412" s="136" t="s">
        <v>177</v>
      </c>
      <c r="GC412" s="14" t="s">
        <v>11</v>
      </c>
      <c r="GD412" s="117"/>
      <c r="GE412" s="140">
        <f>GE410+GE411</f>
        <v>0.99999999999999989</v>
      </c>
      <c r="GI412" s="141"/>
      <c r="GK412" s="139">
        <v>4989.8401356968243</v>
      </c>
      <c r="GL412" s="119">
        <f>FZ412-GK412</f>
        <v>322.09246590626481</v>
      </c>
      <c r="GM412" s="15">
        <f>GL412/GK412</f>
        <v>6.4549656331081048E-2</v>
      </c>
      <c r="GO412" s="142">
        <f>SUM(EV412:FU412)</f>
        <v>4381.5694489101661</v>
      </c>
      <c r="GR412" s="143" t="str">
        <f>GB409</f>
        <v>Repsol, Spain</v>
      </c>
      <c r="GS412" s="144">
        <f>GO412</f>
        <v>4381.5694489101661</v>
      </c>
      <c r="GU412" s="142">
        <f>SUM(DU412:FU412)</f>
        <v>5201.4586532710455</v>
      </c>
      <c r="GW412" s="145">
        <f>SUM(DU412:FV412)</f>
        <v>5311.920229518847</v>
      </c>
      <c r="GY412" s="306">
        <f>+GW412</f>
        <v>5311.920229518847</v>
      </c>
      <c r="GZ412" s="143" t="str">
        <f>GR412</f>
        <v>Repsol, Spain</v>
      </c>
      <c r="HA412" s="144">
        <f>GW412</f>
        <v>5311.920229518847</v>
      </c>
      <c r="HC412" s="22" t="s">
        <v>83</v>
      </c>
      <c r="HD412" s="146">
        <f>FU412</f>
        <v>107.3534332732021</v>
      </c>
      <c r="HE412" s="147"/>
      <c r="HF412" s="148">
        <f>FV412</f>
        <v>110.46157624780179</v>
      </c>
    </row>
    <row r="413" spans="2:214" ht="9.9499999999999993" customHeight="1">
      <c r="C413" s="149"/>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c r="DZ413" s="23"/>
      <c r="EA413" s="23"/>
      <c r="EB413" s="23"/>
      <c r="EC413" s="23"/>
      <c r="ED413" s="23"/>
      <c r="EE413" s="23"/>
      <c r="EF413" s="23"/>
      <c r="EG413" s="23"/>
      <c r="EH413" s="23"/>
      <c r="EI413" s="23"/>
      <c r="EJ413" s="23"/>
      <c r="EK413" s="23"/>
      <c r="EL413" s="23"/>
      <c r="EM413" s="23"/>
      <c r="EN413" s="23"/>
      <c r="EO413" s="23"/>
      <c r="EP413" s="23"/>
      <c r="EQ413" s="23"/>
      <c r="ER413" s="23"/>
      <c r="ES413" s="23"/>
      <c r="ET413" s="23"/>
      <c r="EU413" s="23"/>
      <c r="EV413" s="23"/>
      <c r="EW413" s="23"/>
      <c r="EX413" s="23"/>
      <c r="EY413" s="23"/>
      <c r="EZ413" s="23"/>
      <c r="FA413" s="23"/>
      <c r="FB413" s="23"/>
      <c r="FC413" s="23"/>
      <c r="FD413" s="23"/>
      <c r="FE413" s="23"/>
      <c r="FF413" s="23"/>
      <c r="FG413" s="23"/>
      <c r="FH413" s="23"/>
      <c r="FI413" s="23"/>
      <c r="FJ413" s="23"/>
      <c r="FK413" s="23"/>
      <c r="FL413" s="23"/>
      <c r="FM413" s="23"/>
      <c r="FN413" s="23"/>
      <c r="FO413" s="23"/>
      <c r="FP413" s="23"/>
      <c r="FQ413" s="23"/>
      <c r="FR413" s="23"/>
      <c r="FS413" s="23"/>
      <c r="FY413" s="23"/>
      <c r="FZ413" s="151">
        <f>FZ410+(FZ411*$FP$7)</f>
        <v>5311.9326016030882</v>
      </c>
      <c r="GA413" s="152" t="s">
        <v>179</v>
      </c>
      <c r="GB413" s="149"/>
      <c r="GK413" s="204">
        <v>0</v>
      </c>
      <c r="GY413" s="306"/>
      <c r="GZ413" s="1"/>
      <c r="HA413" s="1"/>
    </row>
    <row r="414" spans="2:214" ht="14.1" customHeight="1">
      <c r="B414" s="14">
        <v>79</v>
      </c>
      <c r="C414" s="103" t="str">
        <f>GB414</f>
        <v>Rio Tinto, UK</v>
      </c>
      <c r="D414" s="154" t="s">
        <v>180</v>
      </c>
      <c r="F414" s="14" t="s">
        <v>265</v>
      </c>
      <c r="G414" s="23" t="s">
        <v>182</v>
      </c>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c r="DZ414" s="23"/>
      <c r="EA414" s="23"/>
      <c r="EB414" s="23"/>
      <c r="EC414" s="23"/>
      <c r="ED414" s="23"/>
      <c r="EE414" s="23"/>
      <c r="EF414" s="23"/>
      <c r="EG414" s="23"/>
      <c r="EH414" s="23"/>
      <c r="EI414" s="23"/>
      <c r="EJ414" s="23"/>
      <c r="EK414" s="23"/>
      <c r="EL414" s="23"/>
      <c r="EM414" s="23"/>
      <c r="EN414" s="23"/>
      <c r="EO414" s="23"/>
      <c r="EP414" s="23"/>
      <c r="EQ414" s="23"/>
      <c r="ER414" s="23"/>
      <c r="ES414" s="23"/>
      <c r="ET414" s="23"/>
      <c r="EU414" s="23"/>
      <c r="EV414" s="23"/>
      <c r="EW414" s="23"/>
      <c r="EX414" s="23"/>
      <c r="EY414" s="23"/>
      <c r="EZ414" s="23"/>
      <c r="FA414" s="23"/>
      <c r="FB414" s="23"/>
      <c r="FC414" s="23"/>
      <c r="FD414" s="23"/>
      <c r="FE414" s="23"/>
      <c r="FF414" s="23"/>
      <c r="FG414" s="23"/>
      <c r="FH414" s="23"/>
      <c r="FI414" s="23"/>
      <c r="FJ414" s="23"/>
      <c r="FK414" s="23"/>
      <c r="FL414" s="23"/>
      <c r="FM414" s="23"/>
      <c r="FN414" s="23"/>
      <c r="FO414" s="23"/>
      <c r="FP414" s="23"/>
      <c r="FQ414" s="23"/>
      <c r="FR414" s="23"/>
      <c r="FS414" s="23"/>
      <c r="FT414" s="23"/>
      <c r="FU414" s="23"/>
      <c r="FV414" s="23"/>
      <c r="FW414" s="23"/>
      <c r="FX414" s="23"/>
      <c r="FY414" s="23"/>
      <c r="FZ414" s="180"/>
      <c r="GB414" s="156" t="s">
        <v>77</v>
      </c>
      <c r="GF414" s="14">
        <v>79</v>
      </c>
      <c r="GK414" s="180"/>
      <c r="GZ414" s="1"/>
      <c r="HA414" s="1"/>
    </row>
    <row r="415" spans="2:214" ht="14.1" customHeight="1">
      <c r="B415" s="117"/>
      <c r="C415" s="109" t="s">
        <v>172</v>
      </c>
      <c r="D415" s="110" t="s">
        <v>173</v>
      </c>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13"/>
      <c r="DQ415" s="155">
        <f>[4]RioTinto!DN29</f>
        <v>3.1580954302218833</v>
      </c>
      <c r="DR415" s="155">
        <f>[4]RioTinto!DO29</f>
        <v>3.2982027814427584</v>
      </c>
      <c r="DS415" s="155">
        <f>[4]RioTinto!DP29</f>
        <v>3.2470825316729792</v>
      </c>
      <c r="DT415" s="155">
        <f>[4]RioTinto!DQ29</f>
        <v>3.6655112427515384</v>
      </c>
      <c r="DU415" s="155">
        <f>[4]RioTinto!DR29</f>
        <v>4.026950342049715</v>
      </c>
      <c r="DV415" s="155">
        <f>[4]RioTinto!DS29</f>
        <v>5.0232082763593393</v>
      </c>
      <c r="DW415" s="155">
        <f>[4]RioTinto!DT29</f>
        <v>6.0575583701177855</v>
      </c>
      <c r="DX415" s="155">
        <f>[4]RioTinto!DU29</f>
        <v>6.0792507019510769</v>
      </c>
      <c r="DY415" s="155">
        <f>[4]RioTinto!DV29</f>
        <v>6.1009430337843682</v>
      </c>
      <c r="DZ415" s="155">
        <f>[4]RioTinto!DW29</f>
        <v>6.1226353656176578</v>
      </c>
      <c r="EA415" s="155">
        <f>[4]RioTinto!DX29</f>
        <v>6.1443276974509491</v>
      </c>
      <c r="EB415" s="155">
        <f>[4]RioTinto!DY29</f>
        <v>6.2545863879388772</v>
      </c>
      <c r="EC415" s="155">
        <f>[4]RioTinto!DZ29</f>
        <v>6.3648450784268054</v>
      </c>
      <c r="ED415" s="155">
        <f>[4]RioTinto!EA29</f>
        <v>6.4751037689147344</v>
      </c>
      <c r="EE415" s="155">
        <f>[4]RioTinto!EB29</f>
        <v>27.192107849732224</v>
      </c>
      <c r="EF415" s="155">
        <f>[4]RioTinto!EC29</f>
        <v>29.692749005498381</v>
      </c>
      <c r="EG415" s="155">
        <f>[4]RioTinto!ED29</f>
        <v>29.504974746485917</v>
      </c>
      <c r="EH415" s="155">
        <f>[4]RioTinto!EE29</f>
        <v>28.528369593303747</v>
      </c>
      <c r="EI415" s="155">
        <f>[4]RioTinto!EF29</f>
        <v>38.039019306743818</v>
      </c>
      <c r="EJ415" s="155">
        <f>[4]RioTinto!EG29</f>
        <v>39.134145582555625</v>
      </c>
      <c r="EK415" s="155">
        <f>[4]RioTinto!EH29</f>
        <v>46.798229138629836</v>
      </c>
      <c r="EL415" s="155">
        <f>[4]RioTinto!EI29</f>
        <v>37.524146365403119</v>
      </c>
      <c r="EM415" s="155">
        <f>[4]RioTinto!EJ29</f>
        <v>36.970532478412323</v>
      </c>
      <c r="EN415" s="155">
        <f>[4]RioTinto!EK29</f>
        <v>39.972953073944353</v>
      </c>
      <c r="EO415" s="155">
        <f>[4]RioTinto!EL29</f>
        <v>50.121918769969845</v>
      </c>
      <c r="EP415" s="155">
        <f>[4]RioTinto!EM29</f>
        <v>73.283124811510845</v>
      </c>
      <c r="EQ415" s="155">
        <f>[4]RioTinto!EN29</f>
        <v>80.04136031856703</v>
      </c>
      <c r="ER415" s="155">
        <f>[4]RioTinto!EO29</f>
        <v>81.710290959654159</v>
      </c>
      <c r="ES415" s="155">
        <f>[4]RioTinto!EP29</f>
        <v>89.171039683138218</v>
      </c>
      <c r="ET415" s="155">
        <f>[4]RioTinto!EQ29</f>
        <v>108.42018021035575</v>
      </c>
      <c r="EU415" s="155">
        <f>[4]RioTinto!ER29</f>
        <v>112.59424327118738</v>
      </c>
      <c r="EV415" s="155">
        <f>[4]RioTinto!ES29</f>
        <v>85.888098189594345</v>
      </c>
      <c r="EW415" s="155">
        <f>[4]RioTinto!ET29</f>
        <v>96.913396146388862</v>
      </c>
      <c r="EX415" s="155">
        <f>[4]RioTinto!EU29</f>
        <v>137.0710133388848</v>
      </c>
      <c r="EY415" s="155">
        <f>[4]RioTinto!EV29</f>
        <v>141.33168820822868</v>
      </c>
      <c r="EZ415" s="155">
        <f>[4]RioTinto!EW29</f>
        <v>144.84729282121413</v>
      </c>
      <c r="FA415" s="155">
        <f>[4]RioTinto!EX29</f>
        <v>175.40039091073646</v>
      </c>
      <c r="FB415" s="155">
        <f>[4]RioTinto!EY29</f>
        <v>237.25270086190486</v>
      </c>
      <c r="FC415" s="155">
        <f>[4]RioTinto!EZ29</f>
        <v>289.62571360192459</v>
      </c>
      <c r="FD415" s="155">
        <f>[4]RioTinto!FA29</f>
        <v>274.46551656498406</v>
      </c>
      <c r="FE415" s="155">
        <f>[4]RioTinto!FB29</f>
        <v>310.8216058248276</v>
      </c>
      <c r="FF415" s="155">
        <f>[4]RioTinto!FC29</f>
        <v>311.28075276151907</v>
      </c>
      <c r="FG415" s="155">
        <f>[4]RioTinto!FD29</f>
        <v>310.44176608629192</v>
      </c>
      <c r="FH415" s="155">
        <f>[4]RioTinto!FE29</f>
        <v>328.57598305407487</v>
      </c>
      <c r="FI415" s="155">
        <f>[4]RioTinto!FF29</f>
        <v>320.56804307186945</v>
      </c>
      <c r="FJ415" s="155">
        <f>[4]RioTinto!FG29</f>
        <v>338.78365426933868</v>
      </c>
      <c r="FK415" s="155">
        <f>[4]RioTinto!FH29</f>
        <v>324.84645770922185</v>
      </c>
      <c r="FL415" s="155">
        <f>[4]RioTinto!FI29</f>
        <v>335.05621595601605</v>
      </c>
      <c r="FM415" s="155">
        <f>[4]RioTinto!FJ29</f>
        <v>292.37224709595176</v>
      </c>
      <c r="FN415" s="155">
        <f>[4]RioTinto!FK29</f>
        <v>151.84197899540274</v>
      </c>
      <c r="FO415" s="155">
        <f>[4]RioTinto!FL29</f>
        <v>65.539051149647889</v>
      </c>
      <c r="FP415" s="155">
        <f>[4]RioTinto!FM29</f>
        <v>66.739094279636987</v>
      </c>
      <c r="FQ415" s="155">
        <f>[4]RioTinto!FN29</f>
        <v>73.146281078013544</v>
      </c>
      <c r="FR415" s="155">
        <f>[4]RioTinto!FO29</f>
        <v>67.974616945643149</v>
      </c>
      <c r="FS415" s="155">
        <f>[4]RioTinto!FP29</f>
        <v>62.911478452854382</v>
      </c>
      <c r="FT415" s="155">
        <f>[4]RioTinto!FQ29</f>
        <v>61.561169052675346</v>
      </c>
      <c r="FU415" s="155">
        <f>[4]RioTinto!FR29</f>
        <v>49.372904915046973</v>
      </c>
      <c r="FV415" s="155">
        <f>[4]RioTinto!FS29</f>
        <v>13.597010420659046</v>
      </c>
      <c r="FW415" s="155"/>
      <c r="FX415" s="155"/>
      <c r="FY415" s="113" t="s">
        <v>166</v>
      </c>
      <c r="FZ415" s="114">
        <f>SUM(L415:FW415)</f>
        <v>6088.9438079363454</v>
      </c>
      <c r="GA415" s="115"/>
      <c r="GB415" s="109" t="s">
        <v>172</v>
      </c>
      <c r="GC415" s="116" t="s">
        <v>173</v>
      </c>
      <c r="GD415" s="117"/>
      <c r="GE415" s="118">
        <f>FZ415/FZ417</f>
        <v>0.89849736753571097</v>
      </c>
      <c r="GF415" s="117"/>
      <c r="GI415" s="118">
        <f>FZ415/$GI$576</f>
        <v>3.7774956858960718E-3</v>
      </c>
      <c r="GK415" s="114">
        <v>6032.7054530260139</v>
      </c>
      <c r="GL415" s="119">
        <f>FZ415-GK415</f>
        <v>56.238354910331509</v>
      </c>
      <c r="GM415" s="15">
        <f>GL415/GK415</f>
        <v>9.3222444470784285E-3</v>
      </c>
      <c r="GO415" s="120">
        <f>SUM(EV415:FU415)</f>
        <v>5054.6291113418929</v>
      </c>
      <c r="GU415" s="120">
        <f>SUM(DU415:FU415)</f>
        <v>6061.9779055295976</v>
      </c>
      <c r="GW415" s="121">
        <f>SUM(DU415:FV415)</f>
        <v>6075.5749159502566</v>
      </c>
      <c r="GZ415" s="1"/>
      <c r="HA415" s="1"/>
    </row>
    <row r="416" spans="2:214" ht="14.1" customHeight="1">
      <c r="B416" s="117"/>
      <c r="C416" s="125" t="s">
        <v>175</v>
      </c>
      <c r="D416" s="126" t="s">
        <v>176</v>
      </c>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14"/>
      <c r="DQ416" s="127">
        <f>[4]RioTinto!DN36</f>
        <v>1.2741709949903111E-2</v>
      </c>
      <c r="DR416" s="127">
        <f>[4]RioTinto!DO36</f>
        <v>1.3306989647920396E-2</v>
      </c>
      <c r="DS416" s="127">
        <f>[4]RioTinto!DP36</f>
        <v>1.3100738947292466E-2</v>
      </c>
      <c r="DT416" s="127">
        <f>[4]RioTinto!DQ36</f>
        <v>1.4788939126506247E-2</v>
      </c>
      <c r="DU416" s="127">
        <f>[4]RioTinto!DR36</f>
        <v>1.6247207969094086E-2</v>
      </c>
      <c r="DV416" s="127">
        <f>[4]RioTinto!DS36</f>
        <v>2.0266728567738881E-2</v>
      </c>
      <c r="DW416" s="127">
        <f>[4]RioTinto!DT36</f>
        <v>2.4439936494010838E-2</v>
      </c>
      <c r="DX416" s="127">
        <f>[4]RioTinto!DU36</f>
        <v>2.4527456775289173E-2</v>
      </c>
      <c r="DY416" s="127">
        <f>[4]RioTinto!DV36</f>
        <v>2.4614977056567511E-2</v>
      </c>
      <c r="DZ416" s="127">
        <f>[4]RioTinto!DW36</f>
        <v>2.4702497337845838E-2</v>
      </c>
      <c r="EA416" s="127">
        <f>[4]RioTinto!DX36</f>
        <v>2.4790017619124173E-2</v>
      </c>
      <c r="EB416" s="127">
        <f>[4]RioTinto!DY36</f>
        <v>2.5234869361161184E-2</v>
      </c>
      <c r="EC416" s="127">
        <f>[4]RioTinto!DZ36</f>
        <v>2.5679721103198192E-2</v>
      </c>
      <c r="ED416" s="127">
        <f>[4]RioTinto!EA36</f>
        <v>2.6124572845235207E-2</v>
      </c>
      <c r="EE416" s="127">
        <f>[4]RioTinto!EB36</f>
        <v>0.10970977882179729</v>
      </c>
      <c r="EF416" s="127">
        <f>[4]RioTinto!EC36</f>
        <v>0.11979891165503921</v>
      </c>
      <c r="EG416" s="127">
        <f>[4]RioTinto!ED36</f>
        <v>0.11904131417350057</v>
      </c>
      <c r="EH416" s="127">
        <f>[4]RioTinto!EE36</f>
        <v>0.11510108504731685</v>
      </c>
      <c r="EI416" s="127">
        <f>[4]RioTinto!EF36</f>
        <v>0.15347292743184812</v>
      </c>
      <c r="EJ416" s="127">
        <f>[4]RioTinto!EG36</f>
        <v>0.15789134406086408</v>
      </c>
      <c r="EK416" s="127">
        <f>[4]RioTinto!EH36</f>
        <v>0.18881299663944323</v>
      </c>
      <c r="EL416" s="127">
        <f>[4]RioTinto!EI36</f>
        <v>0.15139561158608988</v>
      </c>
      <c r="EM416" s="127">
        <f>[4]RioTinto!EJ36</f>
        <v>0.14916199080795536</v>
      </c>
      <c r="EN416" s="127">
        <f>[4]RioTinto!EK36</f>
        <v>0.16127561220450598</v>
      </c>
      <c r="EO416" s="127">
        <f>[4]RioTinto!EL36</f>
        <v>0.20222281600106379</v>
      </c>
      <c r="EP416" s="127">
        <f>[4]RioTinto!EM36</f>
        <v>0.29566944419574276</v>
      </c>
      <c r="EQ416" s="127">
        <f>[4]RioTinto!EN36</f>
        <v>0.32293634556293677</v>
      </c>
      <c r="ER416" s="127">
        <f>[4]RioTinto!EO36</f>
        <v>0.32966984384539494</v>
      </c>
      <c r="ES416" s="127">
        <f>[4]RioTinto!EP36</f>
        <v>0.35977111796587485</v>
      </c>
      <c r="ET416" s="127">
        <f>[4]RioTinto!EQ36</f>
        <v>0.43743405463194596</v>
      </c>
      <c r="EU416" s="127">
        <f>[4]RioTinto!ER36</f>
        <v>0.45427480628395817</v>
      </c>
      <c r="EV416" s="127">
        <f>[4]RioTinto!ES36</f>
        <v>0.34652570179100678</v>
      </c>
      <c r="EW416" s="127">
        <f>[4]RioTinto!ET36</f>
        <v>0.39100857185641996</v>
      </c>
      <c r="EX416" s="127">
        <f>[4]RioTinto!EU36</f>
        <v>0.55302923331251663</v>
      </c>
      <c r="EY416" s="127">
        <f>[4]RioTinto!EV36</f>
        <v>0.57021943056130808</v>
      </c>
      <c r="EZ416" s="127">
        <f>[4]RioTinto!EW36</f>
        <v>0.58440355364021535</v>
      </c>
      <c r="FA416" s="127">
        <f>[4]RioTinto!EX36</f>
        <v>0.70767364554503187</v>
      </c>
      <c r="FB416" s="127">
        <f>[4]RioTinto!EY36</f>
        <v>0.9572241137124623</v>
      </c>
      <c r="FC416" s="127">
        <f>[4]RioTinto!EZ36</f>
        <v>1.1685292348781728</v>
      </c>
      <c r="FD416" s="127">
        <f>[4]RioTinto!FA36</f>
        <v>1.1073636248780643</v>
      </c>
      <c r="FE416" s="127">
        <f>[4]RioTinto!FB36</f>
        <v>1.2540465717670908</v>
      </c>
      <c r="FF416" s="127">
        <f>[4]RioTinto!FC36</f>
        <v>1.2558990544488122</v>
      </c>
      <c r="FG416" s="127">
        <f>[4]RioTinto!FD36</f>
        <v>1.2525140633667577</v>
      </c>
      <c r="FH416" s="127">
        <f>[4]RioTinto!FE36</f>
        <v>1.3256787089189246</v>
      </c>
      <c r="FI416" s="127">
        <f>[4]RioTinto!FF36</f>
        <v>1.2933697268745392</v>
      </c>
      <c r="FJ416" s="127">
        <f>[4]RioTinto!FG36</f>
        <v>1.3668627670839208</v>
      </c>
      <c r="FK416" s="127">
        <f>[4]RioTinto!FH36</f>
        <v>1.3106314973178519</v>
      </c>
      <c r="FL416" s="127">
        <f>[4]RioTinto!FI36</f>
        <v>1.3518239758586736</v>
      </c>
      <c r="FM416" s="127">
        <f>[4]RioTinto!FJ36</f>
        <v>1.1796104494651969</v>
      </c>
      <c r="FN416" s="127">
        <f>[4]RioTinto!FK36</f>
        <v>0.6126244432210749</v>
      </c>
      <c r="FO416" s="127">
        <f>[4]RioTinto!FL36</f>
        <v>0.26442506206407002</v>
      </c>
      <c r="FP416" s="127">
        <f>[4]RioTinto!FM36</f>
        <v>0.26926677816402356</v>
      </c>
      <c r="FQ416" s="127">
        <f>[4]RioTinto!FN36</f>
        <v>0.29511733194986234</v>
      </c>
      <c r="FR416" s="127">
        <f>[4]RioTinto!FO36</f>
        <v>0.27425164065301921</v>
      </c>
      <c r="FS416" s="127">
        <f>[4]RioTinto!FP36</f>
        <v>0.25382380889912837</v>
      </c>
      <c r="FT416" s="127">
        <f>[4]RioTinto!FQ36</f>
        <v>0.24837582573970238</v>
      </c>
      <c r="FU416" s="127">
        <f>[4]RioTinto!FR36</f>
        <v>0.19920083091582666</v>
      </c>
      <c r="FV416" s="127">
        <f>[4]RioTinto!FS36</f>
        <v>5.4858748506429841E-2</v>
      </c>
      <c r="FW416" s="127"/>
      <c r="FX416" s="127"/>
      <c r="FY416" s="113" t="s">
        <v>166</v>
      </c>
      <c r="FZ416" s="129">
        <f>SUM(L416:FW416)</f>
        <v>24.566564759106274</v>
      </c>
      <c r="GA416" s="115"/>
      <c r="GB416" s="125" t="s">
        <v>175</v>
      </c>
      <c r="GC416" s="130" t="s">
        <v>176</v>
      </c>
      <c r="GD416" s="117"/>
      <c r="GE416" s="131">
        <f>(FZ416*$FP$7)/FZ417</f>
        <v>0.10150263246428905</v>
      </c>
      <c r="GF416" s="117"/>
      <c r="GI416" s="132"/>
      <c r="GK416" s="129">
        <v>24.339664457275678</v>
      </c>
      <c r="GL416" s="119">
        <f>FZ416-GK416</f>
        <v>0.22690030183059662</v>
      </c>
      <c r="GM416" s="15">
        <f>GL416/GK416</f>
        <v>9.3222444470786852E-3</v>
      </c>
      <c r="GO416" s="133">
        <f>SUM(EV416:FU416)</f>
        <v>20.393499646883679</v>
      </c>
      <c r="GU416" s="133">
        <f>SUM(DU416:FU416)</f>
        <v>24.457767632928224</v>
      </c>
      <c r="GW416" s="134">
        <f>SUM(DU416:FV416)</f>
        <v>24.512626381434654</v>
      </c>
      <c r="GZ416" s="1"/>
      <c r="HA416" s="1"/>
    </row>
    <row r="417" spans="2:214" ht="15" customHeight="1">
      <c r="B417" s="117"/>
      <c r="C417" s="136" t="s">
        <v>177</v>
      </c>
      <c r="D417" s="14" t="s">
        <v>11</v>
      </c>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215"/>
      <c r="DQ417" s="138">
        <f t="shared" ref="DQ417:FV417" si="97">DQ415+(DQ416*$FP$7)</f>
        <v>3.5148633088191703</v>
      </c>
      <c r="DR417" s="138">
        <f t="shared" si="97"/>
        <v>3.6707984915845295</v>
      </c>
      <c r="DS417" s="138">
        <f t="shared" si="97"/>
        <v>3.6139032221971683</v>
      </c>
      <c r="DT417" s="138">
        <f t="shared" si="97"/>
        <v>4.079601538293713</v>
      </c>
      <c r="DU417" s="138">
        <f t="shared" si="97"/>
        <v>4.4818721651843498</v>
      </c>
      <c r="DV417" s="138">
        <f t="shared" si="97"/>
        <v>5.5906766762560283</v>
      </c>
      <c r="DW417" s="138">
        <f t="shared" si="97"/>
        <v>6.7418765919500894</v>
      </c>
      <c r="DX417" s="138">
        <f t="shared" si="97"/>
        <v>6.7660194916591738</v>
      </c>
      <c r="DY417" s="138">
        <f t="shared" si="97"/>
        <v>6.7901623913682583</v>
      </c>
      <c r="DZ417" s="138">
        <f t="shared" si="97"/>
        <v>6.814305291077341</v>
      </c>
      <c r="EA417" s="138">
        <f t="shared" si="97"/>
        <v>6.8384481907864263</v>
      </c>
      <c r="EB417" s="138">
        <f t="shared" si="97"/>
        <v>6.9611627300513907</v>
      </c>
      <c r="EC417" s="138">
        <f t="shared" si="97"/>
        <v>7.0838772693163552</v>
      </c>
      <c r="ED417" s="138">
        <f t="shared" si="97"/>
        <v>7.2065918085813205</v>
      </c>
      <c r="EE417" s="138">
        <f t="shared" si="97"/>
        <v>30.263981656742548</v>
      </c>
      <c r="EF417" s="138">
        <f t="shared" si="97"/>
        <v>33.04711853183948</v>
      </c>
      <c r="EG417" s="138">
        <f t="shared" si="97"/>
        <v>32.838131543343934</v>
      </c>
      <c r="EH417" s="138">
        <f t="shared" si="97"/>
        <v>31.751199974628619</v>
      </c>
      <c r="EI417" s="138">
        <f t="shared" si="97"/>
        <v>42.336261274835564</v>
      </c>
      <c r="EJ417" s="138">
        <f t="shared" si="97"/>
        <v>43.555103216259823</v>
      </c>
      <c r="EK417" s="138">
        <f t="shared" si="97"/>
        <v>52.084993044534244</v>
      </c>
      <c r="EL417" s="138">
        <f t="shared" si="97"/>
        <v>41.763223489813633</v>
      </c>
      <c r="EM417" s="138">
        <f t="shared" si="97"/>
        <v>41.14706822103507</v>
      </c>
      <c r="EN417" s="138">
        <f t="shared" si="97"/>
        <v>44.488670215670524</v>
      </c>
      <c r="EO417" s="138">
        <f t="shared" si="97"/>
        <v>55.784157617999632</v>
      </c>
      <c r="EP417" s="138">
        <f t="shared" si="97"/>
        <v>81.561869248991641</v>
      </c>
      <c r="EQ417" s="138">
        <f t="shared" si="97"/>
        <v>89.083577994329261</v>
      </c>
      <c r="ER417" s="138">
        <f t="shared" si="97"/>
        <v>90.941046587325218</v>
      </c>
      <c r="ES417" s="138">
        <f t="shared" si="97"/>
        <v>99.244630986182713</v>
      </c>
      <c r="ET417" s="138">
        <f t="shared" si="97"/>
        <v>120.66833374005024</v>
      </c>
      <c r="EU417" s="138">
        <f t="shared" si="97"/>
        <v>125.31393784713821</v>
      </c>
      <c r="EV417" s="138">
        <f t="shared" si="97"/>
        <v>95.590817839742527</v>
      </c>
      <c r="EW417" s="138">
        <f t="shared" si="97"/>
        <v>107.86163615836863</v>
      </c>
      <c r="EX417" s="138">
        <f t="shared" si="97"/>
        <v>152.55583187163526</v>
      </c>
      <c r="EY417" s="138">
        <f t="shared" si="97"/>
        <v>157.29783226394531</v>
      </c>
      <c r="EZ417" s="138">
        <f t="shared" si="97"/>
        <v>161.21059232314016</v>
      </c>
      <c r="FA417" s="138">
        <f t="shared" si="97"/>
        <v>195.21525298599735</v>
      </c>
      <c r="FB417" s="138">
        <f t="shared" si="97"/>
        <v>264.05497604585378</v>
      </c>
      <c r="FC417" s="138">
        <f t="shared" si="97"/>
        <v>322.34453217851342</v>
      </c>
      <c r="FD417" s="138">
        <f t="shared" si="97"/>
        <v>305.47169806156984</v>
      </c>
      <c r="FE417" s="138">
        <f t="shared" si="97"/>
        <v>345.93490983430615</v>
      </c>
      <c r="FF417" s="138">
        <f t="shared" si="97"/>
        <v>346.44592628608581</v>
      </c>
      <c r="FG417" s="138">
        <f t="shared" si="97"/>
        <v>345.51215986056116</v>
      </c>
      <c r="FH417" s="138">
        <f t="shared" si="97"/>
        <v>365.69498690380476</v>
      </c>
      <c r="FI417" s="138">
        <f t="shared" si="97"/>
        <v>356.78239542435654</v>
      </c>
      <c r="FJ417" s="138">
        <f t="shared" si="97"/>
        <v>377.05581174768849</v>
      </c>
      <c r="FK417" s="138">
        <f t="shared" si="97"/>
        <v>361.54413963412173</v>
      </c>
      <c r="FL417" s="138">
        <f t="shared" si="97"/>
        <v>372.90728728005888</v>
      </c>
      <c r="FM417" s="138">
        <f t="shared" si="97"/>
        <v>325.40133968097729</v>
      </c>
      <c r="FN417" s="138">
        <f t="shared" si="97"/>
        <v>168.99546340559283</v>
      </c>
      <c r="FO417" s="138">
        <f t="shared" si="97"/>
        <v>72.942952887441848</v>
      </c>
      <c r="FP417" s="138">
        <f t="shared" si="97"/>
        <v>74.278564068229642</v>
      </c>
      <c r="FQ417" s="138">
        <f t="shared" si="97"/>
        <v>81.409566372609689</v>
      </c>
      <c r="FR417" s="138">
        <f t="shared" si="97"/>
        <v>75.653662883927694</v>
      </c>
      <c r="FS417" s="138">
        <f t="shared" si="97"/>
        <v>70.018545102029975</v>
      </c>
      <c r="FT417" s="138">
        <f t="shared" si="97"/>
        <v>68.515692173387009</v>
      </c>
      <c r="FU417" s="138">
        <f t="shared" si="97"/>
        <v>54.950528180690121</v>
      </c>
      <c r="FV417" s="138">
        <f t="shared" si="97"/>
        <v>15.133055378839082</v>
      </c>
      <c r="FW417" s="112"/>
      <c r="FX417" s="112"/>
      <c r="FY417" s="113" t="s">
        <v>166</v>
      </c>
      <c r="FZ417" s="139">
        <f>SUM(L417:FW417)</f>
        <v>6776.8076211913212</v>
      </c>
      <c r="GA417" s="115"/>
      <c r="GB417" s="136" t="s">
        <v>177</v>
      </c>
      <c r="GC417" s="14" t="s">
        <v>11</v>
      </c>
      <c r="GD417" s="117"/>
      <c r="GE417" s="140">
        <f>GE415+GE416</f>
        <v>1</v>
      </c>
      <c r="GF417" s="117"/>
      <c r="GI417" s="141"/>
      <c r="GK417" s="139">
        <v>6714.2160578297335</v>
      </c>
      <c r="GL417" s="119">
        <f>FZ417-GK417</f>
        <v>62.59156336158776</v>
      </c>
      <c r="GM417" s="15">
        <f>GL417/GK417</f>
        <v>9.3222444470783851E-3</v>
      </c>
      <c r="GO417" s="142">
        <f>SUM(EV417:FU417)</f>
        <v>5625.647101454636</v>
      </c>
      <c r="GR417" s="143" t="str">
        <f>GB414</f>
        <v>Rio Tinto, UK</v>
      </c>
      <c r="GS417" s="144">
        <f>GO417</f>
        <v>5625.647101454636</v>
      </c>
      <c r="GU417" s="142">
        <f>SUM(DU417:FU417)</f>
        <v>6746.7953992515868</v>
      </c>
      <c r="GW417" s="145">
        <f>SUM(DU417:FV417)</f>
        <v>6761.9284546304261</v>
      </c>
      <c r="GY417" s="306">
        <f>+GW417</f>
        <v>6761.9284546304261</v>
      </c>
      <c r="GZ417" s="143" t="str">
        <f>GR417</f>
        <v>Rio Tinto, UK</v>
      </c>
      <c r="HA417" s="144">
        <f>GW417</f>
        <v>6761.9284546304261</v>
      </c>
      <c r="HC417" s="22" t="s">
        <v>77</v>
      </c>
      <c r="HD417" s="146">
        <f>FU417</f>
        <v>54.950528180690121</v>
      </c>
      <c r="HE417" s="147"/>
      <c r="HF417" s="148">
        <f>FV417</f>
        <v>15.133055378839082</v>
      </c>
    </row>
    <row r="418" spans="2:214" ht="9.9499999999999993" customHeight="1">
      <c r="B418" s="117"/>
      <c r="C418" s="157"/>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c r="DZ418" s="23"/>
      <c r="EA418" s="23"/>
      <c r="EB418" s="23"/>
      <c r="EC418" s="23"/>
      <c r="ED418" s="23"/>
      <c r="EE418" s="23"/>
      <c r="EF418" s="23"/>
      <c r="EG418" s="23"/>
      <c r="EH418" s="23"/>
      <c r="EI418" s="23"/>
      <c r="EJ418" s="23"/>
      <c r="EK418" s="23"/>
      <c r="EL418" s="23"/>
      <c r="EM418" s="23"/>
      <c r="EN418" s="23"/>
      <c r="EO418" s="23"/>
      <c r="EP418" s="23"/>
      <c r="EQ418" s="23"/>
      <c r="ER418" s="23"/>
      <c r="ES418" s="23"/>
      <c r="ET418" s="23"/>
      <c r="EU418" s="23"/>
      <c r="EV418" s="23"/>
      <c r="EW418" s="23"/>
      <c r="EX418" s="23"/>
      <c r="EY418" s="23"/>
      <c r="EZ418" s="23"/>
      <c r="FA418" s="23"/>
      <c r="FB418" s="23"/>
      <c r="FC418" s="23"/>
      <c r="FD418" s="23"/>
      <c r="FE418" s="23"/>
      <c r="FF418" s="23"/>
      <c r="FG418" s="23"/>
      <c r="FH418" s="23"/>
      <c r="FI418" s="23"/>
      <c r="FJ418" s="23"/>
      <c r="FK418" s="23"/>
      <c r="FL418" s="23"/>
      <c r="FM418" s="23"/>
      <c r="FN418" s="23"/>
      <c r="FO418" s="23"/>
      <c r="FP418" s="23"/>
      <c r="FQ418" s="23"/>
      <c r="FR418" s="23"/>
      <c r="FS418" s="23"/>
      <c r="FT418" s="23"/>
      <c r="FU418" s="23"/>
      <c r="FV418" s="23"/>
      <c r="FW418" s="23"/>
      <c r="FX418" s="23"/>
      <c r="FY418" s="23"/>
      <c r="FZ418" s="151">
        <f>FZ415+(FZ416*$FP$7)</f>
        <v>6776.8076211913212</v>
      </c>
      <c r="GA418" s="152" t="s">
        <v>179</v>
      </c>
      <c r="GB418" s="157"/>
      <c r="GF418" s="117"/>
      <c r="GK418" s="204">
        <v>0</v>
      </c>
      <c r="GZ418" s="1"/>
      <c r="HA418" s="1"/>
    </row>
    <row r="419" spans="2:214" ht="14.1" customHeight="1">
      <c r="B419" s="14">
        <v>80</v>
      </c>
      <c r="C419" s="103" t="str">
        <f>GB419</f>
        <v>Rosneft, Russian Federation</v>
      </c>
      <c r="D419" s="104" t="s">
        <v>169</v>
      </c>
      <c r="F419" s="14" t="s">
        <v>285</v>
      </c>
      <c r="G419" s="23" t="s">
        <v>200</v>
      </c>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c r="DZ419" s="23"/>
      <c r="EA419" s="23"/>
      <c r="EB419" s="23"/>
      <c r="EC419" s="23"/>
      <c r="ED419" s="23"/>
      <c r="EE419" s="23"/>
      <c r="EF419" s="23"/>
      <c r="EG419" s="23"/>
      <c r="EH419" s="23"/>
      <c r="EI419" s="23"/>
      <c r="EJ419" s="23"/>
      <c r="EK419" s="23"/>
      <c r="EL419" s="23"/>
      <c r="EM419" s="23"/>
      <c r="EN419" s="23"/>
      <c r="EO419" s="23"/>
      <c r="EP419" s="23"/>
      <c r="EQ419" s="23"/>
      <c r="ER419" s="23"/>
      <c r="ES419" s="23"/>
      <c r="ET419" s="23"/>
      <c r="EU419" s="23"/>
      <c r="EV419" s="23"/>
      <c r="EW419" s="23"/>
      <c r="EX419" s="23"/>
      <c r="EY419" s="23"/>
      <c r="EZ419" s="23"/>
      <c r="FA419" s="23"/>
      <c r="FB419" s="23"/>
      <c r="FC419" s="23"/>
      <c r="FD419" s="23"/>
      <c r="FE419" s="23"/>
      <c r="FF419" s="23"/>
      <c r="FG419" s="23"/>
      <c r="FH419" s="23"/>
      <c r="FI419" s="23"/>
      <c r="FJ419" s="23"/>
      <c r="FK419" s="23"/>
      <c r="FL419" s="23"/>
      <c r="FM419" s="23"/>
      <c r="FN419" s="23"/>
      <c r="FO419" s="23"/>
      <c r="FP419" s="23"/>
      <c r="FQ419" s="23"/>
      <c r="FR419" s="23"/>
      <c r="FS419" s="23"/>
      <c r="FT419" s="23"/>
      <c r="FU419" s="23"/>
      <c r="FV419" s="23"/>
      <c r="FW419" s="23"/>
      <c r="FX419" s="23"/>
      <c r="FY419" s="23"/>
      <c r="FZ419" s="180"/>
      <c r="GB419" s="222" t="s">
        <v>61</v>
      </c>
      <c r="GF419" s="14">
        <v>80</v>
      </c>
      <c r="GK419" s="180"/>
      <c r="GZ419" s="1"/>
      <c r="HA419" s="1"/>
    </row>
    <row r="420" spans="2:214" ht="14.1" customHeight="1">
      <c r="C420" s="109" t="s">
        <v>172</v>
      </c>
      <c r="D420" s="110" t="s">
        <v>173</v>
      </c>
      <c r="F420" s="14" t="s">
        <v>286</v>
      </c>
      <c r="G420" s="23" t="s">
        <v>204</v>
      </c>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c r="DZ420" s="23"/>
      <c r="EA420" s="23"/>
      <c r="EB420" s="23"/>
      <c r="EC420" s="23"/>
      <c r="ED420" s="23"/>
      <c r="EE420" s="23"/>
      <c r="EF420" s="23"/>
      <c r="EG420" s="23"/>
      <c r="EH420" s="23"/>
      <c r="EI420" s="23"/>
      <c r="EJ420" s="23"/>
      <c r="EK420" s="23"/>
      <c r="EL420" s="23"/>
      <c r="EM420" s="23"/>
      <c r="EN420" s="23"/>
      <c r="EO420" s="23"/>
      <c r="EP420" s="23"/>
      <c r="EQ420" s="23"/>
      <c r="ER420" s="23"/>
      <c r="ES420" s="213"/>
      <c r="ET420" s="162">
        <f>[4]Rosneft!EQ29</f>
        <v>49.975365480021637</v>
      </c>
      <c r="EU420" s="162">
        <f>[4]Rosneft!ER29</f>
        <v>46.366033528686742</v>
      </c>
      <c r="EV420" s="162">
        <f>[4]Rosneft!ES29</f>
        <v>42.201419738684933</v>
      </c>
      <c r="EW420" s="162">
        <f>[4]Rosneft!ET29</f>
        <v>47.180409254349414</v>
      </c>
      <c r="EX420" s="162">
        <f>[4]Rosneft!EU29</f>
        <v>43.473377098650523</v>
      </c>
      <c r="EY420" s="162">
        <f>[4]Rosneft!EV29</f>
        <v>43.136374175405173</v>
      </c>
      <c r="EZ420" s="162">
        <f>[4]Rosneft!EW29</f>
        <v>42.125365405669115</v>
      </c>
      <c r="FA420" s="162">
        <f>[4]Rosneft!EX29</f>
        <v>40.777353712687706</v>
      </c>
      <c r="FB420" s="162">
        <f>[4]Rosneft!EY29</f>
        <v>42.83957380562687</v>
      </c>
      <c r="FC420" s="162">
        <f>[4]Rosneft!EZ29</f>
        <v>45.652168399257448</v>
      </c>
      <c r="FD420" s="162">
        <f>[4]Rosneft!FA29</f>
        <v>48.742403912221484</v>
      </c>
      <c r="FE420" s="162">
        <f>[4]Rosneft!FB29</f>
        <v>54.501614826469947</v>
      </c>
      <c r="FF420" s="162">
        <f>[4]Rosneft!FC29</f>
        <v>59.346717609480443</v>
      </c>
      <c r="FG420" s="162">
        <f>[4]Rosneft!FD29</f>
        <v>72.521047972494529</v>
      </c>
      <c r="FH420" s="162">
        <f>[4]Rosneft!FE29</f>
        <v>78.60496396564065</v>
      </c>
      <c r="FI420" s="162">
        <f>[4]Rosneft!FF29</f>
        <v>229.39829758835256</v>
      </c>
      <c r="FJ420" s="162">
        <f>[4]Rosneft!FG29</f>
        <v>248.58796077801512</v>
      </c>
      <c r="FK420" s="162">
        <f>[4]Rosneft!FH29</f>
        <v>312.52167435901282</v>
      </c>
      <c r="FL420" s="162">
        <f>[4]Rosneft!FI29</f>
        <v>319.44152549161583</v>
      </c>
      <c r="FM420" s="162">
        <f>[4]Rosneft!FJ29</f>
        <v>327.67667902775617</v>
      </c>
      <c r="FN420" s="162">
        <f>[4]Rosneft!FK29</f>
        <v>346.29638557712281</v>
      </c>
      <c r="FO420" s="162">
        <f>[4]Rosneft!FL29</f>
        <v>355.82755638684245</v>
      </c>
      <c r="FP420" s="162">
        <f>[4]Rosneft!FM29</f>
        <v>372.37752129491827</v>
      </c>
      <c r="FQ420" s="162">
        <f>[4]Rosneft!FN29</f>
        <v>603.68954065021182</v>
      </c>
      <c r="FR420" s="162">
        <f>[4]Rosneft!FO29</f>
        <v>685.24432319287746</v>
      </c>
      <c r="FS420" s="162">
        <f>[4]Rosneft!FP29</f>
        <v>691.31645402754623</v>
      </c>
      <c r="FT420" s="162">
        <f>[4]Rosneft!FQ29</f>
        <v>720.74658550353536</v>
      </c>
      <c r="FU420" s="162">
        <f>[4]Rosneft!FR29</f>
        <v>766.46927163544126</v>
      </c>
      <c r="FV420" s="162">
        <f>[4]Rosneft!FS29</f>
        <v>777.15839852311854</v>
      </c>
      <c r="FW420" s="162"/>
      <c r="FX420" s="162"/>
      <c r="FY420" s="113" t="s">
        <v>166</v>
      </c>
      <c r="FZ420" s="114">
        <f>SUM(L420:FW420)</f>
        <v>7514.1963629217125</v>
      </c>
      <c r="GA420" s="115"/>
      <c r="GB420" s="109" t="s">
        <v>172</v>
      </c>
      <c r="GC420" s="116" t="s">
        <v>173</v>
      </c>
      <c r="GD420" s="117"/>
      <c r="GE420" s="118">
        <f>FZ420/FZ422</f>
        <v>0.92404769043876833</v>
      </c>
      <c r="GI420" s="118">
        <f>FZ420/$GI$576</f>
        <v>4.6617024625709045E-3</v>
      </c>
      <c r="GK420" s="114">
        <v>7514.1963629217125</v>
      </c>
      <c r="GL420" s="119">
        <f>FZ420-GK420</f>
        <v>0</v>
      </c>
      <c r="GM420" s="15">
        <f>GL420/GK420</f>
        <v>0</v>
      </c>
      <c r="GO420" s="120">
        <f>SUM(EV420:FU420)</f>
        <v>6640.696565389886</v>
      </c>
      <c r="GU420" s="120">
        <f>SUM(DU420:FU420)</f>
        <v>6737.0379643985943</v>
      </c>
      <c r="GW420" s="121">
        <f>SUM(DU420:FV420)</f>
        <v>7514.1963629217125</v>
      </c>
      <c r="GZ420" s="1"/>
      <c r="HA420" s="1"/>
    </row>
    <row r="421" spans="2:214" ht="14.1" customHeight="1">
      <c r="C421" s="125" t="s">
        <v>175</v>
      </c>
      <c r="D421" s="126" t="s">
        <v>176</v>
      </c>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23"/>
      <c r="DX421" s="23"/>
      <c r="DY421" s="23"/>
      <c r="DZ421" s="23"/>
      <c r="EA421" s="23"/>
      <c r="EB421" s="23"/>
      <c r="EC421" s="23"/>
      <c r="ED421" s="23"/>
      <c r="EE421" s="23"/>
      <c r="EF421" s="23"/>
      <c r="EG421" s="23"/>
      <c r="EH421" s="23"/>
      <c r="EI421" s="23"/>
      <c r="EJ421" s="23"/>
      <c r="EK421" s="23"/>
      <c r="EL421" s="23"/>
      <c r="EM421" s="23"/>
      <c r="EN421" s="23"/>
      <c r="EO421" s="23"/>
      <c r="EP421" s="23"/>
      <c r="EQ421" s="23"/>
      <c r="ER421" s="23"/>
      <c r="ES421" s="214"/>
      <c r="ET421" s="163">
        <f>[4]Rosneft!EQ36</f>
        <v>9.4263935622081463E-2</v>
      </c>
      <c r="EU421" s="163">
        <f>[4]Rosneft!ER36</f>
        <v>8.7455984716042254E-2</v>
      </c>
      <c r="EV421" s="163">
        <f>[4]Rosneft!ES36</f>
        <v>7.9600656747535456E-2</v>
      </c>
      <c r="EW421" s="163">
        <f>[4]Rosneft!ET36</f>
        <v>0.14880417140288857</v>
      </c>
      <c r="EX421" s="163">
        <f>[4]Rosneft!EU36</f>
        <v>0.1371124150783759</v>
      </c>
      <c r="EY421" s="163">
        <f>[4]Rosneft!EV36</f>
        <v>0.13604952813978383</v>
      </c>
      <c r="EZ421" s="163">
        <f>[4]Rosneft!EW36</f>
        <v>0.13286086732400765</v>
      </c>
      <c r="FA421" s="163">
        <f>[4]Rosneft!EX36</f>
        <v>0.12860931956963942</v>
      </c>
      <c r="FB421" s="163">
        <f>[4]Rosneft!EY36</f>
        <v>0.151337300139536</v>
      </c>
      <c r="FC421" s="163">
        <f>[4]Rosneft!EZ36</f>
        <v>0.16289742436094828</v>
      </c>
      <c r="FD421" s="163">
        <f>[4]Rosneft!FA36</f>
        <v>0.17498123711359437</v>
      </c>
      <c r="FE421" s="163">
        <f>[4]Rosneft!FB36</f>
        <v>0.19332427619325454</v>
      </c>
      <c r="FF421" s="163">
        <f>[4]Rosneft!FC36</f>
        <v>0.21735156976945411</v>
      </c>
      <c r="FG421" s="163">
        <f>[4]Rosneft!FD36</f>
        <v>0.25708951928266721</v>
      </c>
      <c r="FH421" s="163">
        <f>[4]Rosneft!FE36</f>
        <v>0.28414477300255719</v>
      </c>
      <c r="FI421" s="163">
        <f>[4]Rosneft!FF36</f>
        <v>0.62470039554188217</v>
      </c>
      <c r="FJ421" s="163">
        <f>[4]Rosneft!FG36</f>
        <v>0.66951758243132697</v>
      </c>
      <c r="FK421" s="163">
        <f>[4]Rosneft!FH36</f>
        <v>0.82143598938071083</v>
      </c>
      <c r="FL421" s="163">
        <f>[4]Rosneft!FI36</f>
        <v>0.78533535085871919</v>
      </c>
      <c r="FM421" s="163">
        <f>[4]Rosneft!FJ36</f>
        <v>0.80534372401705423</v>
      </c>
      <c r="FN421" s="163">
        <f>[4]Rosneft!FK36</f>
        <v>0.83544273183378071</v>
      </c>
      <c r="FO421" s="163">
        <f>[4]Rosneft!FL36</f>
        <v>0.86021447568357279</v>
      </c>
      <c r="FP421" s="163">
        <f>[4]Rosneft!FM36</f>
        <v>0.94460137540121347</v>
      </c>
      <c r="FQ421" s="163">
        <f>[4]Rosneft!FN36</f>
        <v>1.702879202966701</v>
      </c>
      <c r="FR421" s="163">
        <f>[4]Rosneft!FO36</f>
        <v>2.129944356942107</v>
      </c>
      <c r="FS421" s="163">
        <f>[4]Rosneft!FP36</f>
        <v>2.2270607959762438</v>
      </c>
      <c r="FT421" s="163">
        <f>[4]Rosneft!FQ36</f>
        <v>2.3505118756861481</v>
      </c>
      <c r="FU421" s="163">
        <f>[4]Rosneft!FR36</f>
        <v>2.4561024267565159</v>
      </c>
      <c r="FV421" s="163">
        <f>[4]Rosneft!FS36</f>
        <v>2.459279411359236</v>
      </c>
      <c r="FW421" s="163"/>
      <c r="FX421" s="163"/>
      <c r="FY421" s="113" t="s">
        <v>166</v>
      </c>
      <c r="FZ421" s="129">
        <f>SUM(L421:FW421)</f>
        <v>22.058252673297577</v>
      </c>
      <c r="GA421" s="115"/>
      <c r="GB421" s="125" t="s">
        <v>175</v>
      </c>
      <c r="GC421" s="130" t="s">
        <v>176</v>
      </c>
      <c r="GD421" s="117"/>
      <c r="GE421" s="131">
        <f>(FZ421*$FP$7)/FZ422</f>
        <v>7.5952309561231737E-2</v>
      </c>
      <c r="GI421" s="132"/>
      <c r="GK421" s="129">
        <v>22.058252673297577</v>
      </c>
      <c r="GL421" s="119">
        <f>FZ421-GK421</f>
        <v>0</v>
      </c>
      <c r="GM421" s="15">
        <f>GL421/GK421</f>
        <v>0</v>
      </c>
      <c r="GO421" s="133">
        <f>SUM(EV421:FU421)</f>
        <v>19.417253341600215</v>
      </c>
      <c r="GU421" s="133">
        <f>SUM(DU421:FU421)</f>
        <v>19.59897326193834</v>
      </c>
      <c r="GW421" s="134">
        <f>SUM(DU421:FV421)</f>
        <v>22.058252673297577</v>
      </c>
      <c r="GZ421" s="1"/>
      <c r="HA421" s="1"/>
    </row>
    <row r="422" spans="2:214" ht="15" customHeight="1">
      <c r="C422" s="136" t="s">
        <v>177</v>
      </c>
      <c r="D422" s="14" t="s">
        <v>11</v>
      </c>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215"/>
      <c r="ET422" s="138">
        <f t="shared" ref="ET422:FV422" si="98">ET420+(ET421*$FP$7)</f>
        <v>52.614755677439916</v>
      </c>
      <c r="EU422" s="138">
        <f t="shared" si="98"/>
        <v>48.814801100735927</v>
      </c>
      <c r="EV422" s="138">
        <f t="shared" si="98"/>
        <v>44.430238127615922</v>
      </c>
      <c r="EW422" s="138">
        <f t="shared" si="98"/>
        <v>51.346926053630291</v>
      </c>
      <c r="EX422" s="138">
        <f t="shared" si="98"/>
        <v>47.312524720845047</v>
      </c>
      <c r="EY422" s="138">
        <f t="shared" si="98"/>
        <v>46.945760963319117</v>
      </c>
      <c r="EZ422" s="138">
        <f t="shared" si="98"/>
        <v>45.845469690741325</v>
      </c>
      <c r="FA422" s="138">
        <f t="shared" si="98"/>
        <v>44.37841466063761</v>
      </c>
      <c r="FB422" s="138">
        <f t="shared" si="98"/>
        <v>47.077018209533875</v>
      </c>
      <c r="FC422" s="138">
        <f t="shared" si="98"/>
        <v>50.213296281364002</v>
      </c>
      <c r="FD422" s="138">
        <f t="shared" si="98"/>
        <v>53.641878551402129</v>
      </c>
      <c r="FE422" s="138">
        <f t="shared" si="98"/>
        <v>59.91469455988107</v>
      </c>
      <c r="FF422" s="138">
        <f t="shared" si="98"/>
        <v>65.43256156302516</v>
      </c>
      <c r="FG422" s="138">
        <f t="shared" si="98"/>
        <v>79.719554512409218</v>
      </c>
      <c r="FH422" s="138">
        <f t="shared" si="98"/>
        <v>86.561017609712252</v>
      </c>
      <c r="FI422" s="138">
        <f t="shared" si="98"/>
        <v>246.88990866352526</v>
      </c>
      <c r="FJ422" s="138">
        <f t="shared" si="98"/>
        <v>267.33445308609225</v>
      </c>
      <c r="FK422" s="138">
        <f t="shared" si="98"/>
        <v>335.52188206167273</v>
      </c>
      <c r="FL422" s="138">
        <f t="shared" si="98"/>
        <v>341.43091531565995</v>
      </c>
      <c r="FM422" s="138">
        <f t="shared" si="98"/>
        <v>350.22630330023367</v>
      </c>
      <c r="FN422" s="138">
        <f t="shared" si="98"/>
        <v>369.68878206846864</v>
      </c>
      <c r="FO422" s="138">
        <f t="shared" si="98"/>
        <v>379.91356170598249</v>
      </c>
      <c r="FP422" s="138">
        <f t="shared" si="98"/>
        <v>398.82635980615225</v>
      </c>
      <c r="FQ422" s="138">
        <f t="shared" si="98"/>
        <v>651.37015833327951</v>
      </c>
      <c r="FR422" s="138">
        <f t="shared" si="98"/>
        <v>744.8827651872565</v>
      </c>
      <c r="FS422" s="138">
        <f t="shared" si="98"/>
        <v>753.67415631488109</v>
      </c>
      <c r="FT422" s="138">
        <f t="shared" si="98"/>
        <v>786.5609180227475</v>
      </c>
      <c r="FU422" s="138">
        <f t="shared" si="98"/>
        <v>835.24013958462365</v>
      </c>
      <c r="FV422" s="138">
        <f t="shared" si="98"/>
        <v>846.01822204117718</v>
      </c>
      <c r="FW422" s="112"/>
      <c r="FX422" s="112"/>
      <c r="FY422" s="113" t="s">
        <v>166</v>
      </c>
      <c r="FZ422" s="139">
        <f>SUM(L422:FW422)</f>
        <v>8131.8274377740445</v>
      </c>
      <c r="GA422" s="115"/>
      <c r="GB422" s="136" t="s">
        <v>177</v>
      </c>
      <c r="GC422" s="14" t="s">
        <v>11</v>
      </c>
      <c r="GD422" s="117"/>
      <c r="GE422" s="140">
        <f>GE420+GE421</f>
        <v>1</v>
      </c>
      <c r="GI422" s="141"/>
      <c r="GK422" s="139">
        <v>8131.8274377740445</v>
      </c>
      <c r="GL422" s="119">
        <f>FZ422-GK422</f>
        <v>0</v>
      </c>
      <c r="GM422" s="15">
        <f>GL422/GK422</f>
        <v>0</v>
      </c>
      <c r="GO422" s="142">
        <f>SUM(EV422:FU422)</f>
        <v>7184.3796589546919</v>
      </c>
      <c r="GR422" s="143" t="str">
        <f>GB419</f>
        <v>Rosneft, Russian Federation</v>
      </c>
      <c r="GS422" s="144">
        <f>GO422</f>
        <v>7184.3796589546919</v>
      </c>
      <c r="GU422" s="142">
        <f>SUM(DU422:FU422)</f>
        <v>7285.8092157328674</v>
      </c>
      <c r="GW422" s="145">
        <f>SUM(DU422:FV422)</f>
        <v>8131.8274377740445</v>
      </c>
      <c r="GY422" s="306">
        <f>+GW422</f>
        <v>8131.8274377740445</v>
      </c>
      <c r="GZ422" s="143" t="str">
        <f>GR422</f>
        <v>Rosneft, Russian Federation</v>
      </c>
      <c r="HA422" s="144">
        <f>GW422</f>
        <v>8131.8274377740445</v>
      </c>
      <c r="HC422" s="22" t="s">
        <v>128</v>
      </c>
      <c r="HD422" s="146">
        <f>FU422</f>
        <v>835.24013958462365</v>
      </c>
      <c r="HE422" s="147"/>
      <c r="HF422" s="148">
        <f>FV422</f>
        <v>846.01822204117718</v>
      </c>
    </row>
    <row r="423" spans="2:214" ht="9.9499999999999993" customHeight="1">
      <c r="C423" s="223"/>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23"/>
      <c r="DX423" s="23"/>
      <c r="DY423" s="23"/>
      <c r="DZ423" s="23"/>
      <c r="EA423" s="23"/>
      <c r="EB423" s="23"/>
      <c r="EC423" s="23"/>
      <c r="ED423" s="23"/>
      <c r="EE423" s="23"/>
      <c r="EF423" s="23"/>
      <c r="EG423" s="23"/>
      <c r="EH423" s="23"/>
      <c r="EI423" s="23"/>
      <c r="EJ423" s="23"/>
      <c r="EK423" s="23"/>
      <c r="EL423" s="23"/>
      <c r="EM423" s="23"/>
      <c r="EN423" s="23"/>
      <c r="EO423" s="23"/>
      <c r="EP423" s="23"/>
      <c r="EQ423" s="23"/>
      <c r="ER423" s="23"/>
      <c r="ES423" s="23"/>
      <c r="ET423" s="23"/>
      <c r="EU423" s="23"/>
      <c r="EV423" s="23"/>
      <c r="EW423" s="23"/>
      <c r="EX423" s="23"/>
      <c r="EY423" s="23"/>
      <c r="EZ423" s="23"/>
      <c r="FA423" s="23"/>
      <c r="FB423" s="23"/>
      <c r="FC423" s="23"/>
      <c r="FD423" s="23"/>
      <c r="FE423" s="23"/>
      <c r="FF423" s="23"/>
      <c r="FG423" s="23"/>
      <c r="FH423" s="23"/>
      <c r="FI423" s="23"/>
      <c r="FJ423" s="23"/>
      <c r="FK423" s="23"/>
      <c r="FL423" s="23"/>
      <c r="FM423" s="23"/>
      <c r="FN423" s="23"/>
      <c r="FO423" s="23"/>
      <c r="FP423" s="23"/>
      <c r="FQ423" s="23"/>
      <c r="FR423" s="23"/>
      <c r="FS423" s="23"/>
      <c r="FT423" s="23"/>
      <c r="FU423" s="23"/>
      <c r="FV423" s="23"/>
      <c r="FW423" s="23"/>
      <c r="FX423" s="23"/>
      <c r="FY423" s="23"/>
      <c r="FZ423" s="151">
        <f>FZ420+(FZ421*$FP$7)</f>
        <v>8131.8274377740445</v>
      </c>
      <c r="GA423" s="152" t="s">
        <v>179</v>
      </c>
      <c r="GB423" s="223"/>
      <c r="GK423" s="204">
        <v>0</v>
      </c>
      <c r="GZ423" s="1"/>
      <c r="HA423" s="1"/>
    </row>
    <row r="424" spans="2:214" ht="14.1" customHeight="1">
      <c r="B424" s="14">
        <v>81</v>
      </c>
      <c r="C424" s="103" t="str">
        <f>GB424</f>
        <v>Royal Dutch Shell, The Netherlands</v>
      </c>
      <c r="D424" s="154" t="s">
        <v>180</v>
      </c>
      <c r="F424" s="14" t="s">
        <v>287</v>
      </c>
      <c r="G424" s="23" t="s">
        <v>200</v>
      </c>
      <c r="AN424" s="1"/>
      <c r="AO424" s="1"/>
      <c r="AP424" s="1"/>
      <c r="AQ424" s="1"/>
      <c r="AR424" s="1"/>
      <c r="AS424" s="1"/>
      <c r="AT424" s="1"/>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23"/>
      <c r="DX424" s="23"/>
      <c r="DY424" s="23"/>
      <c r="DZ424" s="23"/>
      <c r="EA424" s="23"/>
      <c r="EB424" s="23"/>
      <c r="EC424" s="23"/>
      <c r="ED424" s="23"/>
      <c r="EE424" s="23"/>
      <c r="EF424" s="23"/>
      <c r="EG424" s="23"/>
      <c r="EH424" s="23"/>
      <c r="EI424" s="23"/>
      <c r="EJ424" s="23"/>
      <c r="EK424" s="23"/>
      <c r="EL424" s="23"/>
      <c r="EM424" s="23"/>
      <c r="EN424" s="23"/>
      <c r="EO424" s="23"/>
      <c r="EP424" s="23"/>
      <c r="EQ424" s="23"/>
      <c r="ER424" s="23"/>
      <c r="ES424" s="23"/>
      <c r="ET424" s="23"/>
      <c r="EU424" s="23"/>
      <c r="EV424" s="23"/>
      <c r="EW424" s="23"/>
      <c r="EX424" s="23"/>
      <c r="EY424" s="23"/>
      <c r="EZ424" s="23"/>
      <c r="FA424" s="23"/>
      <c r="FB424" s="23"/>
      <c r="FC424" s="23"/>
      <c r="FD424" s="23"/>
      <c r="FE424" s="23"/>
      <c r="FF424" s="23"/>
      <c r="FG424" s="23"/>
      <c r="FH424" s="23"/>
      <c r="FI424" s="23"/>
      <c r="FJ424" s="23"/>
      <c r="FK424" s="23"/>
      <c r="FL424" s="23"/>
      <c r="FM424" s="23"/>
      <c r="FN424" s="23"/>
      <c r="FO424" s="23"/>
      <c r="FP424" s="23"/>
      <c r="FQ424" s="23"/>
      <c r="FR424" s="23"/>
      <c r="FS424" s="23"/>
      <c r="FT424" s="181" t="s">
        <v>288</v>
      </c>
      <c r="FU424" s="181"/>
      <c r="FV424" s="181"/>
      <c r="FW424" s="181"/>
      <c r="FX424" s="181"/>
      <c r="FY424" s="23"/>
      <c r="FZ424" s="180"/>
      <c r="GB424" s="108" t="s">
        <v>32</v>
      </c>
      <c r="GF424" s="14">
        <v>81</v>
      </c>
      <c r="GK424" s="180"/>
      <c r="GZ424" s="1"/>
      <c r="HA424" s="1"/>
    </row>
    <row r="425" spans="2:214" ht="14.1" customHeight="1">
      <c r="B425" s="117"/>
      <c r="C425" s="109" t="s">
        <v>172</v>
      </c>
      <c r="D425" s="110" t="s">
        <v>173</v>
      </c>
      <c r="F425" s="14" t="s">
        <v>289</v>
      </c>
      <c r="G425" s="23" t="s">
        <v>204</v>
      </c>
      <c r="AN425" s="1"/>
      <c r="AO425" s="1"/>
      <c r="AP425" s="1"/>
      <c r="AQ425" s="1"/>
      <c r="AR425" s="1"/>
      <c r="AS425" s="1"/>
      <c r="AT425" s="1"/>
      <c r="AU425" s="23"/>
      <c r="AV425" s="23"/>
      <c r="AW425" s="23"/>
      <c r="AX425" s="23"/>
      <c r="AY425" s="213"/>
      <c r="AZ425" s="155">
        <f>'[4]RDS + BG'!AW35</f>
        <v>3.5736308615661017E-2</v>
      </c>
      <c r="BA425" s="155">
        <f>'[4]RDS + BG'!AX35</f>
        <v>9.3116812852717737E-2</v>
      </c>
      <c r="BB425" s="155">
        <f>'[4]RDS + BG'!AY35</f>
        <v>0.26764074613826538</v>
      </c>
      <c r="BC425" s="155">
        <f>'[4]RDS + BG'!AZ35</f>
        <v>0.35863789558175374</v>
      </c>
      <c r="BD425" s="155">
        <f>'[4]RDS + BG'!BA35</f>
        <v>0.49084987269691849</v>
      </c>
      <c r="BE425" s="155">
        <f>'[4]RDS + BG'!BB35</f>
        <v>1.2693620443244957</v>
      </c>
      <c r="BF425" s="155">
        <f>'[4]RDS + BG'!BC35</f>
        <v>1.0244408469822823</v>
      </c>
      <c r="BG425" s="155">
        <f>'[4]RDS + BG'!BD35</f>
        <v>0.32162677754094915</v>
      </c>
      <c r="BH425" s="155">
        <f>'[4]RDS + BG'!BE35</f>
        <v>0.25906512638774915</v>
      </c>
      <c r="BI425" s="155">
        <f>'[4]RDS + BG'!BF35</f>
        <v>0.5022285196777666</v>
      </c>
      <c r="BJ425" s="155">
        <f>'[4]RDS + BG'!BG35</f>
        <v>0.52263911114818395</v>
      </c>
      <c r="BK425" s="155">
        <f>'[4]RDS + BG'!BH35</f>
        <v>0.59381304533653712</v>
      </c>
      <c r="BL425" s="155">
        <f>'[4]RDS + BG'!BI35</f>
        <v>0.59379455647590262</v>
      </c>
      <c r="BM425" s="155">
        <f>'[4]RDS + BG'!BJ35</f>
        <v>0.52474133754022723</v>
      </c>
      <c r="BN425" s="155">
        <f>'[4]RDS + BG'!BK35</f>
        <v>1.8574177503408043</v>
      </c>
      <c r="BO425" s="155">
        <f>'[4]RDS + BG'!BL35</f>
        <v>2.5459672302877689</v>
      </c>
      <c r="BP425" s="155">
        <f>'[4]RDS + BG'!BM35</f>
        <v>1.97125052726752</v>
      </c>
      <c r="BQ425" s="207">
        <f>'[4]RDS + BG'!BN35</f>
        <v>2.3321837224010098</v>
      </c>
      <c r="BR425" s="207">
        <f>'[4]RDS + BG'!BO35</f>
        <v>2.9707578368679526</v>
      </c>
      <c r="BS425" s="207">
        <f>'[4]RDS + BG'!BP35</f>
        <v>2.9429937449346073</v>
      </c>
      <c r="BT425" s="207">
        <f>'[4]RDS + BG'!BQ35</f>
        <v>6.4878769096646272</v>
      </c>
      <c r="BU425" s="207">
        <f>'[4]RDS + BG'!BR35</f>
        <v>10.494946136399857</v>
      </c>
      <c r="BV425" s="207">
        <f>'[4]RDS + BG'!BS35</f>
        <v>3.4982755836015142</v>
      </c>
      <c r="BW425" s="207">
        <f>'[4]RDS + BG'!BT35</f>
        <v>2.1523529225395386</v>
      </c>
      <c r="BX425" s="207">
        <f>'[4]RDS + BG'!BU35</f>
        <v>13.144076403084357</v>
      </c>
      <c r="BY425" s="207">
        <f>'[4]RDS + BG'!BV35</f>
        <v>13.387012207501131</v>
      </c>
      <c r="BZ425" s="207">
        <f>'[4]RDS + BG'!BW35</f>
        <v>6.4101496240458591</v>
      </c>
      <c r="CA425" s="207">
        <f>'[4]RDS + BG'!BX35</f>
        <v>11.381129971816781</v>
      </c>
      <c r="CB425" s="207">
        <f>'[4]RDS + BG'!BY35</f>
        <v>16.624505343188069</v>
      </c>
      <c r="CC425" s="207">
        <f>'[4]RDS + BG'!BZ35</f>
        <v>20.623336773900668</v>
      </c>
      <c r="CD425" s="207">
        <f>'[4]RDS + BG'!CA35</f>
        <v>24.883602810575859</v>
      </c>
      <c r="CE425" s="207">
        <f>'[4]RDS + BG'!CB35</f>
        <v>40.607551134866391</v>
      </c>
      <c r="CF425" s="207">
        <f>'[4]RDS + BG'!CC35</f>
        <v>37.168129782439557</v>
      </c>
      <c r="CG425" s="207">
        <f>'[4]RDS + BG'!CD35</f>
        <v>35.641805040288041</v>
      </c>
      <c r="CH425" s="207">
        <f>'[4]RDS + BG'!CE35</f>
        <v>39.28404881854906</v>
      </c>
      <c r="CI425" s="207">
        <f>'[4]RDS + BG'!CF35</f>
        <v>47.00177528912571</v>
      </c>
      <c r="CJ425" s="207">
        <f>'[4]RDS + BG'!CG35</f>
        <v>61.006346125244704</v>
      </c>
      <c r="CK425" s="207">
        <f>'[4]RDS + BG'!CH35</f>
        <v>67.190617572389257</v>
      </c>
      <c r="CL425" s="155">
        <f>'[4]RDS + BG'!CI35</f>
        <v>67.466901773123027</v>
      </c>
      <c r="CM425" s="155">
        <f>'[4]RDS + BG'!CJ35</f>
        <v>59.976460349697504</v>
      </c>
      <c r="CN425" s="155">
        <f>'[4]RDS + BG'!CK35</f>
        <v>61.476324451710894</v>
      </c>
      <c r="CO425" s="155">
        <f>'[4]RDS + BG'!CL35</f>
        <v>64.41790553011819</v>
      </c>
      <c r="CP425" s="155">
        <f>'[4]RDS + BG'!CM35</f>
        <v>70.579220941861081</v>
      </c>
      <c r="CQ425" s="155">
        <f>'[4]RDS + BG'!CN35</f>
        <v>77.917108434605964</v>
      </c>
      <c r="CR425" s="155">
        <f>'[4]RDS + BG'!CO35</f>
        <v>82.543136812899277</v>
      </c>
      <c r="CS425" s="155">
        <f>'[4]RDS + BG'!CP35</f>
        <v>93.448867842324418</v>
      </c>
      <c r="CT425" s="155">
        <f>'[4]RDS + BG'!CQ35</f>
        <v>88.132131900554882</v>
      </c>
      <c r="CU425" s="155">
        <f>'[4]RDS + BG'!CR35</f>
        <v>67.021439213182106</v>
      </c>
      <c r="CV425" s="155">
        <f>'[4]RDS + BG'!CS35</f>
        <v>70.530657123621836</v>
      </c>
      <c r="CW425" s="155">
        <f>'[4]RDS + BG'!CT35</f>
        <v>74.227550800421938</v>
      </c>
      <c r="CX425" s="155">
        <f>'[4]RDS + BG'!CU35</f>
        <v>78.122447483628449</v>
      </c>
      <c r="CY425" s="155">
        <f>'[4]RDS + BG'!CV35</f>
        <v>82.226263645578271</v>
      </c>
      <c r="CZ425" s="155">
        <f>'[4]RDS + BG'!CW35</f>
        <v>86.550540080866327</v>
      </c>
      <c r="DA425" s="155">
        <f>'[4]RDS + BG'!CX35</f>
        <v>90.879701919686909</v>
      </c>
      <c r="DB425" s="155">
        <f>'[4]RDS + BG'!CY35</f>
        <v>100.19636921224421</v>
      </c>
      <c r="DC425" s="155">
        <f>'[4]RDS + BG'!CZ35</f>
        <v>121.37944010355402</v>
      </c>
      <c r="DD425" s="155">
        <f>'[4]RDS + BG'!DA35</f>
        <v>144.14712417741353</v>
      </c>
      <c r="DE425" s="155">
        <f>'[4]RDS + BG'!DB35</f>
        <v>134.78907533051358</v>
      </c>
      <c r="DF425" s="155">
        <f>'[4]RDS + BG'!DC35</f>
        <v>152.0200256081697</v>
      </c>
      <c r="DG425" s="155">
        <f>'[4]RDS + BG'!DD35</f>
        <v>176.70994657117819</v>
      </c>
      <c r="DH425" s="155">
        <f>'[4]RDS + BG'!DE35</f>
        <v>191.59239990602634</v>
      </c>
      <c r="DI425" s="155">
        <f>'[4]RDS + BG'!DF35</f>
        <v>198.52944001329772</v>
      </c>
      <c r="DJ425" s="155">
        <f>'[4]RDS + BG'!DG35</f>
        <v>189.98622107901167</v>
      </c>
      <c r="DK425" s="155">
        <f>'[4]RDS + BG'!DH35</f>
        <v>206.46634555343371</v>
      </c>
      <c r="DL425" s="155">
        <f>'[4]RDS + BG'!DI35</f>
        <v>228.0097646439776</v>
      </c>
      <c r="DM425" s="155">
        <f>'[4]RDS + BG'!DJ35</f>
        <v>248.55731680764603</v>
      </c>
      <c r="DN425" s="155">
        <f>'[4]RDS + BG'!DK35</f>
        <v>235.40131805826229</v>
      </c>
      <c r="DO425" s="155">
        <f>'[4]RDS + BG'!DL35</f>
        <v>264.53265386545064</v>
      </c>
      <c r="DP425" s="155">
        <f>'[4]RDS + BG'!DM35</f>
        <v>269.56819016013617</v>
      </c>
      <c r="DQ425" s="155">
        <f>'[4]RDS + BG'!DN35</f>
        <v>275.03635245353416</v>
      </c>
      <c r="DR425" s="155">
        <f>'[4]RDS + BG'!DO35</f>
        <v>302.76538682276811</v>
      </c>
      <c r="DS425" s="155">
        <f>'[4]RDS + BG'!DP35</f>
        <v>316.68368561873484</v>
      </c>
      <c r="DT425" s="155">
        <f>'[4]RDS + BG'!DQ35</f>
        <v>351.50139485791811</v>
      </c>
      <c r="DU425" s="155">
        <f>'[4]RDS + BG'!DR35</f>
        <v>379.59742943668437</v>
      </c>
      <c r="DV425" s="155">
        <f>'[4]RDS + BG'!DS35</f>
        <v>421.43986470858073</v>
      </c>
      <c r="DW425" s="155">
        <f>'[4]RDS + BG'!DT35</f>
        <v>441.40081226440071</v>
      </c>
      <c r="DX425" s="155">
        <f>'[4]RDS + BG'!DU35</f>
        <v>479.61640785059848</v>
      </c>
      <c r="DY425" s="155">
        <f>'[4]RDS + BG'!DV35</f>
        <v>549.62144696615485</v>
      </c>
      <c r="DZ425" s="155">
        <f>'[4]RDS + BG'!DW35</f>
        <v>617.06049384295568</v>
      </c>
      <c r="EA425" s="155">
        <f>'[4]RDS + BG'!DX35</f>
        <v>866.96014629427395</v>
      </c>
      <c r="EB425" s="155">
        <f>'[4]RDS + BG'!DY35</f>
        <v>908.05118702411914</v>
      </c>
      <c r="EC425" s="155">
        <f>'[4]RDS + BG'!DZ35</f>
        <v>958.17934153214014</v>
      </c>
      <c r="ED425" s="155">
        <f>'[4]RDS + BG'!EA35</f>
        <v>872.39610959878519</v>
      </c>
      <c r="EE425" s="155">
        <f>'[4]RDS + BG'!EB35</f>
        <v>634.5926297152705</v>
      </c>
      <c r="EF425" s="155">
        <f>'[4]RDS + BG'!EC35</f>
        <v>615.35511964495265</v>
      </c>
      <c r="EG425" s="155">
        <f>'[4]RDS + BG'!ED35</f>
        <v>601.28833231963392</v>
      </c>
      <c r="EH425" s="155">
        <f>'[4]RDS + BG'!EE35</f>
        <v>565.30663677241455</v>
      </c>
      <c r="EI425" s="155">
        <f>'[4]RDS + BG'!EF35</f>
        <v>564.64020837693499</v>
      </c>
      <c r="EJ425" s="155">
        <f>'[4]RDS + BG'!EG35</f>
        <v>359.82577158107694</v>
      </c>
      <c r="EK425" s="155">
        <f>'[4]RDS + BG'!EH35</f>
        <v>349.10336475196567</v>
      </c>
      <c r="EL425" s="155">
        <f>'[4]RDS + BG'!EI35</f>
        <v>360.57148034975148</v>
      </c>
      <c r="EM425" s="155">
        <f>'[4]RDS + BG'!EJ35</f>
        <v>386.67143049124559</v>
      </c>
      <c r="EN425" s="155">
        <f>'[4]RDS + BG'!EK35</f>
        <v>413.79417868066304</v>
      </c>
      <c r="EO425" s="155">
        <f>'[4]RDS + BG'!EL35</f>
        <v>427.66009696205049</v>
      </c>
      <c r="EP425" s="155">
        <f>'[4]RDS + BG'!EM35</f>
        <v>462.04482534390519</v>
      </c>
      <c r="EQ425" s="155">
        <f>'[4]RDS + BG'!EN35</f>
        <v>460.14277895976988</v>
      </c>
      <c r="ER425" s="155">
        <f>'[4]RDS + BG'!EO35</f>
        <v>455.62746506404187</v>
      </c>
      <c r="ES425" s="155">
        <f>'[4]RDS + BG'!EP35</f>
        <v>475.23561864268254</v>
      </c>
      <c r="ET425" s="155">
        <f>'[4]RDS + BG'!EQ35</f>
        <v>503.76302791400957</v>
      </c>
      <c r="EU425" s="155">
        <f>'[4]RDS + BG'!ER35</f>
        <v>538.80195339646798</v>
      </c>
      <c r="EV425" s="155">
        <f>'[4]RDS + BG'!ES35</f>
        <v>522.49387306329447</v>
      </c>
      <c r="EW425" s="155">
        <f>'[4]RDS + BG'!ET35</f>
        <v>527.74953775463177</v>
      </c>
      <c r="EX425" s="155">
        <f>'[4]RDS + BG'!EU35</f>
        <v>541.36847368502902</v>
      </c>
      <c r="EY425" s="155">
        <f>'[4]RDS + BG'!EV35</f>
        <v>543.36045064669122</v>
      </c>
      <c r="EZ425" s="155">
        <f>'[4]RDS + BG'!EW35</f>
        <v>595.65086917157396</v>
      </c>
      <c r="FA425" s="155">
        <f>'[4]RDS + BG'!EX35</f>
        <v>594.15611108363657</v>
      </c>
      <c r="FB425" s="155">
        <f>'[4]RDS + BG'!EY35</f>
        <v>579.01579553193949</v>
      </c>
      <c r="FC425" s="155">
        <f>'[4]RDS + BG'!EZ35</f>
        <v>578.46327825680783</v>
      </c>
      <c r="FD425" s="155">
        <f>'[4]RDS + BG'!FA35</f>
        <v>557.0382795349127</v>
      </c>
      <c r="FE425" s="155">
        <f>'[4]RDS + BG'!FB35</f>
        <v>564.10630914757655</v>
      </c>
      <c r="FF425" s="155">
        <f>'[4]RDS + BG'!FC35</f>
        <v>570.05995048035538</v>
      </c>
      <c r="FG425" s="155">
        <f>'[4]RDS + BG'!FD35</f>
        <v>570.03641047983672</v>
      </c>
      <c r="FH425" s="155">
        <f>'[4]RDS + BG'!FE35</f>
        <v>557.88881798878367</v>
      </c>
      <c r="FI425" s="155">
        <f>'[4]RDS + BG'!FF35</f>
        <v>529.96381191610783</v>
      </c>
      <c r="FJ425" s="155">
        <f>'[4]RDS + BG'!FG35</f>
        <v>532.80188803720193</v>
      </c>
      <c r="FK425" s="155">
        <f>'[4]RDS + BG'!FH35</f>
        <v>512.39553877927847</v>
      </c>
      <c r="FL425" s="155">
        <f>'[4]RDS + BG'!FI35</f>
        <v>507.61858737944544</v>
      </c>
      <c r="FM425" s="155">
        <f>'[4]RDS + BG'!FJ35</f>
        <v>507.15109248667284</v>
      </c>
      <c r="FN425" s="155">
        <f>'[4]RDS + BG'!FK35</f>
        <v>527.69169111631038</v>
      </c>
      <c r="FO425" s="155">
        <f>'[4]RDS + BG'!FL35</f>
        <v>504.38186294588598</v>
      </c>
      <c r="FP425" s="155">
        <f>'[4]RDS + BG'!FM35</f>
        <v>511.94995813051986</v>
      </c>
      <c r="FQ425" s="155">
        <f>'[4]RDS + BG'!FN35</f>
        <v>499.60096308824541</v>
      </c>
      <c r="FR425" s="155">
        <f>'[4]RDS + BG'!FO35</f>
        <v>481.07189291654822</v>
      </c>
      <c r="FS425" s="155">
        <f>'[4]RDS + BG'!FP35</f>
        <v>479.18592629699725</v>
      </c>
      <c r="FT425" s="155">
        <f>'[4]RDS + BG'!FQ35</f>
        <v>480.53354714256318</v>
      </c>
      <c r="FU425" s="155">
        <f>'[4]RDS + BG'!FR35</f>
        <v>478.66639605676039</v>
      </c>
      <c r="FV425" s="155">
        <f>'[4]RDS + BG'!FS35</f>
        <v>478.43551950437455</v>
      </c>
      <c r="FW425" s="155"/>
      <c r="FX425" s="155"/>
      <c r="FY425" s="113" t="s">
        <v>166</v>
      </c>
      <c r="FZ425" s="114">
        <f>SUM(L425:FW425)</f>
        <v>34803.43990251729</v>
      </c>
      <c r="GA425" s="115"/>
      <c r="GB425" s="109" t="s">
        <v>172</v>
      </c>
      <c r="GC425" s="116" t="s">
        <v>173</v>
      </c>
      <c r="GD425" s="117"/>
      <c r="GE425" s="118">
        <f>FZ425/FZ427</f>
        <v>0.8992204921169239</v>
      </c>
      <c r="GF425" s="117"/>
      <c r="GI425" s="118">
        <f>FZ425/$GI$576</f>
        <v>2.1591567968609619E-2</v>
      </c>
      <c r="GK425" s="114">
        <v>34803.43990251729</v>
      </c>
      <c r="GL425" s="119">
        <f>FZ425-GK425</f>
        <v>0</v>
      </c>
      <c r="GM425" s="15">
        <f>GL425/GK425</f>
        <v>0</v>
      </c>
      <c r="GO425" s="120">
        <f>SUM(EV425:FU425)</f>
        <v>13854.401313117603</v>
      </c>
      <c r="GP425" s="14">
        <v>2018</v>
      </c>
      <c r="GU425" s="120">
        <f>SUM(DU425:FU425)</f>
        <v>28523.149471603141</v>
      </c>
      <c r="GW425" s="121">
        <f>SUM(DU425:FV425)</f>
        <v>29001.584991107517</v>
      </c>
      <c r="GZ425" s="1"/>
      <c r="HA425" s="1"/>
    </row>
    <row r="426" spans="2:214" ht="14.1" customHeight="1">
      <c r="B426" s="117"/>
      <c r="C426" s="125" t="s">
        <v>175</v>
      </c>
      <c r="D426" s="126" t="s">
        <v>176</v>
      </c>
      <c r="AN426" s="1"/>
      <c r="AO426" s="1"/>
      <c r="AP426" s="1"/>
      <c r="AQ426" s="1"/>
      <c r="AR426" s="1"/>
      <c r="AS426" s="1"/>
      <c r="AT426" s="1"/>
      <c r="AU426" s="23"/>
      <c r="AV426" s="23"/>
      <c r="AW426" s="23"/>
      <c r="AX426" s="23"/>
      <c r="AY426" s="214"/>
      <c r="AZ426" s="127">
        <f>'[4]RDS + BG'!AW42</f>
        <v>6.7406112238722275E-5</v>
      </c>
      <c r="BA426" s="127">
        <f>'[4]RDS + BG'!AX42</f>
        <v>1.7563768004039804E-4</v>
      </c>
      <c r="BB426" s="127">
        <f>'[4]RDS + BG'!AY42</f>
        <v>5.0482612426134025E-4</v>
      </c>
      <c r="BC426" s="127">
        <f>'[4]RDS + BG'!AZ42</f>
        <v>6.7646567816041043E-4</v>
      </c>
      <c r="BD426" s="127">
        <f>'[4]RDS + BG'!BA42</f>
        <v>9.2584497092884838E-4</v>
      </c>
      <c r="BE426" s="127">
        <f>'[4]RDS + BG'!BB42</f>
        <v>2.3942808797496797E-3</v>
      </c>
      <c r="BF426" s="127">
        <f>'[4]RDS + BG'!BC42</f>
        <v>1.9323085508433718E-3</v>
      </c>
      <c r="BG426" s="127">
        <f>'[4]RDS + BG'!BD42</f>
        <v>6.0665501014850053E-4</v>
      </c>
      <c r="BH426" s="127">
        <f>'[4]RDS + BG'!BE42</f>
        <v>4.886507214340158E-4</v>
      </c>
      <c r="BI426" s="127">
        <f>'[4]RDS + BG'!BF42</f>
        <v>9.4730746622361222E-4</v>
      </c>
      <c r="BJ426" s="127">
        <f>'[4]RDS + BG'!BG42</f>
        <v>9.8580608773234644E-4</v>
      </c>
      <c r="BK426" s="127">
        <f>'[4]RDS + BG'!BH42</f>
        <v>1.1200549338560082E-3</v>
      </c>
      <c r="BL426" s="127">
        <f>'[4]RDS + BG'!BI42</f>
        <v>1.1200200600186318E-3</v>
      </c>
      <c r="BM426" s="127">
        <f>'[4]RDS + BG'!BJ42</f>
        <v>9.8977132403185535E-4</v>
      </c>
      <c r="BN426" s="127">
        <f>'[4]RDS + BG'!BK42</f>
        <v>3.503476273954028E-3</v>
      </c>
      <c r="BO426" s="127">
        <f>'[4]RDS + BG'!BL42</f>
        <v>4.8022238314138167E-3</v>
      </c>
      <c r="BP426" s="127">
        <f>'[4]RDS + BG'!BM42</f>
        <v>3.7181885717598798E-3</v>
      </c>
      <c r="BQ426" s="206">
        <f>'[4]RDS + BG'!BN42</f>
        <v>4.3989836623638014E-3</v>
      </c>
      <c r="BR426" s="206">
        <f>'[4]RDS + BG'!BO42</f>
        <v>5.6034672842015087E-3</v>
      </c>
      <c r="BS426" s="206">
        <f>'[4]RDS + BG'!BP42</f>
        <v>5.5510984310781298E-3</v>
      </c>
      <c r="BT426" s="206">
        <f>'[4]RDS + BG'!BQ42</f>
        <v>1.2237485518362045E-2</v>
      </c>
      <c r="BU426" s="206">
        <f>'[4]RDS + BG'!BR42</f>
        <v>1.9795651666705539E-2</v>
      </c>
      <c r="BV426" s="206">
        <f>'[4]RDS + BG'!BS42</f>
        <v>6.5984754935457021E-3</v>
      </c>
      <c r="BW426" s="206">
        <f>'[4]RDS + BG'!BT42</f>
        <v>4.0597853637983662E-3</v>
      </c>
      <c r="BX426" s="206">
        <f>'[4]RDS + BG'!BU42</f>
        <v>2.4792462445669895E-2</v>
      </c>
      <c r="BY426" s="206">
        <f>'[4]RDS + BG'!BV42</f>
        <v>2.5250689910499457E-2</v>
      </c>
      <c r="BZ426" s="206">
        <f>'[4]RDS + BG'!BW42</f>
        <v>1.2090875688153285E-2</v>
      </c>
      <c r="CA426" s="206">
        <f>'[4]RDS + BG'!BX42</f>
        <v>2.1467178732264759E-2</v>
      </c>
      <c r="CB426" s="206">
        <f>'[4]RDS + BG'!BY42</f>
        <v>3.1357275456958822E-2</v>
      </c>
      <c r="CC426" s="206">
        <f>'[4]RDS + BG'!BZ42</f>
        <v>3.8899903408302919E-2</v>
      </c>
      <c r="CD426" s="206">
        <f>'[4]RDS + BG'!CA42</f>
        <v>4.6935651412479726E-2</v>
      </c>
      <c r="CE426" s="206">
        <f>'[4]RDS + BG'!CB42</f>
        <v>7.6594288989795478E-2</v>
      </c>
      <c r="CF426" s="206">
        <f>'[4]RDS + BG'!CC42</f>
        <v>7.0106824819633803E-2</v>
      </c>
      <c r="CG426" s="206">
        <f>'[4]RDS + BG'!CD42</f>
        <v>6.7227858836081802E-2</v>
      </c>
      <c r="CH426" s="206">
        <f>'[4]RDS + BG'!CE42</f>
        <v>7.4097888294319098E-2</v>
      </c>
      <c r="CI426" s="206">
        <f>'[4]RDS + BG'!CF42</f>
        <v>8.8655125928971346E-2</v>
      </c>
      <c r="CJ426" s="206">
        <f>'[4]RDS + BG'!CG42</f>
        <v>0.11507065988316602</v>
      </c>
      <c r="CK426" s="206">
        <f>'[4]RDS + BG'!CH42</f>
        <v>0.12673548234046558</v>
      </c>
      <c r="CL426" s="127">
        <f>'[4]RDS + BG'!CI42</f>
        <v>0.1486476132134405</v>
      </c>
      <c r="CM426" s="127">
        <f>'[4]RDS + BG'!CJ42</f>
        <v>0.13617127980964058</v>
      </c>
      <c r="CN426" s="127">
        <f>'[4]RDS + BG'!CK42</f>
        <v>0.14078014522726537</v>
      </c>
      <c r="CO426" s="127">
        <f>'[4]RDS + BG'!CL42</f>
        <v>0.14824585765554876</v>
      </c>
      <c r="CP426" s="127">
        <f>'[4]RDS + BG'!CM42</f>
        <v>0.16193274552457027</v>
      </c>
      <c r="CQ426" s="127">
        <f>'[4]RDS + BG'!CN42</f>
        <v>0.1779984177034733</v>
      </c>
      <c r="CR426" s="127">
        <f>'[4]RDS + BG'!CO42</f>
        <v>0.18912080540634357</v>
      </c>
      <c r="CS426" s="127">
        <f>'[4]RDS + BG'!CP42</f>
        <v>0.21227313766058253</v>
      </c>
      <c r="CT426" s="127">
        <f>'[4]RDS + BG'!CQ42</f>
        <v>0.20502593966754157</v>
      </c>
      <c r="CU426" s="127">
        <f>'[4]RDS + BG'!CR42</f>
        <v>0.16820287343368492</v>
      </c>
      <c r="CV426" s="127">
        <f>'[4]RDS + BG'!CS42</f>
        <v>0.17804949226847902</v>
      </c>
      <c r="CW426" s="127">
        <f>'[4]RDS + BG'!CT42</f>
        <v>0.18849939245888223</v>
      </c>
      <c r="CX426" s="127">
        <f>'[4]RDS + BG'!CU42</f>
        <v>0.19959130765651051</v>
      </c>
      <c r="CY426" s="127">
        <f>'[4]RDS + BG'!CV42</f>
        <v>0.21136657009274995</v>
      </c>
      <c r="CZ426" s="127">
        <f>'[4]RDS + BG'!CW42</f>
        <v>0.2238692916313354</v>
      </c>
      <c r="DA426" s="127">
        <f>'[4]RDS + BG'!CX42</f>
        <v>0.23671692251456944</v>
      </c>
      <c r="DB426" s="127">
        <f>'[4]RDS + BG'!CY42</f>
        <v>0.25933364904243866</v>
      </c>
      <c r="DC426" s="127">
        <f>'[4]RDS + BG'!CZ42</f>
        <v>0.30472243513598346</v>
      </c>
      <c r="DD426" s="127">
        <f>'[4]RDS + BG'!DA42</f>
        <v>0.35351977350261632</v>
      </c>
      <c r="DE426" s="127">
        <f>'[4]RDS + BG'!DB42</f>
        <v>0.34217335096648244</v>
      </c>
      <c r="DF426" s="127">
        <f>'[4]RDS + BG'!DC42</f>
        <v>0.38146628229972734</v>
      </c>
      <c r="DG426" s="127">
        <f>'[4]RDS + BG'!DD42</f>
        <v>0.4353529668533489</v>
      </c>
      <c r="DH426" s="127">
        <f>'[4]RDS + BG'!DE42</f>
        <v>0.47130582775592478</v>
      </c>
      <c r="DI426" s="127">
        <f>'[4]RDS + BG'!DF42</f>
        <v>0.49288073418179201</v>
      </c>
      <c r="DJ426" s="127">
        <f>'[4]RDS + BG'!DG42</f>
        <v>0.48591241789440032</v>
      </c>
      <c r="DK426" s="127">
        <f>'[4]RDS + BG'!DH42</f>
        <v>0.5211796194332009</v>
      </c>
      <c r="DL426" s="127">
        <f>'[4]RDS + BG'!DI42</f>
        <v>0.57059773220959165</v>
      </c>
      <c r="DM426" s="127">
        <f>'[4]RDS + BG'!DJ42</f>
        <v>0.61395517435691882</v>
      </c>
      <c r="DN426" s="127">
        <f>'[4]RDS + BG'!DK42</f>
        <v>0.58997667557308331</v>
      </c>
      <c r="DO426" s="127">
        <f>'[4]RDS + BG'!DL42</f>
        <v>0.65956233959405808</v>
      </c>
      <c r="DP426" s="127">
        <f>'[4]RDS + BG'!DM42</f>
        <v>0.69833621763378673</v>
      </c>
      <c r="DQ426" s="127">
        <f>'[4]RDS + BG'!DN42</f>
        <v>0.72412466546789034</v>
      </c>
      <c r="DR426" s="127">
        <f>'[4]RDS + BG'!DO42</f>
        <v>0.81281304112335806</v>
      </c>
      <c r="DS426" s="127">
        <f>'[4]RDS + BG'!DP42</f>
        <v>0.88749586164055572</v>
      </c>
      <c r="DT426" s="127">
        <f>'[4]RDS + BG'!DQ42</f>
        <v>0.98883205055117018</v>
      </c>
      <c r="DU426" s="127">
        <f>'[4]RDS + BG'!DR42</f>
        <v>1.0649339063006247</v>
      </c>
      <c r="DV426" s="127">
        <f>'[4]RDS + BG'!DS42</f>
        <v>1.1932621079424994</v>
      </c>
      <c r="DW426" s="127">
        <f>'[4]RDS + BG'!DT42</f>
        <v>1.2989093138417207</v>
      </c>
      <c r="DX426" s="127">
        <f>'[4]RDS + BG'!DU42</f>
        <v>1.4618596760303721</v>
      </c>
      <c r="DY426" s="155">
        <f>'[4]RDS + BG'!DV42</f>
        <v>1.7128843745791329</v>
      </c>
      <c r="DZ426" s="155">
        <f>'[4]RDS + BG'!DW42</f>
        <v>1.9579761623643341</v>
      </c>
      <c r="EA426" s="155">
        <f>'[4]RDS + BG'!DX42</f>
        <v>2.499100813909509</v>
      </c>
      <c r="EB426" s="155">
        <f>'[4]RDS + BG'!DY42</f>
        <v>2.6794822034468808</v>
      </c>
      <c r="EC426" s="155">
        <f>'[4]RDS + BG'!DZ42</f>
        <v>2.8437833899945755</v>
      </c>
      <c r="ED426" s="155">
        <f>'[4]RDS + BG'!EA42</f>
        <v>2.763052862546111</v>
      </c>
      <c r="EE426" s="155">
        <f>'[4]RDS + BG'!EB42</f>
        <v>2.299657502216566</v>
      </c>
      <c r="EF426" s="155">
        <f>'[4]RDS + BG'!EC42</f>
        <v>2.2865024064520543</v>
      </c>
      <c r="EG426" s="155">
        <f>'[4]RDS + BG'!ED42</f>
        <v>2.2681904278288485</v>
      </c>
      <c r="EH426" s="155">
        <f>'[4]RDS + BG'!EE42</f>
        <v>2.157674040785535</v>
      </c>
      <c r="EI426" s="155">
        <f>'[4]RDS + BG'!EF42</f>
        <v>2.2029838206622134</v>
      </c>
      <c r="EJ426" s="155">
        <f>'[4]RDS + BG'!EG42</f>
        <v>1.7959181939741722</v>
      </c>
      <c r="EK426" s="155">
        <f>'[4]RDS + BG'!EH42</f>
        <v>1.7564444722058643</v>
      </c>
      <c r="EL426" s="155">
        <f>'[4]RDS + BG'!EI42</f>
        <v>1.7225102658148681</v>
      </c>
      <c r="EM426" s="155">
        <f>'[4]RDS + BG'!EJ42</f>
        <v>1.8077402307736923</v>
      </c>
      <c r="EN426" s="155">
        <f>'[4]RDS + BG'!EK42</f>
        <v>1.9104174737141344</v>
      </c>
      <c r="EO426" s="155">
        <f>'[4]RDS + BG'!EL42</f>
        <v>2.0065145999018164</v>
      </c>
      <c r="EP426" s="155">
        <f>'[4]RDS + BG'!EM42</f>
        <v>2.1019176198287877</v>
      </c>
      <c r="EQ426" s="155">
        <f>'[4]RDS + BG'!EN42</f>
        <v>2.1321768996286554</v>
      </c>
      <c r="ER426" s="155">
        <f>'[4]RDS + BG'!EO42</f>
        <v>2.0556477324990201</v>
      </c>
      <c r="ES426" s="155">
        <f>'[4]RDS + BG'!EP42</f>
        <v>2.0744752851150925</v>
      </c>
      <c r="ET426" s="155">
        <f>'[4]RDS + BG'!EQ42</f>
        <v>2.210604508645984</v>
      </c>
      <c r="EU426" s="155">
        <f>'[4]RDS + BG'!ER42</f>
        <v>2.3579010169848997</v>
      </c>
      <c r="EV426" s="155">
        <f>'[4]RDS + BG'!ES42</f>
        <v>2.2519773603660269</v>
      </c>
      <c r="EW426" s="155">
        <f>'[4]RDS + BG'!ET42</f>
        <v>2.3225671667413672</v>
      </c>
      <c r="EX426" s="155">
        <f>'[4]RDS + BG'!EU42</f>
        <v>2.3454149102306054</v>
      </c>
      <c r="EY426" s="155">
        <f>'[4]RDS + BG'!EV42</f>
        <v>2.3446739567528536</v>
      </c>
      <c r="EZ426" s="155">
        <f>'[4]RDS + BG'!EW42</f>
        <v>2.681145346194695</v>
      </c>
      <c r="FA426" s="155">
        <f>'[4]RDS + BG'!EX42</f>
        <v>2.6256536928635148</v>
      </c>
      <c r="FB426" s="155">
        <f>'[4]RDS + BG'!EY42</f>
        <v>2.5405509788168028</v>
      </c>
      <c r="FC426" s="155">
        <f>'[4]RDS + BG'!EZ42</f>
        <v>2.5765347105171341</v>
      </c>
      <c r="FD426" s="155">
        <f>'[4]RDS + BG'!FA42</f>
        <v>2.4960552955498119</v>
      </c>
      <c r="FE426" s="155">
        <f>'[4]RDS + BG'!FB42</f>
        <v>2.6415326348713846</v>
      </c>
      <c r="FF426" s="155">
        <f>'[4]RDS + BG'!FC42</f>
        <v>2.7157290601733779</v>
      </c>
      <c r="FG426" s="155">
        <f>'[4]RDS + BG'!FD42</f>
        <v>2.6937069325781322</v>
      </c>
      <c r="FH426" s="155">
        <f>'[4]RDS + BG'!FE42</f>
        <v>2.6975613783511831</v>
      </c>
      <c r="FI426" s="155">
        <f>'[4]RDS + BG'!FF42</f>
        <v>2.5976608543005484</v>
      </c>
      <c r="FJ426" s="155">
        <f>'[4]RDS + BG'!FG42</f>
        <v>2.6787646894023052</v>
      </c>
      <c r="FK426" s="155">
        <f>'[4]RDS + BG'!FH42</f>
        <v>2.5904971015333818</v>
      </c>
      <c r="FL426" s="155">
        <f>'[4]RDS + BG'!FI42</f>
        <v>2.6690154240567603</v>
      </c>
      <c r="FM426" s="155">
        <f>'[4]RDS + BG'!FJ42</f>
        <v>2.6741602658423935</v>
      </c>
      <c r="FN426" s="155">
        <f>'[4]RDS + BG'!FK42</f>
        <v>2.8480454247329563</v>
      </c>
      <c r="FO426" s="155">
        <f>'[4]RDS + BG'!FL42</f>
        <v>2.7588115655033105</v>
      </c>
      <c r="FP426" s="155">
        <f>'[4]RDS + BG'!FM42</f>
        <v>2.8527564994767758</v>
      </c>
      <c r="FQ426" s="155">
        <f>'[4]RDS + BG'!FN42</f>
        <v>2.8146815334364512</v>
      </c>
      <c r="FR426" s="155">
        <f>'[4]RDS + BG'!FO42</f>
        <v>2.6725041831515788</v>
      </c>
      <c r="FS426" s="155">
        <f>'[4]RDS + BG'!FP42</f>
        <v>2.5568163268505026</v>
      </c>
      <c r="FT426" s="155">
        <f>'[4]RDS + BG'!FQ42</f>
        <v>2.530887077582308</v>
      </c>
      <c r="FU426" s="155">
        <f>'[4]RDS + BG'!FR42</f>
        <v>2.5314366708000557</v>
      </c>
      <c r="FV426" s="155">
        <f>'[4]RDS + BG'!FS42</f>
        <v>2.5519329748382988</v>
      </c>
      <c r="FW426" s="127"/>
      <c r="FX426" s="127"/>
      <c r="FY426" s="113" t="s">
        <v>166</v>
      </c>
      <c r="FZ426" s="129">
        <f>SUM(L426:FW426)</f>
        <v>139.30611396848704</v>
      </c>
      <c r="GA426" s="115"/>
      <c r="GB426" s="125" t="s">
        <v>175</v>
      </c>
      <c r="GC426" s="130" t="s">
        <v>176</v>
      </c>
      <c r="GD426" s="117"/>
      <c r="GE426" s="131">
        <f>(FZ426*$FP$7)/FZ427</f>
        <v>0.10077950788307585</v>
      </c>
      <c r="GF426" s="117"/>
      <c r="GI426" s="132"/>
      <c r="GK426" s="129">
        <v>139.30611396848704</v>
      </c>
      <c r="GL426" s="119">
        <f>FZ426-GK426</f>
        <v>0</v>
      </c>
      <c r="GM426" s="15">
        <f>GL426/GK426</f>
        <v>0</v>
      </c>
      <c r="GO426" s="133">
        <f>SUM(EV426:FU426)</f>
        <v>67.709141040676229</v>
      </c>
      <c r="GU426" s="133">
        <f>SUM(DU426:FU426)</f>
        <v>122.33166234866415</v>
      </c>
      <c r="GW426" s="134">
        <f>SUM(DU426:FV426)</f>
        <v>124.88359532350245</v>
      </c>
      <c r="GZ426" s="1"/>
      <c r="HA426" s="1"/>
    </row>
    <row r="427" spans="2:214" ht="15" customHeight="1">
      <c r="B427" s="117"/>
      <c r="C427" s="136" t="s">
        <v>177</v>
      </c>
      <c r="D427" s="14" t="s">
        <v>11</v>
      </c>
      <c r="AN427" s="1"/>
      <c r="AO427" s="1"/>
      <c r="AP427" s="1"/>
      <c r="AQ427" s="1"/>
      <c r="AR427" s="1"/>
      <c r="AS427" s="1"/>
      <c r="AT427" s="1"/>
      <c r="AU427" s="1"/>
      <c r="AV427" s="1"/>
      <c r="AW427" s="1"/>
      <c r="AX427" s="1"/>
      <c r="AY427" s="215"/>
      <c r="AZ427" s="138">
        <f t="shared" ref="AZ427:DK427" si="99">AZ425+(AZ426*$FP$7)</f>
        <v>3.7623679758345241E-2</v>
      </c>
      <c r="BA427" s="138">
        <f t="shared" si="99"/>
        <v>9.8034667893848876E-2</v>
      </c>
      <c r="BB427" s="138">
        <f t="shared" si="99"/>
        <v>0.28177587761758294</v>
      </c>
      <c r="BC427" s="138">
        <f t="shared" si="99"/>
        <v>0.37757893457024522</v>
      </c>
      <c r="BD427" s="138">
        <f t="shared" si="99"/>
        <v>0.5167735318829263</v>
      </c>
      <c r="BE427" s="138">
        <f t="shared" si="99"/>
        <v>1.3364019089574868</v>
      </c>
      <c r="BF427" s="138">
        <f t="shared" si="99"/>
        <v>1.0785454864058968</v>
      </c>
      <c r="BG427" s="138">
        <f t="shared" si="99"/>
        <v>0.33861311782510717</v>
      </c>
      <c r="BH427" s="138">
        <f t="shared" si="99"/>
        <v>0.27274734658790156</v>
      </c>
      <c r="BI427" s="138">
        <f t="shared" si="99"/>
        <v>0.52875312873202773</v>
      </c>
      <c r="BJ427" s="138">
        <f t="shared" si="99"/>
        <v>0.55024168160468967</v>
      </c>
      <c r="BK427" s="138">
        <f t="shared" si="99"/>
        <v>0.62517458348450539</v>
      </c>
      <c r="BL427" s="138">
        <f t="shared" si="99"/>
        <v>0.62515511815642433</v>
      </c>
      <c r="BM427" s="138">
        <f t="shared" si="99"/>
        <v>0.55245493461311912</v>
      </c>
      <c r="BN427" s="138">
        <f t="shared" si="99"/>
        <v>1.9555150860115171</v>
      </c>
      <c r="BO427" s="138">
        <f t="shared" si="99"/>
        <v>2.6804294975673559</v>
      </c>
      <c r="BP427" s="138">
        <f t="shared" si="99"/>
        <v>2.0753598072767967</v>
      </c>
      <c r="BQ427" s="138">
        <f t="shared" si="99"/>
        <v>2.4553552649471961</v>
      </c>
      <c r="BR427" s="138">
        <f t="shared" si="99"/>
        <v>3.127654920825595</v>
      </c>
      <c r="BS427" s="138">
        <f t="shared" si="99"/>
        <v>3.0984245010047951</v>
      </c>
      <c r="BT427" s="138">
        <f t="shared" si="99"/>
        <v>6.8305265041787644</v>
      </c>
      <c r="BU427" s="138">
        <f t="shared" si="99"/>
        <v>11.049224383067612</v>
      </c>
      <c r="BV427" s="138">
        <f t="shared" si="99"/>
        <v>3.683032897420794</v>
      </c>
      <c r="BW427" s="138">
        <f t="shared" si="99"/>
        <v>2.2660269127258927</v>
      </c>
      <c r="BX427" s="138">
        <f t="shared" si="99"/>
        <v>13.838265351563114</v>
      </c>
      <c r="BY427" s="138">
        <f t="shared" si="99"/>
        <v>14.094031524995117</v>
      </c>
      <c r="BZ427" s="138">
        <f t="shared" si="99"/>
        <v>6.7486941433141512</v>
      </c>
      <c r="CA427" s="138">
        <f t="shared" si="99"/>
        <v>11.982210976320195</v>
      </c>
      <c r="CB427" s="138">
        <f t="shared" si="99"/>
        <v>17.502509055982916</v>
      </c>
      <c r="CC427" s="138">
        <f t="shared" si="99"/>
        <v>21.712534069333149</v>
      </c>
      <c r="CD427" s="138">
        <f t="shared" si="99"/>
        <v>26.197801050125292</v>
      </c>
      <c r="CE427" s="138">
        <f t="shared" si="99"/>
        <v>42.752191226580663</v>
      </c>
      <c r="CF427" s="138">
        <f t="shared" si="99"/>
        <v>39.131120877389307</v>
      </c>
      <c r="CG427" s="138">
        <f t="shared" si="99"/>
        <v>37.524185087698335</v>
      </c>
      <c r="CH427" s="138">
        <f t="shared" si="99"/>
        <v>41.358789690789997</v>
      </c>
      <c r="CI427" s="138">
        <f t="shared" si="99"/>
        <v>49.48411881513691</v>
      </c>
      <c r="CJ427" s="138">
        <f t="shared" si="99"/>
        <v>64.228324601973355</v>
      </c>
      <c r="CK427" s="138">
        <f t="shared" si="99"/>
        <v>70.739211077922292</v>
      </c>
      <c r="CL427" s="138">
        <f t="shared" si="99"/>
        <v>71.629034943099356</v>
      </c>
      <c r="CM427" s="138">
        <f t="shared" si="99"/>
        <v>63.789256184367439</v>
      </c>
      <c r="CN427" s="138">
        <f t="shared" si="99"/>
        <v>65.418168518074324</v>
      </c>
      <c r="CO427" s="138">
        <f t="shared" si="99"/>
        <v>68.56878954447356</v>
      </c>
      <c r="CP427" s="138">
        <f t="shared" si="99"/>
        <v>75.113337816549048</v>
      </c>
      <c r="CQ427" s="138">
        <f t="shared" si="99"/>
        <v>82.901064130303212</v>
      </c>
      <c r="CR427" s="138">
        <f t="shared" si="99"/>
        <v>87.838519364276891</v>
      </c>
      <c r="CS427" s="138">
        <f t="shared" si="99"/>
        <v>99.392515696820723</v>
      </c>
      <c r="CT427" s="138">
        <f t="shared" si="99"/>
        <v>93.87285821124604</v>
      </c>
      <c r="CU427" s="138">
        <f t="shared" si="99"/>
        <v>71.731119669325281</v>
      </c>
      <c r="CV427" s="138">
        <f t="shared" si="99"/>
        <v>75.516042907139251</v>
      </c>
      <c r="CW427" s="138">
        <f t="shared" si="99"/>
        <v>79.505533789270643</v>
      </c>
      <c r="CX427" s="138">
        <f t="shared" si="99"/>
        <v>83.711004098010747</v>
      </c>
      <c r="CY427" s="138">
        <f t="shared" si="99"/>
        <v>88.144527608175267</v>
      </c>
      <c r="CZ427" s="138">
        <f t="shared" si="99"/>
        <v>92.818880246543713</v>
      </c>
      <c r="DA427" s="138">
        <f t="shared" si="99"/>
        <v>97.507775750094851</v>
      </c>
      <c r="DB427" s="138">
        <f t="shared" si="99"/>
        <v>107.45771138543249</v>
      </c>
      <c r="DC427" s="138">
        <f t="shared" si="99"/>
        <v>129.91166828736155</v>
      </c>
      <c r="DD427" s="138">
        <f t="shared" si="99"/>
        <v>154.0456778354868</v>
      </c>
      <c r="DE427" s="138">
        <f t="shared" si="99"/>
        <v>144.36992915757509</v>
      </c>
      <c r="DF427" s="138">
        <f t="shared" si="99"/>
        <v>162.70108151256207</v>
      </c>
      <c r="DG427" s="138">
        <f t="shared" si="99"/>
        <v>188.89982964307197</v>
      </c>
      <c r="DH427" s="138">
        <f t="shared" si="99"/>
        <v>204.78896308319224</v>
      </c>
      <c r="DI427" s="138">
        <f t="shared" si="99"/>
        <v>212.33010057038788</v>
      </c>
      <c r="DJ427" s="138">
        <f t="shared" si="99"/>
        <v>203.59176878005488</v>
      </c>
      <c r="DK427" s="138">
        <f t="shared" si="99"/>
        <v>221.05937489756334</v>
      </c>
      <c r="DL427" s="138">
        <f t="shared" ref="DL427:FV427" si="100">DL425+(DL426*$FP$7)</f>
        <v>243.98650114584618</v>
      </c>
      <c r="DM427" s="138">
        <f t="shared" si="100"/>
        <v>265.74806168963977</v>
      </c>
      <c r="DN427" s="138">
        <f t="shared" si="100"/>
        <v>251.92066497430864</v>
      </c>
      <c r="DO427" s="138">
        <f t="shared" si="100"/>
        <v>283.00039937408428</v>
      </c>
      <c r="DP427" s="138">
        <f t="shared" si="100"/>
        <v>289.1216042538822</v>
      </c>
      <c r="DQ427" s="138">
        <f t="shared" si="100"/>
        <v>295.31184308663512</v>
      </c>
      <c r="DR427" s="138">
        <f t="shared" si="100"/>
        <v>325.52415197422215</v>
      </c>
      <c r="DS427" s="138">
        <f t="shared" si="100"/>
        <v>341.53356974467039</v>
      </c>
      <c r="DT427" s="138">
        <f t="shared" si="100"/>
        <v>379.18869227335085</v>
      </c>
      <c r="DU427" s="138">
        <f t="shared" si="100"/>
        <v>409.41557881310183</v>
      </c>
      <c r="DV427" s="138">
        <f t="shared" si="100"/>
        <v>454.85120373097072</v>
      </c>
      <c r="DW427" s="138">
        <f t="shared" si="100"/>
        <v>477.7702730519689</v>
      </c>
      <c r="DX427" s="138">
        <f t="shared" si="100"/>
        <v>520.54847877944894</v>
      </c>
      <c r="DY427" s="138">
        <f t="shared" si="100"/>
        <v>597.58220945437051</v>
      </c>
      <c r="DZ427" s="138">
        <f t="shared" si="100"/>
        <v>671.88382638915709</v>
      </c>
      <c r="EA427" s="138">
        <f t="shared" si="100"/>
        <v>936.93496908374027</v>
      </c>
      <c r="EB427" s="138">
        <f t="shared" si="100"/>
        <v>983.07668872063186</v>
      </c>
      <c r="EC427" s="138">
        <f t="shared" si="100"/>
        <v>1037.8052764519882</v>
      </c>
      <c r="ED427" s="138">
        <f t="shared" si="100"/>
        <v>949.76158975007627</v>
      </c>
      <c r="EE427" s="138">
        <f t="shared" si="100"/>
        <v>698.9830397773344</v>
      </c>
      <c r="EF427" s="138">
        <f t="shared" si="100"/>
        <v>679.37718702561017</v>
      </c>
      <c r="EG427" s="138">
        <f t="shared" si="100"/>
        <v>664.79766429884171</v>
      </c>
      <c r="EH427" s="138">
        <f t="shared" si="100"/>
        <v>625.72150991440958</v>
      </c>
      <c r="EI427" s="138">
        <f t="shared" si="100"/>
        <v>626.32375535547692</v>
      </c>
      <c r="EJ427" s="138">
        <f t="shared" si="100"/>
        <v>410.11148101235375</v>
      </c>
      <c r="EK427" s="138">
        <f t="shared" si="100"/>
        <v>398.28380997372989</v>
      </c>
      <c r="EL427" s="138">
        <f t="shared" si="100"/>
        <v>408.80176779256777</v>
      </c>
      <c r="EM427" s="138">
        <f t="shared" si="100"/>
        <v>437.28815695290899</v>
      </c>
      <c r="EN427" s="138">
        <f t="shared" si="100"/>
        <v>467.28586794465878</v>
      </c>
      <c r="EO427" s="138">
        <f t="shared" si="100"/>
        <v>483.84250575930133</v>
      </c>
      <c r="EP427" s="138">
        <f t="shared" si="100"/>
        <v>520.89851869911126</v>
      </c>
      <c r="EQ427" s="138">
        <f t="shared" si="100"/>
        <v>519.84373214937227</v>
      </c>
      <c r="ER427" s="138">
        <f t="shared" si="100"/>
        <v>513.18560157401441</v>
      </c>
      <c r="ES427" s="138">
        <f t="shared" si="100"/>
        <v>533.32092662590514</v>
      </c>
      <c r="ET427" s="138">
        <f t="shared" si="100"/>
        <v>565.65995415609711</v>
      </c>
      <c r="EU427" s="138">
        <f t="shared" si="100"/>
        <v>604.82318187204521</v>
      </c>
      <c r="EV427" s="138">
        <f t="shared" si="100"/>
        <v>585.54923915354323</v>
      </c>
      <c r="EW427" s="138">
        <f t="shared" si="100"/>
        <v>592.78141842339005</v>
      </c>
      <c r="EX427" s="138">
        <f t="shared" si="100"/>
        <v>607.04009117148598</v>
      </c>
      <c r="EY427" s="138">
        <f t="shared" si="100"/>
        <v>609.01132143577115</v>
      </c>
      <c r="EZ427" s="138">
        <f t="shared" si="100"/>
        <v>670.72293886502541</v>
      </c>
      <c r="FA427" s="138">
        <f t="shared" si="100"/>
        <v>667.67441448381499</v>
      </c>
      <c r="FB427" s="138">
        <f t="shared" si="100"/>
        <v>650.15122293880995</v>
      </c>
      <c r="FC427" s="138">
        <f t="shared" si="100"/>
        <v>650.60625015128755</v>
      </c>
      <c r="FD427" s="138">
        <f t="shared" si="100"/>
        <v>626.92782781030746</v>
      </c>
      <c r="FE427" s="138">
        <f t="shared" si="100"/>
        <v>638.0692229239753</v>
      </c>
      <c r="FF427" s="138">
        <f t="shared" si="100"/>
        <v>646.10036416520995</v>
      </c>
      <c r="FG427" s="138">
        <f t="shared" si="100"/>
        <v>645.46020459202441</v>
      </c>
      <c r="FH427" s="138">
        <f t="shared" si="100"/>
        <v>633.42053658261682</v>
      </c>
      <c r="FI427" s="138">
        <f t="shared" si="100"/>
        <v>602.69831583652319</v>
      </c>
      <c r="FJ427" s="138">
        <f t="shared" si="100"/>
        <v>607.80729934046644</v>
      </c>
      <c r="FK427" s="138">
        <f t="shared" si="100"/>
        <v>584.92945762221314</v>
      </c>
      <c r="FL427" s="138">
        <f t="shared" si="100"/>
        <v>582.35101925303479</v>
      </c>
      <c r="FM427" s="138">
        <f t="shared" si="100"/>
        <v>582.02757993025989</v>
      </c>
      <c r="FN427" s="138">
        <f t="shared" si="100"/>
        <v>607.43696300883312</v>
      </c>
      <c r="FO427" s="138">
        <f t="shared" si="100"/>
        <v>581.62858677997872</v>
      </c>
      <c r="FP427" s="138">
        <f t="shared" si="100"/>
        <v>591.82714011586961</v>
      </c>
      <c r="FQ427" s="138">
        <f t="shared" si="100"/>
        <v>578.41204602446601</v>
      </c>
      <c r="FR427" s="138">
        <f t="shared" si="100"/>
        <v>555.90201004479241</v>
      </c>
      <c r="FS427" s="138">
        <f t="shared" si="100"/>
        <v>550.77678344881133</v>
      </c>
      <c r="FT427" s="138">
        <f t="shared" si="100"/>
        <v>551.39838531486782</v>
      </c>
      <c r="FU427" s="138">
        <f t="shared" si="100"/>
        <v>549.54662283916196</v>
      </c>
      <c r="FV427" s="138">
        <f t="shared" si="100"/>
        <v>549.88964279984691</v>
      </c>
      <c r="FW427" s="112"/>
      <c r="FX427" s="112"/>
      <c r="FY427" s="113" t="s">
        <v>166</v>
      </c>
      <c r="FZ427" s="139">
        <f>SUM(L427:FW427)</f>
        <v>38704.011093634937</v>
      </c>
      <c r="GA427" s="115"/>
      <c r="GB427" s="136" t="s">
        <v>177</v>
      </c>
      <c r="GC427" s="14" t="s">
        <v>11</v>
      </c>
      <c r="GD427" s="117"/>
      <c r="GE427" s="140">
        <f>GE425+GE426</f>
        <v>0.99999999999999978</v>
      </c>
      <c r="GF427" s="117"/>
      <c r="GI427" s="141"/>
      <c r="GK427" s="139">
        <v>38704.011093634937</v>
      </c>
      <c r="GL427" s="119">
        <f>FZ427-GK427</f>
        <v>0</v>
      </c>
      <c r="GM427" s="15">
        <f>GL427/GK427</f>
        <v>0</v>
      </c>
      <c r="GO427" s="142">
        <f>SUM(EV427:FU427)</f>
        <v>15750.25726225654</v>
      </c>
      <c r="GR427" s="143" t="str">
        <f>GB424</f>
        <v>Royal Dutch Shell, The Netherlands</v>
      </c>
      <c r="GS427" s="144">
        <f>GO427</f>
        <v>15750.25726225654</v>
      </c>
      <c r="GU427" s="142">
        <f>SUM(DU427:FU427)</f>
        <v>31948.436017365737</v>
      </c>
      <c r="GW427" s="145">
        <f>SUM(DU427:FV427)</f>
        <v>32498.325660165585</v>
      </c>
      <c r="GY427" s="306">
        <f>+GW427</f>
        <v>32498.325660165585</v>
      </c>
      <c r="GZ427" s="143" t="str">
        <f>GR427</f>
        <v>Royal Dutch Shell, The Netherlands</v>
      </c>
      <c r="HA427" s="144">
        <f>GW427</f>
        <v>32498.325660165585</v>
      </c>
      <c r="HC427" s="22" t="s">
        <v>32</v>
      </c>
      <c r="HD427" s="146">
        <f>FU427</f>
        <v>549.54662283916196</v>
      </c>
      <c r="HE427" s="147"/>
      <c r="HF427" s="148">
        <f>FV427</f>
        <v>549.88964279984691</v>
      </c>
    </row>
    <row r="428" spans="2:214" ht="9.9499999999999993" customHeight="1">
      <c r="B428" s="117"/>
      <c r="C428" s="149"/>
      <c r="AN428" s="1"/>
      <c r="AO428" s="1"/>
      <c r="AP428" s="1"/>
      <c r="AQ428" s="1"/>
      <c r="AR428" s="1"/>
      <c r="AS428" s="1"/>
      <c r="AT428" s="1"/>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23"/>
      <c r="DX428" s="23"/>
      <c r="DY428" s="23"/>
      <c r="DZ428" s="23"/>
      <c r="EA428" s="23"/>
      <c r="EB428" s="23"/>
      <c r="EC428" s="23"/>
      <c r="ED428" s="23"/>
      <c r="EE428" s="23"/>
      <c r="EF428" s="23"/>
      <c r="EG428" s="23"/>
      <c r="EH428" s="23"/>
      <c r="EI428" s="23"/>
      <c r="EJ428" s="23"/>
      <c r="EK428" s="23"/>
      <c r="EL428" s="23"/>
      <c r="EM428" s="23"/>
      <c r="EN428" s="23"/>
      <c r="EO428" s="23"/>
      <c r="EP428" s="23"/>
      <c r="EQ428" s="23"/>
      <c r="ER428" s="23"/>
      <c r="ES428" s="23"/>
      <c r="ET428" s="23"/>
      <c r="EU428" s="23"/>
      <c r="EV428" s="23"/>
      <c r="EW428" s="23"/>
      <c r="EX428" s="23"/>
      <c r="EY428" s="23"/>
      <c r="EZ428" s="23"/>
      <c r="FA428" s="23"/>
      <c r="FB428" s="23"/>
      <c r="FC428" s="23"/>
      <c r="FD428" s="23"/>
      <c r="FE428" s="23"/>
      <c r="FF428" s="23"/>
      <c r="FG428" s="23"/>
      <c r="FH428" s="23"/>
      <c r="FI428" s="23"/>
      <c r="FJ428" s="23"/>
      <c r="FK428" s="23"/>
      <c r="FL428" s="23"/>
      <c r="FM428" s="23"/>
      <c r="FN428" s="23"/>
      <c r="FO428" s="23"/>
      <c r="FP428" s="23"/>
      <c r="FQ428" s="23"/>
      <c r="FR428" s="23"/>
      <c r="FS428" s="23"/>
      <c r="FY428" s="23"/>
      <c r="FZ428" s="151">
        <f>FZ425+(FZ426*$FP$7)</f>
        <v>38704.01109363493</v>
      </c>
      <c r="GA428" s="152" t="s">
        <v>179</v>
      </c>
      <c r="GB428" s="149"/>
      <c r="GF428" s="117"/>
      <c r="GK428" s="204"/>
      <c r="GZ428" s="1"/>
      <c r="HA428" s="1"/>
    </row>
    <row r="429" spans="2:214" ht="14.1" customHeight="1">
      <c r="B429" s="14">
        <v>82</v>
      </c>
      <c r="C429" s="103" t="str">
        <f>GB429</f>
        <v>Ruhrkohle AG (RAG), Germany</v>
      </c>
      <c r="D429" s="154" t="s">
        <v>180</v>
      </c>
      <c r="F429" s="14" t="s">
        <v>290</v>
      </c>
      <c r="G429" s="23" t="s">
        <v>182</v>
      </c>
      <c r="AN429" s="1"/>
      <c r="AO429" s="1"/>
      <c r="AP429" s="1"/>
      <c r="AQ429" s="1"/>
      <c r="AR429" s="1"/>
      <c r="AS429" s="1"/>
      <c r="AT429" s="1"/>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23"/>
      <c r="DX429" s="23"/>
      <c r="DY429" s="23"/>
      <c r="DZ429" s="23"/>
      <c r="EA429" s="23"/>
      <c r="EB429" s="23"/>
      <c r="EC429" s="23"/>
      <c r="ED429" s="23"/>
      <c r="EE429" s="23"/>
      <c r="EF429" s="23"/>
      <c r="EG429" s="23"/>
      <c r="EH429" s="23"/>
      <c r="EI429" s="23"/>
      <c r="EJ429" s="23"/>
      <c r="EK429" s="23"/>
      <c r="EL429" s="23"/>
      <c r="EM429" s="23"/>
      <c r="EN429" s="23"/>
      <c r="EO429" s="23"/>
      <c r="EP429" s="23"/>
      <c r="EQ429" s="23"/>
      <c r="ER429" s="23"/>
      <c r="ES429" s="23"/>
      <c r="ET429" s="23"/>
      <c r="EU429" s="23"/>
      <c r="EV429" s="23"/>
      <c r="EW429" s="23"/>
      <c r="EX429" s="23"/>
      <c r="EY429" s="23"/>
      <c r="EZ429" s="23"/>
      <c r="FA429" s="23"/>
      <c r="FB429" s="23"/>
      <c r="FC429" s="23"/>
      <c r="FD429" s="23"/>
      <c r="FE429" s="23"/>
      <c r="FF429" s="23"/>
      <c r="FG429" s="23"/>
      <c r="FH429" s="23"/>
      <c r="FI429" s="23"/>
      <c r="FJ429" s="23"/>
      <c r="FK429" s="23"/>
      <c r="FL429" s="23"/>
      <c r="FM429" s="23"/>
      <c r="FN429" s="23"/>
      <c r="FO429" s="23"/>
      <c r="FP429" s="23"/>
      <c r="FQ429" s="23"/>
      <c r="FR429" s="23"/>
      <c r="FS429" s="23"/>
      <c r="FT429" s="23"/>
      <c r="FU429" s="23"/>
      <c r="FV429" s="23"/>
      <c r="FW429" s="23"/>
      <c r="FX429" s="23"/>
      <c r="FY429" s="23"/>
      <c r="FZ429" s="180"/>
      <c r="GB429" s="156" t="s">
        <v>291</v>
      </c>
      <c r="GF429" s="14">
        <v>82</v>
      </c>
      <c r="GK429" s="180"/>
      <c r="GZ429" s="1"/>
      <c r="HA429" s="1"/>
    </row>
    <row r="430" spans="2:214" ht="14.1" customHeight="1">
      <c r="C430" s="109" t="s">
        <v>172</v>
      </c>
      <c r="D430" s="110" t="s">
        <v>173</v>
      </c>
      <c r="AN430" s="1"/>
      <c r="AO430" s="1"/>
      <c r="AP430" s="1"/>
      <c r="AQ430" s="1"/>
      <c r="AR430" s="1"/>
      <c r="AS430" s="1"/>
      <c r="AT430" s="1"/>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23"/>
      <c r="DX430" s="23"/>
      <c r="DY430" s="23"/>
      <c r="DZ430" s="23"/>
      <c r="EA430" s="23"/>
      <c r="EB430" s="23"/>
      <c r="EC430" s="23"/>
      <c r="ED430" s="23"/>
      <c r="EE430" s="23"/>
      <c r="EF430" s="23"/>
      <c r="EG430" s="23"/>
      <c r="EH430" s="23"/>
      <c r="EI430" s="23"/>
      <c r="EJ430" s="23"/>
      <c r="EK430" s="23"/>
      <c r="EL430" s="23"/>
      <c r="EM430" s="23"/>
      <c r="EN430" s="23"/>
      <c r="EO430" s="23"/>
      <c r="EP430" s="23"/>
      <c r="EQ430" s="23"/>
      <c r="ER430" s="213"/>
      <c r="ES430" s="155">
        <f>[4]RAG!EP29</f>
        <v>84.004036802641494</v>
      </c>
      <c r="ET430" s="155">
        <f>[4]RAG!EQ29</f>
        <v>82.174245901989892</v>
      </c>
      <c r="EU430" s="155">
        <f>[4]RAG!ER29</f>
        <v>77.017562454699032</v>
      </c>
      <c r="EV430" s="155">
        <f>[4]RAG!ES29</f>
        <v>90.491477268588071</v>
      </c>
      <c r="EW430" s="155">
        <f>[4]RAG!ET29</f>
        <v>78.514664100686716</v>
      </c>
      <c r="EX430" s="155">
        <f>[4]RAG!EU29</f>
        <v>69.365709597428719</v>
      </c>
      <c r="EY430" s="155">
        <f>[4]RAG!EV29</f>
        <v>72.027223634740125</v>
      </c>
      <c r="EZ430" s="155">
        <f>[4]RAG!EW29</f>
        <v>64.874404659465711</v>
      </c>
      <c r="FA430" s="155">
        <f>[4]RAG!EX29</f>
        <v>62.212890622154291</v>
      </c>
      <c r="FB430" s="155">
        <f>[4]RAG!EY29</f>
        <v>64.874404659465711</v>
      </c>
      <c r="FC430" s="155">
        <f>[4]RAG!EZ29</f>
        <v>64.874404659465711</v>
      </c>
      <c r="FD430" s="155">
        <f>[4]RAG!FA29</f>
        <v>62.795096817816166</v>
      </c>
      <c r="FE430" s="155">
        <f>[4]RAG!FB29</f>
        <v>60.715788976166628</v>
      </c>
      <c r="FF430" s="155">
        <f>[4]RAG!FC29</f>
        <v>58.636481134517084</v>
      </c>
      <c r="FG430" s="155">
        <f>[4]RAG!FD29</f>
        <v>56.557173292867539</v>
      </c>
      <c r="FH430" s="111"/>
      <c r="FI430" s="23"/>
      <c r="FJ430" s="23"/>
      <c r="FK430" s="23"/>
      <c r="FL430" s="23"/>
      <c r="FM430" s="23"/>
      <c r="FN430" s="23"/>
      <c r="FO430" s="23"/>
      <c r="FP430" s="23"/>
      <c r="FQ430" s="23"/>
      <c r="FR430" s="23"/>
      <c r="FS430" s="23"/>
      <c r="FT430" s="23"/>
      <c r="FU430" s="23"/>
      <c r="FV430" s="23"/>
      <c r="FW430" s="23"/>
      <c r="FX430" s="23"/>
      <c r="FY430" s="113" t="s">
        <v>166</v>
      </c>
      <c r="FZ430" s="114">
        <f>SUM(L430:FW430)</f>
        <v>1049.1355645826932</v>
      </c>
      <c r="GA430" s="115"/>
      <c r="GB430" s="109" t="s">
        <v>172</v>
      </c>
      <c r="GC430" s="116" t="s">
        <v>173</v>
      </c>
      <c r="GD430" s="117"/>
      <c r="GE430" s="118">
        <f>FZ430/FZ432</f>
        <v>0.89849736753571119</v>
      </c>
      <c r="GI430" s="118">
        <f>FZ430/$GI$576</f>
        <v>6.508690495658281E-4</v>
      </c>
      <c r="GK430" s="114">
        <v>1049.1355645826932</v>
      </c>
      <c r="GL430" s="119">
        <f>FZ430-GK430</f>
        <v>0</v>
      </c>
      <c r="GM430" s="15">
        <f>GL430/GK430</f>
        <v>0</v>
      </c>
      <c r="GO430" s="120">
        <f>SUM(EV430:FU430)</f>
        <v>805.9397194233627</v>
      </c>
      <c r="GU430" s="120">
        <f>SUM(DU430:FU430)</f>
        <v>1049.1355645826932</v>
      </c>
      <c r="GW430" s="121">
        <f>SUM(DU430:FV430)</f>
        <v>1049.1355645826932</v>
      </c>
      <c r="GZ430" s="1"/>
      <c r="HA430" s="1"/>
    </row>
    <row r="431" spans="2:214" ht="14.1" customHeight="1">
      <c r="C431" s="125" t="s">
        <v>175</v>
      </c>
      <c r="D431" s="126" t="s">
        <v>176</v>
      </c>
      <c r="AN431" s="1"/>
      <c r="AO431" s="1"/>
      <c r="AP431" s="1"/>
      <c r="AQ431" s="1"/>
      <c r="AR431" s="1"/>
      <c r="AS431" s="1"/>
      <c r="AT431" s="1"/>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23"/>
      <c r="DX431" s="23"/>
      <c r="DY431" s="23"/>
      <c r="DZ431" s="23"/>
      <c r="EA431" s="23"/>
      <c r="EB431" s="23"/>
      <c r="EC431" s="23"/>
      <c r="ED431" s="23"/>
      <c r="EE431" s="23"/>
      <c r="EF431" s="23"/>
      <c r="EG431" s="23"/>
      <c r="EH431" s="23"/>
      <c r="EI431" s="23"/>
      <c r="EJ431" s="23"/>
      <c r="EK431" s="23"/>
      <c r="EL431" s="23"/>
      <c r="EM431" s="23"/>
      <c r="EN431" s="23"/>
      <c r="EO431" s="23"/>
      <c r="EP431" s="23"/>
      <c r="EQ431" s="23"/>
      <c r="ER431" s="214"/>
      <c r="ES431" s="127">
        <f>[4]RAG!EP36</f>
        <v>0.33892423304163505</v>
      </c>
      <c r="ET431" s="127">
        <f>[4]RAG!EQ36</f>
        <v>0.33154172499518358</v>
      </c>
      <c r="EU431" s="127">
        <f>[4]RAG!ER36</f>
        <v>0.31073647504609314</v>
      </c>
      <c r="EV431" s="127">
        <f>[4]RAG!ES36</f>
        <v>0.36509857975178112</v>
      </c>
      <c r="EW431" s="127">
        <f>[4]RAG!ET36</f>
        <v>0.31677670890228077</v>
      </c>
      <c r="EX431" s="127">
        <f>[4]RAG!EU36</f>
        <v>0.27986416867002339</v>
      </c>
      <c r="EY431" s="127">
        <f>[4]RAG!EV36</f>
        <v>0.29060236219213459</v>
      </c>
      <c r="EZ431" s="127">
        <f>[4]RAG!EW36</f>
        <v>0.26174346710146074</v>
      </c>
      <c r="FA431" s="127">
        <f>[4]RAG!EX36</f>
        <v>0.25100527357934949</v>
      </c>
      <c r="FB431" s="127">
        <f>[4]RAG!EY36</f>
        <v>0.26174346710146074</v>
      </c>
      <c r="FC431" s="127">
        <f>[4]RAG!EZ36</f>
        <v>0.26174346710146074</v>
      </c>
      <c r="FD431" s="127">
        <f>[4]RAG!FA36</f>
        <v>0.25335425341231133</v>
      </c>
      <c r="FE431" s="127">
        <f>[4]RAG!FB36</f>
        <v>0.24496503972316197</v>
      </c>
      <c r="FF431" s="127">
        <f>[4]RAG!FC36</f>
        <v>0.23657582603401259</v>
      </c>
      <c r="FG431" s="127">
        <f>[4]RAG!FD36</f>
        <v>0.2281866123448632</v>
      </c>
      <c r="FH431" s="111"/>
      <c r="FI431" s="23"/>
      <c r="FJ431" s="23"/>
      <c r="FK431" s="23"/>
      <c r="FL431" s="23"/>
      <c r="FM431" s="23"/>
      <c r="FN431" s="23"/>
      <c r="FO431" s="23"/>
      <c r="FP431" s="23"/>
      <c r="FQ431" s="23"/>
      <c r="FR431" s="23"/>
      <c r="FS431" s="23"/>
      <c r="FT431" s="23"/>
      <c r="FU431" s="23"/>
      <c r="FV431" s="23"/>
      <c r="FW431" s="23"/>
      <c r="FX431" s="23"/>
      <c r="FY431" s="113" t="s">
        <v>166</v>
      </c>
      <c r="FZ431" s="129">
        <f>SUM(L431:FW431)</f>
        <v>4.2328616589972121</v>
      </c>
      <c r="GA431" s="115"/>
      <c r="GB431" s="125" t="s">
        <v>175</v>
      </c>
      <c r="GC431" s="130" t="s">
        <v>176</v>
      </c>
      <c r="GD431" s="117"/>
      <c r="GE431" s="131">
        <f>(FZ431*$FP$7)/FZ432</f>
        <v>0.10150263246428903</v>
      </c>
      <c r="GI431" s="132"/>
      <c r="GK431" s="129">
        <v>4.2328616589972121</v>
      </c>
      <c r="GL431" s="119">
        <f>FZ431-GK431</f>
        <v>0</v>
      </c>
      <c r="GM431" s="15">
        <f>GL431/GK431</f>
        <v>0</v>
      </c>
      <c r="GO431" s="133">
        <f>SUM(EV431:FU431)</f>
        <v>3.2516592259143007</v>
      </c>
      <c r="GU431" s="133">
        <f>SUM(DU431:FU431)</f>
        <v>4.2328616589972121</v>
      </c>
      <c r="GW431" s="134">
        <f>SUM(DU431:FV431)</f>
        <v>4.2328616589972121</v>
      </c>
      <c r="GZ431" s="1"/>
      <c r="HA431" s="1"/>
    </row>
    <row r="432" spans="2:214" ht="15" customHeight="1">
      <c r="C432" s="136" t="s">
        <v>177</v>
      </c>
      <c r="D432" s="14" t="s">
        <v>11</v>
      </c>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215"/>
      <c r="ES432" s="138">
        <f t="shared" ref="ES432:FG432" si="101">ES430+(ES431*$FP$7)</f>
        <v>93.493915327807272</v>
      </c>
      <c r="ET432" s="138">
        <f t="shared" si="101"/>
        <v>91.45741420185503</v>
      </c>
      <c r="EU432" s="138">
        <f t="shared" si="101"/>
        <v>85.718183755989642</v>
      </c>
      <c r="EV432" s="138">
        <f t="shared" si="101"/>
        <v>100.71423750163794</v>
      </c>
      <c r="EW432" s="138">
        <f t="shared" si="101"/>
        <v>87.384411949950575</v>
      </c>
      <c r="EX432" s="138">
        <f t="shared" si="101"/>
        <v>77.20190632018938</v>
      </c>
      <c r="EY432" s="138">
        <f t="shared" si="101"/>
        <v>80.164089776119894</v>
      </c>
      <c r="EZ432" s="138">
        <f t="shared" si="101"/>
        <v>72.20322173830661</v>
      </c>
      <c r="FA432" s="138">
        <f t="shared" si="101"/>
        <v>69.241038282376081</v>
      </c>
      <c r="FB432" s="138">
        <f t="shared" si="101"/>
        <v>72.20322173830661</v>
      </c>
      <c r="FC432" s="138">
        <f t="shared" si="101"/>
        <v>72.20322173830661</v>
      </c>
      <c r="FD432" s="138">
        <f t="shared" si="101"/>
        <v>69.889015913360879</v>
      </c>
      <c r="FE432" s="138">
        <f t="shared" si="101"/>
        <v>67.574810088415163</v>
      </c>
      <c r="FF432" s="138">
        <f t="shared" si="101"/>
        <v>65.260604263469432</v>
      </c>
      <c r="FG432" s="138">
        <f t="shared" si="101"/>
        <v>62.946398438523708</v>
      </c>
      <c r="FH432" s="224"/>
      <c r="FI432" s="112"/>
      <c r="FJ432" s="112"/>
      <c r="FK432" s="112"/>
      <c r="FL432" s="112"/>
      <c r="FM432" s="112"/>
      <c r="FN432" s="112"/>
      <c r="FO432" s="112"/>
      <c r="FP432" s="112"/>
      <c r="FQ432" s="112"/>
      <c r="FR432" s="112"/>
      <c r="FS432" s="112"/>
      <c r="FT432" s="112"/>
      <c r="FU432" s="112"/>
      <c r="FV432" s="112"/>
      <c r="FW432" s="112"/>
      <c r="FX432" s="112"/>
      <c r="FY432" s="113" t="s">
        <v>166</v>
      </c>
      <c r="FZ432" s="139">
        <f>SUM(L432:FW432)</f>
        <v>1167.6556910346148</v>
      </c>
      <c r="GA432" s="115"/>
      <c r="GB432" s="136" t="s">
        <v>177</v>
      </c>
      <c r="GC432" s="14" t="s">
        <v>11</v>
      </c>
      <c r="GD432" s="117"/>
      <c r="GE432" s="140">
        <f>GE430+GE431</f>
        <v>1.0000000000000002</v>
      </c>
      <c r="GI432" s="141"/>
      <c r="GK432" s="139">
        <v>1167.6556910346148</v>
      </c>
      <c r="GL432" s="119">
        <f>FZ432-GK432</f>
        <v>0</v>
      </c>
      <c r="GM432" s="15">
        <f>GL432/GK432</f>
        <v>0</v>
      </c>
      <c r="GO432" s="142">
        <f>SUM(EV432:FU432)</f>
        <v>896.98617774896286</v>
      </c>
      <c r="GR432" s="143" t="str">
        <f>GB429</f>
        <v>Ruhrkohle AG (RAG), Germany</v>
      </c>
      <c r="GS432" s="144">
        <f>GO432</f>
        <v>896.98617774896286</v>
      </c>
      <c r="GU432" s="142">
        <f>SUM(DU432:FU432)</f>
        <v>1167.6556910346148</v>
      </c>
      <c r="GW432" s="145">
        <f>SUM(DU432:FV432)</f>
        <v>1167.6556910346148</v>
      </c>
      <c r="GY432" s="306">
        <f>+GW432</f>
        <v>1167.6556910346148</v>
      </c>
      <c r="GZ432" s="143" t="str">
        <f>GR432</f>
        <v>Ruhrkohle AG (RAG), Germany</v>
      </c>
      <c r="HA432" s="144">
        <f>GW432</f>
        <v>1167.6556910346148</v>
      </c>
      <c r="HC432" s="22" t="s">
        <v>115</v>
      </c>
      <c r="HD432" s="146">
        <f>FU432</f>
        <v>0</v>
      </c>
      <c r="HE432" s="147"/>
      <c r="HF432" s="148">
        <f>FV432</f>
        <v>0</v>
      </c>
    </row>
    <row r="433" spans="2:216" ht="9.9499999999999993" customHeight="1">
      <c r="C433" s="157"/>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23"/>
      <c r="DX433" s="23"/>
      <c r="DY433" s="23"/>
      <c r="DZ433" s="23"/>
      <c r="EA433" s="23"/>
      <c r="EB433" s="23"/>
      <c r="EC433" s="23"/>
      <c r="ED433" s="23"/>
      <c r="EE433" s="23"/>
      <c r="EF433" s="23"/>
      <c r="EG433" s="23"/>
      <c r="EH433" s="23"/>
      <c r="EI433" s="23"/>
      <c r="EJ433" s="23"/>
      <c r="EK433" s="23"/>
      <c r="EL433" s="23"/>
      <c r="EM433" s="23"/>
      <c r="EN433" s="23"/>
      <c r="EO433" s="23"/>
      <c r="EP433" s="23"/>
      <c r="EQ433" s="23"/>
      <c r="ER433" s="23"/>
      <c r="ES433" s="23"/>
      <c r="ET433" s="23"/>
      <c r="EU433" s="23"/>
      <c r="EV433" s="23"/>
      <c r="EW433" s="23"/>
      <c r="EX433" s="23"/>
      <c r="EY433" s="23"/>
      <c r="EZ433" s="23"/>
      <c r="FA433" s="23"/>
      <c r="FB433" s="23"/>
      <c r="FC433" s="23"/>
      <c r="FD433" s="23"/>
      <c r="FE433" s="23"/>
      <c r="FF433" s="23"/>
      <c r="FG433" s="23"/>
      <c r="FH433" s="150"/>
      <c r="FI433" s="23"/>
      <c r="FJ433" s="23"/>
      <c r="FK433" s="23"/>
      <c r="FL433" s="23"/>
      <c r="FM433" s="23"/>
      <c r="FN433" s="23"/>
      <c r="FO433" s="23"/>
      <c r="FP433" s="23"/>
      <c r="FQ433" s="23"/>
      <c r="FR433" s="23"/>
      <c r="FS433" s="23"/>
      <c r="FT433" s="23"/>
      <c r="FU433" s="23"/>
      <c r="FV433" s="23"/>
      <c r="FW433" s="23"/>
      <c r="FX433" s="23"/>
      <c r="FY433" s="23"/>
      <c r="FZ433" s="151">
        <f>FZ430+(FZ431*$FP$7)</f>
        <v>1167.6556910346151</v>
      </c>
      <c r="GA433" s="152" t="s">
        <v>179</v>
      </c>
      <c r="GB433" s="157"/>
      <c r="GK433" s="204">
        <v>0</v>
      </c>
      <c r="GZ433" s="1"/>
      <c r="HA433" s="1"/>
    </row>
    <row r="434" spans="2:216" ht="14.1" customHeight="1">
      <c r="B434" s="14">
        <v>83</v>
      </c>
      <c r="C434" s="103" t="str">
        <f>GB434</f>
        <v>Russian Federation (excl. FSU) (coal)</v>
      </c>
      <c r="D434" s="178" t="s">
        <v>216</v>
      </c>
      <c r="F434" s="14" t="s">
        <v>260</v>
      </c>
      <c r="G434" s="23" t="s">
        <v>182</v>
      </c>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23"/>
      <c r="DX434" s="23"/>
      <c r="DY434" s="23"/>
      <c r="DZ434" s="23"/>
      <c r="EA434" s="23"/>
      <c r="EB434" s="23"/>
      <c r="EC434" s="23"/>
      <c r="ED434" s="23"/>
      <c r="EE434" s="23"/>
      <c r="EF434" s="23"/>
      <c r="EG434" s="23"/>
      <c r="EH434" s="23"/>
      <c r="EI434" s="23"/>
      <c r="EJ434" s="23"/>
      <c r="EK434" s="23"/>
      <c r="EL434" s="23"/>
      <c r="EM434" s="23"/>
      <c r="EN434" s="23"/>
      <c r="EO434" s="23"/>
      <c r="EP434" s="23"/>
      <c r="EQ434" s="23"/>
      <c r="ER434" s="23"/>
      <c r="ES434" s="23"/>
      <c r="ET434" s="23"/>
      <c r="EU434" s="23"/>
      <c r="EV434" s="23"/>
      <c r="EW434" s="23"/>
      <c r="EX434" s="23"/>
      <c r="EY434" s="23"/>
      <c r="EZ434" s="23"/>
      <c r="FA434" s="23"/>
      <c r="FB434" s="23"/>
      <c r="FC434" s="23"/>
      <c r="FD434" s="23"/>
      <c r="FE434" s="23"/>
      <c r="FF434" s="23"/>
      <c r="FG434" s="23"/>
      <c r="FH434" s="23"/>
      <c r="FI434" s="23"/>
      <c r="FJ434" s="23"/>
      <c r="FK434" s="23"/>
      <c r="FL434" s="23"/>
      <c r="FM434" s="23"/>
      <c r="FN434" s="23"/>
      <c r="FO434" s="23"/>
      <c r="FP434" s="23"/>
      <c r="FQ434" s="179" t="s">
        <v>218</v>
      </c>
      <c r="FR434" s="23"/>
      <c r="FS434" s="23"/>
      <c r="FT434" s="23"/>
      <c r="FU434" s="23"/>
      <c r="FV434" s="23"/>
      <c r="FW434" s="23"/>
      <c r="FX434" s="23"/>
      <c r="FY434" s="23"/>
      <c r="FZ434" s="180"/>
      <c r="GB434" s="156" t="s">
        <v>24</v>
      </c>
      <c r="GF434" s="14">
        <v>83</v>
      </c>
      <c r="GK434" s="180"/>
      <c r="GZ434" s="1"/>
      <c r="HA434" s="1"/>
    </row>
    <row r="435" spans="2:216" ht="14.1" customHeight="1">
      <c r="C435" s="109" t="s">
        <v>172</v>
      </c>
      <c r="D435" s="110" t="s">
        <v>173</v>
      </c>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23"/>
      <c r="DX435" s="23"/>
      <c r="DY435" s="23"/>
      <c r="DZ435" s="23"/>
      <c r="EA435" s="23"/>
      <c r="EB435" s="23"/>
      <c r="EC435" s="23"/>
      <c r="ED435" s="23"/>
      <c r="EE435" s="23"/>
      <c r="EF435" s="23"/>
      <c r="EG435" s="23"/>
      <c r="EH435" s="23"/>
      <c r="EI435" s="23"/>
      <c r="EJ435" s="23"/>
      <c r="EK435" s="23"/>
      <c r="EL435" s="23"/>
      <c r="EM435" s="23"/>
      <c r="EN435" s="23"/>
      <c r="EO435" s="23"/>
      <c r="EP435" s="23"/>
      <c r="EQ435" s="23"/>
      <c r="ER435" s="23"/>
      <c r="ES435" s="23"/>
      <c r="ET435" s="23"/>
      <c r="EU435" s="213"/>
      <c r="EV435" s="155">
        <f>[4]RusFed!ES29</f>
        <v>703.5463587042442</v>
      </c>
      <c r="EW435" s="155">
        <f>[4]RusFed!ET29</f>
        <v>636.70659012346619</v>
      </c>
      <c r="EX435" s="155">
        <f>[4]RusFed!EU29</f>
        <v>566.2155877305554</v>
      </c>
      <c r="EY435" s="155">
        <f>[4]RusFed!EV29</f>
        <v>546.41016587004731</v>
      </c>
      <c r="EZ435" s="155">
        <f>[4]RusFed!EW29</f>
        <v>534.42161197750295</v>
      </c>
      <c r="FA435" s="155">
        <f>[4]RusFed!EX29</f>
        <v>510.03903568620512</v>
      </c>
      <c r="FB435" s="155">
        <f>[4]RusFed!EY29</f>
        <v>486.22936016984977</v>
      </c>
      <c r="FC435" s="155">
        <f>[4]RusFed!EZ29</f>
        <v>522.95552745365615</v>
      </c>
      <c r="FD435" s="155">
        <f>[4]RusFed!FA29</f>
        <v>534.3953876462557</v>
      </c>
      <c r="FE435" s="155">
        <f>[4]RusFed!FB29</f>
        <v>551.54811753828051</v>
      </c>
      <c r="FF435" s="155">
        <f>[4]RusFed!FC29</f>
        <v>528.29117023436959</v>
      </c>
      <c r="FG435" s="155">
        <f>[4]RusFed!FD29</f>
        <v>571.42817788003128</v>
      </c>
      <c r="FH435" s="155">
        <f>[4]RusFed!FE29</f>
        <v>575.79957217334163</v>
      </c>
      <c r="FI435" s="155">
        <f>[4]RusFed!FF29</f>
        <v>629.02689558048849</v>
      </c>
      <c r="FJ435" s="155">
        <f>[4]RusFed!FG29</f>
        <v>632.77294043636175</v>
      </c>
      <c r="FK435" s="155">
        <f>[4]RusFed!FH29</f>
        <v>642.67968587911548</v>
      </c>
      <c r="FL435" s="155">
        <f>[4]RusFed!FI29</f>
        <v>678.12691270055052</v>
      </c>
      <c r="FM435" s="155">
        <f>[4]RusFed!FJ29</f>
        <v>613.70583436327945</v>
      </c>
      <c r="FN435" s="155">
        <f>[4]RusFed!FK29</f>
        <v>664.1957410394516</v>
      </c>
      <c r="FO435" s="155">
        <f>[4]RusFed!FL29</f>
        <v>657.39557022138547</v>
      </c>
      <c r="FP435" s="155">
        <f>[4]RusFed!FM29</f>
        <v>732.38303679509409</v>
      </c>
      <c r="FQ435" s="155">
        <f>[4]RusFed!FN29</f>
        <v>778.29578904047662</v>
      </c>
      <c r="FR435" s="155">
        <f>[4]RusFed!FO29</f>
        <v>794.32692445761427</v>
      </c>
      <c r="FS435" s="155">
        <f>[4]RusFed!FP29</f>
        <v>826.46988554188169</v>
      </c>
      <c r="FT435" s="155">
        <f>[4]RusFed!FQ29</f>
        <v>853.4910330079141</v>
      </c>
      <c r="FU435" s="155">
        <f>[4]RusFed!FR29</f>
        <v>906.9160475275412</v>
      </c>
      <c r="FV435" s="155">
        <f>[4]RusFed!FS29</f>
        <v>981.24495587945557</v>
      </c>
      <c r="FW435" s="155"/>
      <c r="FX435" s="155"/>
      <c r="FY435" s="113" t="s">
        <v>166</v>
      </c>
      <c r="FZ435" s="114">
        <f>SUM(L435:FW435)</f>
        <v>17659.017915658416</v>
      </c>
      <c r="GA435" s="115"/>
      <c r="GB435" s="109" t="s">
        <v>172</v>
      </c>
      <c r="GC435" s="116" t="s">
        <v>173</v>
      </c>
      <c r="GD435" s="117"/>
      <c r="GE435" s="118">
        <f>FZ435/FZ437</f>
        <v>0.89849736753571108</v>
      </c>
      <c r="GI435" s="118">
        <f>FZ435/$GI$576</f>
        <v>1.0955408047388319E-2</v>
      </c>
      <c r="GK435" s="114">
        <v>17659.017915658416</v>
      </c>
      <c r="GL435" s="119">
        <f>FZ435-GK435</f>
        <v>0</v>
      </c>
      <c r="GM435" s="15">
        <f>GL435/GK435</f>
        <v>0</v>
      </c>
      <c r="GO435" s="120">
        <f>SUM(EV435:FU435)</f>
        <v>16677.772959778962</v>
      </c>
      <c r="GU435" s="120">
        <f>SUM(DU435:FU435)</f>
        <v>16677.772959778962</v>
      </c>
      <c r="GW435" s="121">
        <f>SUM(DU435:FV435)</f>
        <v>17659.017915658416</v>
      </c>
      <c r="GZ435" s="1"/>
      <c r="HA435" s="1"/>
    </row>
    <row r="436" spans="2:216" ht="14.1" customHeight="1">
      <c r="C436" s="125" t="s">
        <v>175</v>
      </c>
      <c r="D436" s="126" t="s">
        <v>176</v>
      </c>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23"/>
      <c r="DX436" s="23"/>
      <c r="DY436" s="23"/>
      <c r="DZ436" s="23"/>
      <c r="EA436" s="23"/>
      <c r="EB436" s="23"/>
      <c r="EC436" s="23"/>
      <c r="ED436" s="23"/>
      <c r="EE436" s="23"/>
      <c r="EF436" s="23"/>
      <c r="EG436" s="23"/>
      <c r="EH436" s="23"/>
      <c r="EI436" s="23"/>
      <c r="EJ436" s="23"/>
      <c r="EK436" s="23"/>
      <c r="EL436" s="23"/>
      <c r="EM436" s="23"/>
      <c r="EN436" s="23"/>
      <c r="EO436" s="23"/>
      <c r="EP436" s="23"/>
      <c r="EQ436" s="23"/>
      <c r="ER436" s="23"/>
      <c r="ES436" s="23"/>
      <c r="ET436" s="23"/>
      <c r="EU436" s="214"/>
      <c r="EV436" s="155">
        <f>[4]RusFed!ES36</f>
        <v>2.8385410881298627</v>
      </c>
      <c r="EW436" s="155">
        <f>[4]RusFed!ET36</f>
        <v>2.5688681275774692</v>
      </c>
      <c r="EX436" s="155">
        <f>[4]RusFed!EU36</f>
        <v>2.2844638318829307</v>
      </c>
      <c r="EY436" s="155">
        <f>[4]RusFed!EV36</f>
        <v>2.2045565123107878</v>
      </c>
      <c r="EZ436" s="155">
        <f>[4]RusFed!EW36</f>
        <v>2.1561872721175455</v>
      </c>
      <c r="FA436" s="155">
        <f>[4]RusFed!EX36</f>
        <v>2.0578128810329561</v>
      </c>
      <c r="FB436" s="155">
        <f>[4]RusFed!EY36</f>
        <v>1.9617499259596214</v>
      </c>
      <c r="FC436" s="155">
        <f>[4]RusFed!EZ36</f>
        <v>2.1099259964556936</v>
      </c>
      <c r="FD436" s="155">
        <f>[4]RusFed!FA36</f>
        <v>2.1560814669480171</v>
      </c>
      <c r="FE436" s="155">
        <f>[4]RusFed!FB36</f>
        <v>2.2252861866793197</v>
      </c>
      <c r="FF436" s="155">
        <f>[4]RusFed!FC36</f>
        <v>2.1314532790252922</v>
      </c>
      <c r="FG436" s="155">
        <f>[4]RusFed!FD36</f>
        <v>2.3054946440416617</v>
      </c>
      <c r="FH436" s="155">
        <f>[4]RusFed!FE36</f>
        <v>2.3231315519162625</v>
      </c>
      <c r="FI436" s="155">
        <f>[4]RusFed!FF36</f>
        <v>2.537883490623797</v>
      </c>
      <c r="FJ436" s="155">
        <f>[4]RusFed!FG36</f>
        <v>2.5529973521480862</v>
      </c>
      <c r="FK436" s="155">
        <f>[4]RusFed!FH36</f>
        <v>2.5929672896525471</v>
      </c>
      <c r="FL436" s="155">
        <f>[4]RusFed!FI36</f>
        <v>2.7359833234192714</v>
      </c>
      <c r="FM436" s="155">
        <f>[4]RusFed!FJ36</f>
        <v>2.4760688550411505</v>
      </c>
      <c r="FN436" s="155">
        <f>[4]RusFed!FK36</f>
        <v>2.679776361821673</v>
      </c>
      <c r="FO436" s="155">
        <f>[4]RusFed!FL36</f>
        <v>2.6523402674768275</v>
      </c>
      <c r="FP436" s="155">
        <f>[4]RusFed!FM36</f>
        <v>2.9548860803160295</v>
      </c>
      <c r="FQ436" s="155">
        <f>[4]RusFed!FN36</f>
        <v>3.1401265155841069</v>
      </c>
      <c r="FR436" s="155">
        <f>[4]RusFed!FO36</f>
        <v>3.2048060296032372</v>
      </c>
      <c r="FS436" s="155">
        <f>[4]RusFed!FP36</f>
        <v>3.3344906120092803</v>
      </c>
      <c r="FT436" s="155">
        <f>[4]RusFed!FQ36</f>
        <v>3.4435106309203474</v>
      </c>
      <c r="FU436" s="155">
        <f>[4]RusFed!FR36</f>
        <v>3.6590601778289487</v>
      </c>
      <c r="FV436" s="155">
        <f>[4]RusFed!FS36</f>
        <v>3.9589489595452387</v>
      </c>
      <c r="FW436" s="155"/>
      <c r="FX436" s="155"/>
      <c r="FY436" s="113" t="s">
        <v>166</v>
      </c>
      <c r="FZ436" s="129">
        <f>SUM(L436:FW436)</f>
        <v>71.247398710067984</v>
      </c>
      <c r="GA436" s="115"/>
      <c r="GB436" s="125" t="s">
        <v>175</v>
      </c>
      <c r="GC436" s="130" t="s">
        <v>176</v>
      </c>
      <c r="GD436" s="117"/>
      <c r="GE436" s="131">
        <f>(FZ436*$FP$7)/FZ437</f>
        <v>0.10150263246428907</v>
      </c>
      <c r="GI436" s="132"/>
      <c r="GK436" s="129">
        <v>71.247398710067984</v>
      </c>
      <c r="GL436" s="119">
        <f>FZ436-GK436</f>
        <v>0</v>
      </c>
      <c r="GM436" s="15">
        <f>GL436/GK436</f>
        <v>0</v>
      </c>
      <c r="GO436" s="133">
        <f>SUM(EV436:FU436)</f>
        <v>67.288449750522744</v>
      </c>
      <c r="GU436" s="133">
        <f>SUM(DU436:FU436)</f>
        <v>67.288449750522744</v>
      </c>
      <c r="GW436" s="134">
        <f>SUM(DU436:FV436)</f>
        <v>71.247398710067984</v>
      </c>
      <c r="GZ436" s="1"/>
      <c r="HA436" s="1"/>
    </row>
    <row r="437" spans="2:216" ht="15" customHeight="1">
      <c r="C437" s="136" t="s">
        <v>177</v>
      </c>
      <c r="D437" s="14" t="s">
        <v>11</v>
      </c>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215"/>
      <c r="EV437" s="138">
        <f t="shared" ref="EV437:FV437" si="102">EV435+(EV436*$FP$7)</f>
        <v>783.02550917188034</v>
      </c>
      <c r="EW437" s="138">
        <f t="shared" si="102"/>
        <v>708.63489769563535</v>
      </c>
      <c r="EX437" s="138">
        <f t="shared" si="102"/>
        <v>630.18057502327747</v>
      </c>
      <c r="EY437" s="138">
        <f t="shared" si="102"/>
        <v>608.13774821474931</v>
      </c>
      <c r="EZ437" s="138">
        <f t="shared" si="102"/>
        <v>594.79485559679426</v>
      </c>
      <c r="FA437" s="138">
        <f t="shared" si="102"/>
        <v>567.65779635512786</v>
      </c>
      <c r="FB437" s="138">
        <f t="shared" si="102"/>
        <v>541.15835809671921</v>
      </c>
      <c r="FC437" s="138">
        <f t="shared" si="102"/>
        <v>582.03345535441554</v>
      </c>
      <c r="FD437" s="138">
        <f t="shared" si="102"/>
        <v>594.76566872080014</v>
      </c>
      <c r="FE437" s="138">
        <f t="shared" si="102"/>
        <v>613.85613076530149</v>
      </c>
      <c r="FF437" s="138">
        <f t="shared" si="102"/>
        <v>587.97186204707782</v>
      </c>
      <c r="FG437" s="138">
        <f t="shared" si="102"/>
        <v>635.98202791319784</v>
      </c>
      <c r="FH437" s="138">
        <f t="shared" si="102"/>
        <v>640.84725562699703</v>
      </c>
      <c r="FI437" s="138">
        <f t="shared" si="102"/>
        <v>700.08763331795478</v>
      </c>
      <c r="FJ437" s="138">
        <f t="shared" si="102"/>
        <v>704.25686629650818</v>
      </c>
      <c r="FK437" s="138">
        <f t="shared" si="102"/>
        <v>715.28276998938679</v>
      </c>
      <c r="FL437" s="138">
        <f t="shared" si="102"/>
        <v>754.73444575629014</v>
      </c>
      <c r="FM437" s="138">
        <f t="shared" si="102"/>
        <v>683.03576230443173</v>
      </c>
      <c r="FN437" s="138">
        <f t="shared" si="102"/>
        <v>739.22947917045849</v>
      </c>
      <c r="FO437" s="138">
        <f t="shared" si="102"/>
        <v>731.66109771073661</v>
      </c>
      <c r="FP437" s="138">
        <f t="shared" si="102"/>
        <v>815.11984704394285</v>
      </c>
      <c r="FQ437" s="138">
        <f t="shared" si="102"/>
        <v>866.2193314768316</v>
      </c>
      <c r="FR437" s="138">
        <f t="shared" si="102"/>
        <v>884.06149328650486</v>
      </c>
      <c r="FS437" s="138">
        <f t="shared" si="102"/>
        <v>919.83562267814159</v>
      </c>
      <c r="FT437" s="138">
        <f t="shared" si="102"/>
        <v>949.90933067368383</v>
      </c>
      <c r="FU437" s="138">
        <f t="shared" si="102"/>
        <v>1009.3697325067518</v>
      </c>
      <c r="FV437" s="138">
        <f t="shared" si="102"/>
        <v>1092.0955267467223</v>
      </c>
      <c r="FW437" s="112"/>
      <c r="FX437" s="112"/>
      <c r="FY437" s="113" t="s">
        <v>166</v>
      </c>
      <c r="FZ437" s="139">
        <f>SUM(L437:FW437)</f>
        <v>19653.945079540317</v>
      </c>
      <c r="GA437" s="115"/>
      <c r="GB437" s="136" t="s">
        <v>177</v>
      </c>
      <c r="GC437" s="14" t="s">
        <v>11</v>
      </c>
      <c r="GD437" s="117"/>
      <c r="GE437" s="140">
        <f>GE435+GE436</f>
        <v>1.0000000000000002</v>
      </c>
      <c r="GI437" s="141"/>
      <c r="GK437" s="139">
        <v>19653.945079540317</v>
      </c>
      <c r="GL437" s="119">
        <f>FZ437-GK437</f>
        <v>0</v>
      </c>
      <c r="GM437" s="15">
        <f>GL437/GK437</f>
        <v>0</v>
      </c>
      <c r="GO437" s="142">
        <f>SUM(EV437:FU437)</f>
        <v>18561.849552793596</v>
      </c>
      <c r="GR437" s="143" t="str">
        <f>GB434</f>
        <v>Russian Federation (excl. FSU) (coal)</v>
      </c>
      <c r="GS437" s="144">
        <f>GO437</f>
        <v>18561.849552793596</v>
      </c>
      <c r="GU437" s="142">
        <f>SUM(DU437:FU437)</f>
        <v>18561.849552793596</v>
      </c>
      <c r="GW437" s="145">
        <f>SUM(DU437:FV437)</f>
        <v>19653.945079540317</v>
      </c>
      <c r="GY437" s="306">
        <f>+GW437</f>
        <v>19653.945079540317</v>
      </c>
      <c r="GZ437" s="143" t="str">
        <f>GR437</f>
        <v>Russian Federation (excl. FSU) (coal)</v>
      </c>
      <c r="HA437" s="144">
        <f>GW437</f>
        <v>19653.945079540317</v>
      </c>
      <c r="HC437" s="22" t="s">
        <v>24</v>
      </c>
      <c r="HD437" s="146">
        <f>FU437</f>
        <v>1009.3697325067518</v>
      </c>
      <c r="HE437" s="147"/>
      <c r="HF437" s="148">
        <f>FV437</f>
        <v>1092.0955267467223</v>
      </c>
    </row>
    <row r="438" spans="2:216" ht="9.9499999999999993" customHeight="1">
      <c r="C438" s="157"/>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23"/>
      <c r="DX438" s="23"/>
      <c r="DY438" s="23"/>
      <c r="DZ438" s="23"/>
      <c r="EA438" s="23"/>
      <c r="EB438" s="23"/>
      <c r="EC438" s="23"/>
      <c r="ED438" s="23"/>
      <c r="EE438" s="23"/>
      <c r="EF438" s="23"/>
      <c r="EG438" s="23"/>
      <c r="EH438" s="23"/>
      <c r="EI438" s="23"/>
      <c r="EJ438" s="23"/>
      <c r="EK438" s="23"/>
      <c r="EL438" s="23"/>
      <c r="EM438" s="23"/>
      <c r="EN438" s="23"/>
      <c r="EO438" s="23"/>
      <c r="EP438" s="23"/>
      <c r="EQ438" s="23"/>
      <c r="ER438" s="23"/>
      <c r="ES438" s="23"/>
      <c r="ET438" s="23"/>
      <c r="EU438" s="23"/>
      <c r="EV438" s="23"/>
      <c r="EW438" s="23"/>
      <c r="EX438" s="23"/>
      <c r="EY438" s="23"/>
      <c r="EZ438" s="23"/>
      <c r="FA438" s="23"/>
      <c r="FB438" s="23"/>
      <c r="FC438" s="23"/>
      <c r="FD438" s="23"/>
      <c r="FE438" s="23"/>
      <c r="FF438" s="23"/>
      <c r="FG438" s="23"/>
      <c r="FH438" s="23"/>
      <c r="FI438" s="23"/>
      <c r="FJ438" s="23"/>
      <c r="FK438" s="23"/>
      <c r="FL438" s="23"/>
      <c r="FM438" s="23"/>
      <c r="FN438" s="23"/>
      <c r="FO438" s="23"/>
      <c r="FP438" s="23"/>
      <c r="FQ438" s="23"/>
      <c r="FR438" s="23"/>
      <c r="FS438" s="23"/>
      <c r="FT438" s="23"/>
      <c r="FU438" s="23"/>
      <c r="FV438" s="23"/>
      <c r="FW438" s="23"/>
      <c r="FX438" s="23"/>
      <c r="FY438" s="23"/>
      <c r="FZ438" s="151">
        <f>FZ435+(FZ436*$FP$7)</f>
        <v>19653.945079540321</v>
      </c>
      <c r="GA438" s="152" t="s">
        <v>179</v>
      </c>
      <c r="GB438" s="157"/>
      <c r="GK438" s="204">
        <v>0</v>
      </c>
      <c r="GZ438" s="1"/>
      <c r="HA438" s="1"/>
    </row>
    <row r="439" spans="2:216" ht="11.1" customHeight="1">
      <c r="C439" s="157"/>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23"/>
      <c r="DX439" s="23"/>
      <c r="DY439" s="23"/>
      <c r="DZ439" s="23"/>
      <c r="EA439" s="23"/>
      <c r="EB439" s="23"/>
      <c r="EC439" s="23"/>
      <c r="ED439" s="23"/>
      <c r="EE439" s="23"/>
      <c r="EF439" s="23"/>
      <c r="EG439" s="23"/>
      <c r="EH439" s="23"/>
      <c r="EI439" s="23"/>
      <c r="EJ439" s="23"/>
      <c r="EK439" s="23"/>
      <c r="EL439" s="23"/>
      <c r="EM439" s="23"/>
      <c r="EN439" s="23"/>
      <c r="EO439" s="23"/>
      <c r="EP439" s="23"/>
      <c r="EQ439" s="23"/>
      <c r="ER439" s="23"/>
      <c r="ES439" s="23"/>
      <c r="ET439" s="23"/>
      <c r="EU439" s="23"/>
      <c r="EV439" s="23"/>
      <c r="EW439" s="23"/>
      <c r="EX439" s="23"/>
      <c r="EY439" s="23"/>
      <c r="EZ439" s="23"/>
      <c r="FA439" s="23"/>
      <c r="FB439" s="23"/>
      <c r="FC439" s="23"/>
      <c r="FD439" s="23"/>
      <c r="FE439" s="23"/>
      <c r="FF439" s="23"/>
      <c r="FG439" s="23"/>
      <c r="FH439" s="23"/>
      <c r="FI439" s="23"/>
      <c r="FJ439" s="23"/>
      <c r="FK439" s="23"/>
      <c r="FL439" s="23"/>
      <c r="FM439" s="23"/>
      <c r="FN439" s="23"/>
      <c r="FO439" s="23"/>
      <c r="FP439" s="23"/>
      <c r="FQ439" s="23"/>
      <c r="FR439" s="23"/>
      <c r="FS439" s="23"/>
      <c r="FT439" s="23"/>
      <c r="FU439" s="23"/>
      <c r="FV439" s="23"/>
      <c r="FW439" s="23"/>
      <c r="FX439" s="23"/>
      <c r="FY439" s="23"/>
      <c r="FZ439" s="198"/>
      <c r="GB439" s="157"/>
      <c r="GK439" s="198"/>
      <c r="GZ439" s="1"/>
      <c r="HA439" s="1"/>
    </row>
    <row r="440" spans="2:216" ht="18" customHeight="1">
      <c r="E440" s="24"/>
      <c r="F440" s="14" t="s">
        <v>162</v>
      </c>
      <c r="J440" s="199">
        <v>1850</v>
      </c>
      <c r="K440" s="199">
        <v>1851</v>
      </c>
      <c r="L440" s="199">
        <v>1852</v>
      </c>
      <c r="M440" s="199">
        <v>1853</v>
      </c>
      <c r="N440" s="199">
        <v>1854</v>
      </c>
      <c r="O440" s="199">
        <v>1855</v>
      </c>
      <c r="P440" s="199">
        <v>1856</v>
      </c>
      <c r="Q440" s="199">
        <v>1857</v>
      </c>
      <c r="R440" s="199">
        <v>1858</v>
      </c>
      <c r="S440" s="199">
        <v>1859</v>
      </c>
      <c r="T440" s="199">
        <v>1860</v>
      </c>
      <c r="U440" s="199">
        <v>1861</v>
      </c>
      <c r="V440" s="199">
        <v>1862</v>
      </c>
      <c r="W440" s="199">
        <v>1863</v>
      </c>
      <c r="X440" s="199">
        <v>1864</v>
      </c>
      <c r="Y440" s="199">
        <v>1865</v>
      </c>
      <c r="Z440" s="199">
        <v>1866</v>
      </c>
      <c r="AA440" s="199">
        <v>1867</v>
      </c>
      <c r="AB440" s="199">
        <v>1868</v>
      </c>
      <c r="AC440" s="199">
        <v>1869</v>
      </c>
      <c r="AD440" s="199">
        <v>1870</v>
      </c>
      <c r="AE440" s="199">
        <v>1871</v>
      </c>
      <c r="AF440" s="199">
        <v>1872</v>
      </c>
      <c r="AG440" s="199">
        <v>1873</v>
      </c>
      <c r="AH440" s="199">
        <v>1874</v>
      </c>
      <c r="AI440" s="199">
        <v>1875</v>
      </c>
      <c r="AJ440" s="199">
        <v>1876</v>
      </c>
      <c r="AK440" s="199">
        <v>1877</v>
      </c>
      <c r="AL440" s="199">
        <v>1878</v>
      </c>
      <c r="AM440" s="199">
        <v>1879</v>
      </c>
      <c r="AN440" s="199">
        <v>1880</v>
      </c>
      <c r="AO440" s="199">
        <v>1881</v>
      </c>
      <c r="AP440" s="199">
        <v>1882</v>
      </c>
      <c r="AQ440" s="199">
        <v>1883</v>
      </c>
      <c r="AR440" s="199">
        <v>1884</v>
      </c>
      <c r="AS440" s="199">
        <v>1885</v>
      </c>
      <c r="AT440" s="199">
        <v>1886</v>
      </c>
      <c r="AU440" s="199">
        <v>1887</v>
      </c>
      <c r="AV440" s="199">
        <v>1888</v>
      </c>
      <c r="AW440" s="199">
        <v>1889</v>
      </c>
      <c r="AX440" s="199">
        <v>1890</v>
      </c>
      <c r="AY440" s="199">
        <v>1891</v>
      </c>
      <c r="AZ440" s="199">
        <v>1892</v>
      </c>
      <c r="BA440" s="199">
        <v>1893</v>
      </c>
      <c r="BB440" s="199">
        <v>1894</v>
      </c>
      <c r="BC440" s="199">
        <v>1895</v>
      </c>
      <c r="BD440" s="199">
        <v>1896</v>
      </c>
      <c r="BE440" s="199">
        <v>1897</v>
      </c>
      <c r="BF440" s="199">
        <v>1898</v>
      </c>
      <c r="BG440" s="199">
        <v>1899</v>
      </c>
      <c r="BH440" s="199">
        <v>1900</v>
      </c>
      <c r="BI440" s="199">
        <v>1901</v>
      </c>
      <c r="BJ440" s="199">
        <v>1902</v>
      </c>
      <c r="BK440" s="199">
        <v>1903</v>
      </c>
      <c r="BL440" s="199">
        <v>1904</v>
      </c>
      <c r="BM440" s="199">
        <v>1905</v>
      </c>
      <c r="BN440" s="199">
        <v>1906</v>
      </c>
      <c r="BO440" s="199">
        <v>1907</v>
      </c>
      <c r="BP440" s="199">
        <v>1908</v>
      </c>
      <c r="BQ440" s="199">
        <v>1909</v>
      </c>
      <c r="BR440" s="199">
        <v>1910</v>
      </c>
      <c r="BS440" s="199">
        <v>1911</v>
      </c>
      <c r="BT440" s="199">
        <v>1912</v>
      </c>
      <c r="BU440" s="199">
        <v>1913</v>
      </c>
      <c r="BV440" s="199">
        <v>1914</v>
      </c>
      <c r="BW440" s="199">
        <v>1915</v>
      </c>
      <c r="BX440" s="199">
        <v>1916</v>
      </c>
      <c r="BY440" s="199">
        <v>1917</v>
      </c>
      <c r="BZ440" s="199">
        <v>1918</v>
      </c>
      <c r="CA440" s="199">
        <v>1919</v>
      </c>
      <c r="CB440" s="199">
        <v>1920</v>
      </c>
      <c r="CC440" s="199">
        <v>1921</v>
      </c>
      <c r="CD440" s="199">
        <v>1922</v>
      </c>
      <c r="CE440" s="199">
        <v>1923</v>
      </c>
      <c r="CF440" s="199">
        <v>1924</v>
      </c>
      <c r="CG440" s="199">
        <v>1925</v>
      </c>
      <c r="CH440" s="199">
        <v>1926</v>
      </c>
      <c r="CI440" s="199">
        <v>1927</v>
      </c>
      <c r="CJ440" s="199">
        <v>1928</v>
      </c>
      <c r="CK440" s="199">
        <v>1929</v>
      </c>
      <c r="CL440" s="199">
        <v>1930</v>
      </c>
      <c r="CM440" s="199">
        <v>1931</v>
      </c>
      <c r="CN440" s="199">
        <v>1932</v>
      </c>
      <c r="CO440" s="199">
        <v>1933</v>
      </c>
      <c r="CP440" s="199">
        <v>1934</v>
      </c>
      <c r="CQ440" s="199">
        <v>1935</v>
      </c>
      <c r="CR440" s="199">
        <v>1936</v>
      </c>
      <c r="CS440" s="199">
        <v>1937</v>
      </c>
      <c r="CT440" s="199">
        <v>1938</v>
      </c>
      <c r="CU440" s="199">
        <v>1939</v>
      </c>
      <c r="CV440" s="199">
        <v>1940</v>
      </c>
      <c r="CW440" s="199">
        <v>1941</v>
      </c>
      <c r="CX440" s="199">
        <v>1942</v>
      </c>
      <c r="CY440" s="199">
        <v>1943</v>
      </c>
      <c r="CZ440" s="199">
        <v>1944</v>
      </c>
      <c r="DA440" s="199">
        <v>1945</v>
      </c>
      <c r="DB440" s="199">
        <v>1946</v>
      </c>
      <c r="DC440" s="199">
        <v>1947</v>
      </c>
      <c r="DD440" s="199">
        <v>1948</v>
      </c>
      <c r="DE440" s="199">
        <v>1949</v>
      </c>
      <c r="DF440" s="199">
        <v>1950</v>
      </c>
      <c r="DG440" s="199">
        <v>1951</v>
      </c>
      <c r="DH440" s="199">
        <v>1952</v>
      </c>
      <c r="DI440" s="199">
        <v>1953</v>
      </c>
      <c r="DJ440" s="199">
        <v>1954</v>
      </c>
      <c r="DK440" s="199">
        <v>1955</v>
      </c>
      <c r="DL440" s="199">
        <v>1956</v>
      </c>
      <c r="DM440" s="199">
        <v>1957</v>
      </c>
      <c r="DN440" s="199">
        <v>1958</v>
      </c>
      <c r="DO440" s="199">
        <v>1959</v>
      </c>
      <c r="DP440" s="199">
        <v>1960</v>
      </c>
      <c r="DQ440" s="199">
        <v>1961</v>
      </c>
      <c r="DR440" s="199">
        <v>1962</v>
      </c>
      <c r="DS440" s="199">
        <v>1963</v>
      </c>
      <c r="DT440" s="199">
        <v>1964</v>
      </c>
      <c r="DU440" s="199">
        <v>1965</v>
      </c>
      <c r="DV440" s="199">
        <v>1966</v>
      </c>
      <c r="DW440" s="199">
        <v>1967</v>
      </c>
      <c r="DX440" s="199">
        <v>1968</v>
      </c>
      <c r="DY440" s="199">
        <v>1969</v>
      </c>
      <c r="DZ440" s="199">
        <v>1970</v>
      </c>
      <c r="EA440" s="199">
        <v>1971</v>
      </c>
      <c r="EB440" s="199">
        <v>1972</v>
      </c>
      <c r="EC440" s="199">
        <v>1973</v>
      </c>
      <c r="ED440" s="199">
        <v>1974</v>
      </c>
      <c r="EE440" s="199">
        <v>1975</v>
      </c>
      <c r="EF440" s="199">
        <v>1976</v>
      </c>
      <c r="EG440" s="199">
        <v>1977</v>
      </c>
      <c r="EH440" s="199">
        <v>1978</v>
      </c>
      <c r="EI440" s="199">
        <v>1979</v>
      </c>
      <c r="EJ440" s="199">
        <v>1980</v>
      </c>
      <c r="EK440" s="199">
        <v>1981</v>
      </c>
      <c r="EL440" s="199">
        <v>1982</v>
      </c>
      <c r="EM440" s="199">
        <v>1983</v>
      </c>
      <c r="EN440" s="199">
        <v>1984</v>
      </c>
      <c r="EO440" s="199">
        <v>1985</v>
      </c>
      <c r="EP440" s="199">
        <v>1986</v>
      </c>
      <c r="EQ440" s="199">
        <v>1987</v>
      </c>
      <c r="ER440" s="199">
        <v>1988</v>
      </c>
      <c r="ES440" s="199">
        <v>1989</v>
      </c>
      <c r="ET440" s="199">
        <v>1990</v>
      </c>
      <c r="EU440" s="199">
        <v>1991</v>
      </c>
      <c r="EV440" s="199">
        <v>1992</v>
      </c>
      <c r="EW440" s="199">
        <v>1993</v>
      </c>
      <c r="EX440" s="199">
        <v>1994</v>
      </c>
      <c r="EY440" s="199">
        <v>1995</v>
      </c>
      <c r="EZ440" s="199">
        <v>1996</v>
      </c>
      <c r="FA440" s="199">
        <v>1997</v>
      </c>
      <c r="FB440" s="199">
        <v>1998</v>
      </c>
      <c r="FC440" s="199">
        <v>1999</v>
      </c>
      <c r="FD440" s="199">
        <v>2000</v>
      </c>
      <c r="FE440" s="199">
        <v>2001</v>
      </c>
      <c r="FF440" s="199">
        <v>2002</v>
      </c>
      <c r="FG440" s="199">
        <v>2003</v>
      </c>
      <c r="FH440" s="199">
        <v>2004</v>
      </c>
      <c r="FI440" s="199">
        <v>2005</v>
      </c>
      <c r="FJ440" s="199">
        <v>2006</v>
      </c>
      <c r="FK440" s="199">
        <v>2007</v>
      </c>
      <c r="FL440" s="199">
        <v>2008</v>
      </c>
      <c r="FM440" s="199">
        <v>2009</v>
      </c>
      <c r="FN440" s="199">
        <v>2010</v>
      </c>
      <c r="FO440" s="199">
        <v>2011</v>
      </c>
      <c r="FP440" s="199">
        <v>2012</v>
      </c>
      <c r="FQ440" s="199">
        <v>2013</v>
      </c>
      <c r="FR440" s="199">
        <v>2014</v>
      </c>
      <c r="FS440" s="199">
        <v>2015</v>
      </c>
      <c r="FT440" s="199">
        <v>2016</v>
      </c>
      <c r="FU440" s="199">
        <v>2017</v>
      </c>
      <c r="FV440" s="199">
        <v>2018</v>
      </c>
      <c r="FW440" s="199">
        <v>2019</v>
      </c>
      <c r="FX440" s="199">
        <v>2020</v>
      </c>
      <c r="FY440" s="200"/>
      <c r="FZ440" s="201" t="s">
        <v>11</v>
      </c>
      <c r="GB440" s="202" t="s">
        <v>161</v>
      </c>
      <c r="GK440" s="201" t="s">
        <v>11</v>
      </c>
      <c r="GZ440" s="1"/>
      <c r="HA440" s="1"/>
    </row>
    <row r="441" spans="2:216" ht="9.9499999999999993" customHeight="1">
      <c r="C441" s="157"/>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23"/>
      <c r="DX441" s="23"/>
      <c r="DY441" s="23"/>
      <c r="DZ441" s="23"/>
      <c r="EA441" s="23"/>
      <c r="EB441" s="23"/>
      <c r="EC441" s="23"/>
      <c r="ED441" s="23"/>
      <c r="EE441" s="23"/>
      <c r="EF441" s="23"/>
      <c r="EG441" s="23"/>
      <c r="EH441" s="23"/>
      <c r="EI441" s="23"/>
      <c r="EJ441" s="23"/>
      <c r="EK441" s="23"/>
      <c r="EL441" s="23"/>
      <c r="EM441" s="23"/>
      <c r="EN441" s="23"/>
      <c r="EO441" s="23"/>
      <c r="EP441" s="23"/>
      <c r="EQ441" s="23"/>
      <c r="ER441" s="23"/>
      <c r="ES441" s="23"/>
      <c r="ET441" s="23"/>
      <c r="EU441" s="23"/>
      <c r="EV441" s="23"/>
      <c r="EW441" s="23"/>
      <c r="EX441" s="23"/>
      <c r="EY441" s="23"/>
      <c r="EZ441" s="23"/>
      <c r="FA441" s="23"/>
      <c r="FB441" s="23"/>
      <c r="FC441" s="23"/>
      <c r="FD441" s="23"/>
      <c r="FE441" s="23"/>
      <c r="FF441" s="23"/>
      <c r="FG441" s="23"/>
      <c r="FH441" s="23"/>
      <c r="FI441" s="23"/>
      <c r="FJ441" s="23"/>
      <c r="FK441" s="23"/>
      <c r="FL441" s="23"/>
      <c r="FM441" s="23"/>
      <c r="FN441" s="23"/>
      <c r="FO441" s="23"/>
      <c r="FP441" s="23"/>
      <c r="FQ441" s="23"/>
      <c r="FR441" s="23"/>
      <c r="FS441" s="23"/>
      <c r="FT441" s="23"/>
      <c r="FU441" s="23"/>
      <c r="FV441" s="23"/>
      <c r="FW441" s="23"/>
      <c r="FX441" s="23"/>
      <c r="FY441" s="23"/>
      <c r="FZ441" s="153"/>
      <c r="GB441" s="157"/>
      <c r="GK441" s="153"/>
      <c r="GZ441" s="1"/>
      <c r="HA441" s="1"/>
    </row>
    <row r="442" spans="2:216" ht="14.1" customHeight="1">
      <c r="B442" s="14">
        <v>84</v>
      </c>
      <c r="C442" s="103" t="str">
        <f>GB442</f>
        <v>RWE, Germany</v>
      </c>
      <c r="D442" s="154" t="s">
        <v>180</v>
      </c>
      <c r="F442" s="14" t="s">
        <v>211</v>
      </c>
      <c r="G442" s="23" t="s">
        <v>182</v>
      </c>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23"/>
      <c r="DX442" s="23"/>
      <c r="DY442" s="23"/>
      <c r="DZ442" s="23"/>
      <c r="EA442" s="23"/>
      <c r="EB442" s="23"/>
      <c r="EC442" s="23"/>
      <c r="ED442" s="23"/>
      <c r="EE442" s="23"/>
      <c r="EF442" s="23"/>
      <c r="EG442" s="23"/>
      <c r="EH442" s="23"/>
      <c r="EI442" s="23"/>
      <c r="EJ442" s="23"/>
      <c r="EK442" s="23"/>
      <c r="EL442" s="23"/>
      <c r="EM442" s="23"/>
      <c r="EN442" s="23"/>
      <c r="EO442" s="23"/>
      <c r="EP442" s="23"/>
      <c r="EQ442" s="23"/>
      <c r="ER442" s="23"/>
      <c r="ES442" s="23"/>
      <c r="ET442" s="23"/>
      <c r="EU442" s="23"/>
      <c r="EV442" s="23"/>
      <c r="EW442" s="23"/>
      <c r="EX442" s="23"/>
      <c r="EY442" s="23"/>
      <c r="EZ442" s="23"/>
      <c r="FA442" s="23"/>
      <c r="FB442" s="23"/>
      <c r="FC442" s="23"/>
      <c r="FD442" s="23"/>
      <c r="FE442" s="23"/>
      <c r="FF442" s="23"/>
      <c r="FG442" s="23"/>
      <c r="FH442" s="23"/>
      <c r="FI442" s="23"/>
      <c r="FJ442" s="23"/>
      <c r="FK442" s="23"/>
      <c r="FL442" s="23"/>
      <c r="FM442" s="23"/>
      <c r="FN442" s="23"/>
      <c r="FO442" s="23"/>
      <c r="FP442" s="23"/>
      <c r="FQ442" s="23"/>
      <c r="FR442" s="23"/>
      <c r="FS442" s="23"/>
      <c r="FT442" s="23"/>
      <c r="FU442" s="23"/>
      <c r="FV442" s="23"/>
      <c r="FW442" s="23"/>
      <c r="FX442" s="23"/>
      <c r="FY442" s="23"/>
      <c r="FZ442" s="153"/>
      <c r="GB442" s="156" t="s">
        <v>74</v>
      </c>
      <c r="GF442" s="14">
        <v>84</v>
      </c>
      <c r="GK442" s="153"/>
      <c r="GZ442" s="1"/>
      <c r="HA442" s="1"/>
    </row>
    <row r="443" spans="2:216" ht="14.1" customHeight="1">
      <c r="C443" s="109" t="s">
        <v>172</v>
      </c>
      <c r="D443" s="110" t="s">
        <v>173</v>
      </c>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13"/>
      <c r="DU443" s="155">
        <f>[4]RWE!DR29</f>
        <v>95.901158131491684</v>
      </c>
      <c r="DV443" s="155">
        <f>[4]RWE!DS29</f>
        <v>100.95492054243604</v>
      </c>
      <c r="DW443" s="155">
        <f>[4]RWE!DT29</f>
        <v>99.871971454376535</v>
      </c>
      <c r="DX443" s="155">
        <f>[4]RWE!DU29</f>
        <v>108.29490880595046</v>
      </c>
      <c r="DY443" s="155">
        <f>[4]RWE!DV29</f>
        <v>111.78441142303109</v>
      </c>
      <c r="DZ443" s="155">
        <f>[4]RWE!DW29</f>
        <v>113.1080158639927</v>
      </c>
      <c r="EA443" s="155">
        <f>[4]RWE!DX29</f>
        <v>109.49818557046102</v>
      </c>
      <c r="EB443" s="155">
        <f>[4]RWE!DY29</f>
        <v>113.1080158639927</v>
      </c>
      <c r="EC443" s="155">
        <f>[4]RWE!DZ29</f>
        <v>125.14078350909831</v>
      </c>
      <c r="ED443" s="155">
        <f>[4]RWE!EA29</f>
        <v>132.36044409616167</v>
      </c>
      <c r="EE443" s="155">
        <f>[4]RWE!EB29</f>
        <v>129.95389056714055</v>
      </c>
      <c r="EF443" s="155">
        <f>[4]RWE!EC29</f>
        <v>132.36044409616167</v>
      </c>
      <c r="EG443" s="155">
        <f>[4]RWE!ED29</f>
        <v>132.36044409616167</v>
      </c>
      <c r="EH443" s="155">
        <f>[4]RWE!EE29</f>
        <v>129.95389056714055</v>
      </c>
      <c r="EI443" s="155">
        <f>[4]RWE!EF29</f>
        <v>140.78338144773559</v>
      </c>
      <c r="EJ443" s="155">
        <f>[4]RWE!EG29</f>
        <v>140.78338144773559</v>
      </c>
      <c r="EK443" s="155">
        <f>[4]RWE!EH29</f>
        <v>143.18993497675672</v>
      </c>
      <c r="EL443" s="155">
        <f>[4]RWE!EI29</f>
        <v>139.58010468322504</v>
      </c>
      <c r="EM443" s="155">
        <f>[4]RWE!EJ29</f>
        <v>139.58010468322504</v>
      </c>
      <c r="EN443" s="155">
        <f>[4]RWE!EK29</f>
        <v>144.39321174126727</v>
      </c>
      <c r="EO443" s="155">
        <f>[4]RWE!EL29</f>
        <v>138.37682791871447</v>
      </c>
      <c r="EP443" s="155">
        <f>[4]RWE!EM29</f>
        <v>134.7669976251828</v>
      </c>
      <c r="EQ443" s="155">
        <f>[4]RWE!EN29</f>
        <v>127.54733703811942</v>
      </c>
      <c r="ER443" s="155">
        <f>[4]RWE!EO29</f>
        <v>123.93750674458775</v>
      </c>
      <c r="ES443" s="155">
        <f>[4]RWE!EP29</f>
        <v>125.14078350909831</v>
      </c>
      <c r="ET443" s="155">
        <f>[4]RWE!EQ29</f>
        <v>123.93750674458775</v>
      </c>
      <c r="EU443" s="155">
        <f>[4]RWE!ER29</f>
        <v>127.54733703811942</v>
      </c>
      <c r="EV443" s="155">
        <f>[4]RWE!ES29</f>
        <v>131.15716733165112</v>
      </c>
      <c r="EW443" s="155">
        <f>[4]RWE!ET29</f>
        <v>121.53095321556663</v>
      </c>
      <c r="EX443" s="155">
        <f>[4]RWE!EU29</f>
        <v>120.32767645105606</v>
      </c>
      <c r="EY443" s="155">
        <f>[4]RWE!EV29</f>
        <v>120.32767645105606</v>
      </c>
      <c r="EZ443" s="155">
        <f>[4]RWE!EW29</f>
        <v>122.73422998007719</v>
      </c>
      <c r="FA443" s="155">
        <f>[4]RWE!EX29</f>
        <v>117.92112292203494</v>
      </c>
      <c r="FB443" s="155">
        <f>[4]RWE!EY29</f>
        <v>113.1080158639927</v>
      </c>
      <c r="FC443" s="155">
        <f>[4]RWE!EZ29</f>
        <v>111.90473909948214</v>
      </c>
      <c r="FD443" s="155">
        <f>[4]RWE!FA29</f>
        <v>113.1080158639927</v>
      </c>
      <c r="FE443" s="155">
        <f>[4]RWE!FB29</f>
        <v>115.51456939301383</v>
      </c>
      <c r="FF443" s="155">
        <f>[4]RWE!FC29</f>
        <v>117.92112292203494</v>
      </c>
      <c r="FG443" s="155">
        <f>[4]RWE!FD29</f>
        <v>117.92112292203494</v>
      </c>
      <c r="FH443" s="155">
        <f>[4]RWE!FE29</f>
        <v>120.32767645105606</v>
      </c>
      <c r="FI443" s="155">
        <f>[4]RWE!FF29</f>
        <v>119.1243996865455</v>
      </c>
      <c r="FJ443" s="155">
        <f>[4]RWE!FG29</f>
        <v>117.92112292203494</v>
      </c>
      <c r="FK443" s="155">
        <f>[4]RWE!FH29</f>
        <v>120.44800412750712</v>
      </c>
      <c r="FL443" s="155">
        <f>[4]RWE!FI29</f>
        <v>114.79260333430749</v>
      </c>
      <c r="FM443" s="155">
        <f>[4]RWE!FJ29</f>
        <v>111.06244536432474</v>
      </c>
      <c r="FN443" s="155">
        <f>[4]RWE!FK29</f>
        <v>108.89654718820574</v>
      </c>
      <c r="FO443" s="155">
        <f>[4]RWE!FL29</f>
        <v>114.31129262850327</v>
      </c>
      <c r="FP443" s="155">
        <f>[4]RWE!FM29</f>
        <v>121.29029786266452</v>
      </c>
      <c r="FQ443" s="155">
        <f>[4]RWE!FN29</f>
        <v>115.51456939301383</v>
      </c>
      <c r="FR443" s="155">
        <f>[4]RWE!FO29</f>
        <v>112.62670515818847</v>
      </c>
      <c r="FS443" s="155">
        <f>[4]RWE!FP29</f>
        <v>113.18823431496007</v>
      </c>
      <c r="FT443" s="155">
        <f>[4]RWE!FQ29</f>
        <v>113.74976347173167</v>
      </c>
      <c r="FU443" s="155">
        <f>[4]RWE!FR29</f>
        <v>114.31129262850327</v>
      </c>
      <c r="FV443" s="155">
        <f>[4]RWE!FS29</f>
        <v>105.39501180348002</v>
      </c>
      <c r="FW443" s="155"/>
      <c r="FX443" s="155"/>
      <c r="FY443" s="113" t="s">
        <v>166</v>
      </c>
      <c r="FZ443" s="114">
        <f>SUM(L443:FW443)</f>
        <v>6530.6522789369683</v>
      </c>
      <c r="GA443" s="115"/>
      <c r="GB443" s="109" t="s">
        <v>172</v>
      </c>
      <c r="GC443" s="116" t="s">
        <v>173</v>
      </c>
      <c r="GD443" s="117"/>
      <c r="GE443" s="118">
        <f>FZ443/FZ445</f>
        <v>0.89849736753571063</v>
      </c>
      <c r="GI443" s="118">
        <f>FZ443/$GI$576</f>
        <v>4.0515254513627539E-3</v>
      </c>
      <c r="GK443" s="114">
        <v>6530.6522789369683</v>
      </c>
      <c r="GL443" s="119">
        <f>FZ443-GK443</f>
        <v>0</v>
      </c>
      <c r="GM443" s="15">
        <f>GL443/GK443</f>
        <v>0</v>
      </c>
      <c r="GO443" s="120">
        <f>SUM(EV443:FU443)</f>
        <v>3041.0413669475402</v>
      </c>
      <c r="GP443" s="14">
        <v>2018</v>
      </c>
      <c r="GU443" s="120">
        <f>SUM(DU443:FU443)</f>
        <v>6425.2572671334883</v>
      </c>
      <c r="GW443" s="121">
        <f>SUM(DU443:FV443)</f>
        <v>6530.6522789369683</v>
      </c>
      <c r="GZ443" s="1"/>
      <c r="HA443" s="1"/>
    </row>
    <row r="444" spans="2:216" ht="14.1" customHeight="1">
      <c r="C444" s="125" t="s">
        <v>175</v>
      </c>
      <c r="D444" s="126" t="s">
        <v>176</v>
      </c>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14"/>
      <c r="DU444" s="127">
        <f>[4]RWE!DR36</f>
        <v>0.3869245777305112</v>
      </c>
      <c r="DV444" s="127">
        <f>[4]RWE!DS36</f>
        <v>0.40731458057201869</v>
      </c>
      <c r="DW444" s="127">
        <f>[4]RWE!DT36</f>
        <v>0.40294529424883846</v>
      </c>
      <c r="DX444" s="127">
        <f>[4]RWE!DU36</f>
        <v>0.43692863231801765</v>
      </c>
      <c r="DY444" s="127">
        <f>[4]RWE!DV36</f>
        <v>0.45100744380382046</v>
      </c>
      <c r="DZ444" s="127">
        <f>[4]RWE!DW36</f>
        <v>0.45634768264326286</v>
      </c>
      <c r="EA444" s="127">
        <f>[4]RWE!DX36</f>
        <v>0.44178339489932894</v>
      </c>
      <c r="EB444" s="127">
        <f>[4]RWE!DY36</f>
        <v>0.45634768264326286</v>
      </c>
      <c r="EC444" s="127">
        <f>[4]RWE!DZ36</f>
        <v>0.50489530845637598</v>
      </c>
      <c r="ED444" s="127">
        <f>[4]RWE!EA36</f>
        <v>0.53402388394424383</v>
      </c>
      <c r="EE444" s="127">
        <f>[4]RWE!EB36</f>
        <v>0.52431435878162125</v>
      </c>
      <c r="EF444" s="127">
        <f>[4]RWE!EC36</f>
        <v>0.53402388394424383</v>
      </c>
      <c r="EG444" s="127">
        <f>[4]RWE!ED36</f>
        <v>0.53402388394424383</v>
      </c>
      <c r="EH444" s="127">
        <f>[4]RWE!EE36</f>
        <v>0.52431435878162125</v>
      </c>
      <c r="EI444" s="127">
        <f>[4]RWE!EF36</f>
        <v>0.56800722201342291</v>
      </c>
      <c r="EJ444" s="127">
        <f>[4]RWE!EG36</f>
        <v>0.56800722201342291</v>
      </c>
      <c r="EK444" s="127">
        <f>[4]RWE!EH36</f>
        <v>0.5777167471760456</v>
      </c>
      <c r="EL444" s="127">
        <f>[4]RWE!EI36</f>
        <v>0.56315245943211167</v>
      </c>
      <c r="EM444" s="127">
        <f>[4]RWE!EJ36</f>
        <v>0.56315245943211167</v>
      </c>
      <c r="EN444" s="127">
        <f>[4]RWE!EK36</f>
        <v>0.58257150975735683</v>
      </c>
      <c r="EO444" s="127">
        <f>[4]RWE!EL36</f>
        <v>0.55829769685080033</v>
      </c>
      <c r="EP444" s="127">
        <f>[4]RWE!EM36</f>
        <v>0.54373340910686641</v>
      </c>
      <c r="EQ444" s="127">
        <f>[4]RWE!EN36</f>
        <v>0.51460483361899856</v>
      </c>
      <c r="ER444" s="127">
        <f>[4]RWE!EO36</f>
        <v>0.50004054587506463</v>
      </c>
      <c r="ES444" s="127">
        <f>[4]RWE!EP36</f>
        <v>0.50489530845637598</v>
      </c>
      <c r="ET444" s="127">
        <f>[4]RWE!EQ36</f>
        <v>0.50004054587506463</v>
      </c>
      <c r="EU444" s="127">
        <f>[4]RWE!ER36</f>
        <v>0.51460483361899856</v>
      </c>
      <c r="EV444" s="127">
        <f>[4]RWE!ES36</f>
        <v>0.52916912136293248</v>
      </c>
      <c r="EW444" s="127">
        <f>[4]RWE!ET36</f>
        <v>0.490331020712442</v>
      </c>
      <c r="EX444" s="127">
        <f>[4]RWE!EU36</f>
        <v>0.48547625813113071</v>
      </c>
      <c r="EY444" s="127">
        <f>[4]RWE!EV36</f>
        <v>0.48547625813113071</v>
      </c>
      <c r="EZ444" s="127">
        <f>[4]RWE!EW36</f>
        <v>0.49518578329375335</v>
      </c>
      <c r="FA444" s="127">
        <f>[4]RWE!EX36</f>
        <v>0.47576673296850813</v>
      </c>
      <c r="FB444" s="127">
        <f>[4]RWE!EY36</f>
        <v>0.45634768264326286</v>
      </c>
      <c r="FC444" s="127">
        <f>[4]RWE!EZ36</f>
        <v>0.45149292006195157</v>
      </c>
      <c r="FD444" s="127">
        <f>[4]RWE!FA36</f>
        <v>0.45634768264326286</v>
      </c>
      <c r="FE444" s="127">
        <f>[4]RWE!FB36</f>
        <v>0.4660572078058855</v>
      </c>
      <c r="FF444" s="127">
        <f>[4]RWE!FC36</f>
        <v>0.47576673296850813</v>
      </c>
      <c r="FG444" s="127">
        <f>[4]RWE!FD36</f>
        <v>0.47576673296850813</v>
      </c>
      <c r="FH444" s="127">
        <f>[4]RWE!FE36</f>
        <v>0.48547625813113071</v>
      </c>
      <c r="FI444" s="127">
        <f>[4]RWE!FF36</f>
        <v>0.48062149554981937</v>
      </c>
      <c r="FJ444" s="127">
        <f>[4]RWE!FG36</f>
        <v>0.47576673296850813</v>
      </c>
      <c r="FK444" s="127">
        <f>[4]RWE!FH36</f>
        <v>0.48596173438926182</v>
      </c>
      <c r="FL444" s="127">
        <f>[4]RWE!FI36</f>
        <v>0.46314435025709871</v>
      </c>
      <c r="FM444" s="127">
        <f>[4]RWE!FJ36</f>
        <v>0.44809458625503362</v>
      </c>
      <c r="FN444" s="127">
        <f>[4]RWE!FK36</f>
        <v>0.43935601360867332</v>
      </c>
      <c r="FO444" s="127">
        <f>[4]RWE!FL36</f>
        <v>0.46120244522457421</v>
      </c>
      <c r="FP444" s="127">
        <f>[4]RWE!FM36</f>
        <v>0.48936006819617978</v>
      </c>
      <c r="FQ444" s="127">
        <f>[4]RWE!FN36</f>
        <v>0.4660572078058855</v>
      </c>
      <c r="FR444" s="127">
        <f>[4]RWE!FO36</f>
        <v>0.4544057776107383</v>
      </c>
      <c r="FS444" s="127">
        <f>[4]RWE!FP36</f>
        <v>0.45667133348201694</v>
      </c>
      <c r="FT444" s="127">
        <f>[4]RWE!FQ36</f>
        <v>0.45893688935329557</v>
      </c>
      <c r="FU444" s="127">
        <f>[4]RWE!FR36</f>
        <v>0.46120244522457421</v>
      </c>
      <c r="FV444" s="127">
        <f>[4]RWE!FS36</f>
        <v>0.42522865449705743</v>
      </c>
      <c r="FW444" s="127"/>
      <c r="FX444" s="127"/>
      <c r="FY444" s="113" t="s">
        <v>166</v>
      </c>
      <c r="FZ444" s="129">
        <f>SUM(L444:FW444)</f>
        <v>26.348689886183184</v>
      </c>
      <c r="GA444" s="115"/>
      <c r="GB444" s="125" t="s">
        <v>175</v>
      </c>
      <c r="GC444" s="130" t="s">
        <v>176</v>
      </c>
      <c r="GD444" s="117"/>
      <c r="GE444" s="131">
        <f>(FZ444*$FP$7)/FZ445</f>
        <v>0.10150263246428907</v>
      </c>
      <c r="GI444" s="132"/>
      <c r="GK444" s="129">
        <v>26.348689886183184</v>
      </c>
      <c r="GL444" s="119">
        <f>FZ444-GK444</f>
        <v>0</v>
      </c>
      <c r="GM444" s="15">
        <f>GL444/GK444</f>
        <v>0</v>
      </c>
      <c r="GO444" s="133">
        <f>SUM(EV444:FU444)</f>
        <v>12.269441471748065</v>
      </c>
      <c r="GU444" s="133">
        <f>SUM(DU444:FU444)</f>
        <v>25.923461231686126</v>
      </c>
      <c r="GW444" s="134">
        <f>SUM(DU444:FV444)</f>
        <v>26.348689886183184</v>
      </c>
      <c r="GX444" s="3"/>
      <c r="GZ444" s="1"/>
      <c r="HA444" s="1"/>
    </row>
    <row r="445" spans="2:216" ht="15" customHeight="1">
      <c r="B445" s="6"/>
      <c r="C445" s="136" t="s">
        <v>177</v>
      </c>
      <c r="D445" s="14" t="s">
        <v>11</v>
      </c>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215"/>
      <c r="DU445" s="138">
        <f t="shared" ref="DU445:FV445" si="103">DU443+(DU444*$FP$7)</f>
        <v>106.73504630794599</v>
      </c>
      <c r="DV445" s="138">
        <f t="shared" si="103"/>
        <v>112.35972879845257</v>
      </c>
      <c r="DW445" s="138">
        <f t="shared" si="103"/>
        <v>111.15443969334402</v>
      </c>
      <c r="DX445" s="138">
        <f t="shared" si="103"/>
        <v>120.52891051085496</v>
      </c>
      <c r="DY445" s="138">
        <f t="shared" si="103"/>
        <v>124.41261984953806</v>
      </c>
      <c r="DZ445" s="138">
        <f t="shared" si="103"/>
        <v>125.88575097800407</v>
      </c>
      <c r="EA445" s="138">
        <f t="shared" si="103"/>
        <v>121.86812062764223</v>
      </c>
      <c r="EB445" s="138">
        <f t="shared" si="103"/>
        <v>125.88575097800407</v>
      </c>
      <c r="EC445" s="138">
        <f t="shared" si="103"/>
        <v>139.27785214587684</v>
      </c>
      <c r="ED445" s="138">
        <f t="shared" si="103"/>
        <v>147.31311284660049</v>
      </c>
      <c r="EE445" s="138">
        <f t="shared" si="103"/>
        <v>144.63469261302595</v>
      </c>
      <c r="EF445" s="138">
        <f t="shared" si="103"/>
        <v>147.31311284660049</v>
      </c>
      <c r="EG445" s="138">
        <f t="shared" si="103"/>
        <v>147.31311284660049</v>
      </c>
      <c r="EH445" s="138">
        <f t="shared" si="103"/>
        <v>144.63469261302595</v>
      </c>
      <c r="EI445" s="138">
        <f t="shared" si="103"/>
        <v>156.68758366411143</v>
      </c>
      <c r="EJ445" s="138">
        <f t="shared" si="103"/>
        <v>156.68758366411143</v>
      </c>
      <c r="EK445" s="138">
        <f t="shared" si="103"/>
        <v>159.366003897686</v>
      </c>
      <c r="EL445" s="138">
        <f t="shared" si="103"/>
        <v>155.34837354732417</v>
      </c>
      <c r="EM445" s="138">
        <f t="shared" si="103"/>
        <v>155.34837354732417</v>
      </c>
      <c r="EN445" s="138">
        <f t="shared" si="103"/>
        <v>160.70521401447326</v>
      </c>
      <c r="EO445" s="138">
        <f t="shared" si="103"/>
        <v>154.00916343053689</v>
      </c>
      <c r="EP445" s="138">
        <f t="shared" si="103"/>
        <v>149.99153308017506</v>
      </c>
      <c r="EQ445" s="138">
        <f t="shared" si="103"/>
        <v>141.95627237945138</v>
      </c>
      <c r="ER445" s="138">
        <f t="shared" si="103"/>
        <v>137.93864202908955</v>
      </c>
      <c r="ES445" s="138">
        <f t="shared" si="103"/>
        <v>139.27785214587684</v>
      </c>
      <c r="ET445" s="138">
        <f t="shared" si="103"/>
        <v>137.93864202908955</v>
      </c>
      <c r="EU445" s="138">
        <f t="shared" si="103"/>
        <v>141.95627237945138</v>
      </c>
      <c r="EV445" s="138">
        <f t="shared" si="103"/>
        <v>145.97390272981323</v>
      </c>
      <c r="EW445" s="138">
        <f t="shared" si="103"/>
        <v>135.26022179551501</v>
      </c>
      <c r="EX445" s="138">
        <f t="shared" si="103"/>
        <v>133.92101167872772</v>
      </c>
      <c r="EY445" s="138">
        <f t="shared" si="103"/>
        <v>133.92101167872772</v>
      </c>
      <c r="EZ445" s="138">
        <f t="shared" si="103"/>
        <v>136.59943191230229</v>
      </c>
      <c r="FA445" s="138">
        <f t="shared" si="103"/>
        <v>131.24259144515315</v>
      </c>
      <c r="FB445" s="138">
        <f t="shared" si="103"/>
        <v>125.88575097800407</v>
      </c>
      <c r="FC445" s="138">
        <f t="shared" si="103"/>
        <v>124.54654086121678</v>
      </c>
      <c r="FD445" s="138">
        <f t="shared" si="103"/>
        <v>125.88575097800407</v>
      </c>
      <c r="FE445" s="138">
        <f t="shared" si="103"/>
        <v>128.56417121157861</v>
      </c>
      <c r="FF445" s="138">
        <f t="shared" si="103"/>
        <v>131.24259144515315</v>
      </c>
      <c r="FG445" s="138">
        <f t="shared" si="103"/>
        <v>131.24259144515315</v>
      </c>
      <c r="FH445" s="138">
        <f t="shared" si="103"/>
        <v>133.92101167872772</v>
      </c>
      <c r="FI445" s="138">
        <f t="shared" si="103"/>
        <v>132.58180156194044</v>
      </c>
      <c r="FJ445" s="138">
        <f t="shared" si="103"/>
        <v>131.24259144515315</v>
      </c>
      <c r="FK445" s="138">
        <f t="shared" si="103"/>
        <v>134.05493269040645</v>
      </c>
      <c r="FL445" s="138">
        <f t="shared" si="103"/>
        <v>127.76064514150625</v>
      </c>
      <c r="FM445" s="138">
        <f t="shared" si="103"/>
        <v>123.60909377946568</v>
      </c>
      <c r="FN445" s="138">
        <f t="shared" si="103"/>
        <v>121.1985155692486</v>
      </c>
      <c r="FO445" s="138">
        <f t="shared" si="103"/>
        <v>127.22496109479134</v>
      </c>
      <c r="FP445" s="138">
        <f t="shared" si="103"/>
        <v>134.99237977215756</v>
      </c>
      <c r="FQ445" s="138">
        <f t="shared" si="103"/>
        <v>128.56417121157861</v>
      </c>
      <c r="FR445" s="138">
        <f t="shared" si="103"/>
        <v>125.35006693128915</v>
      </c>
      <c r="FS445" s="138">
        <f t="shared" si="103"/>
        <v>125.97503165245655</v>
      </c>
      <c r="FT445" s="138">
        <f t="shared" si="103"/>
        <v>126.59999637362395</v>
      </c>
      <c r="FU445" s="138">
        <f t="shared" si="103"/>
        <v>127.22496109479134</v>
      </c>
      <c r="FV445" s="138">
        <f t="shared" si="103"/>
        <v>117.30141412939763</v>
      </c>
      <c r="FW445" s="112"/>
      <c r="FX445" s="112"/>
      <c r="FY445" s="113" t="s">
        <v>166</v>
      </c>
      <c r="FZ445" s="139">
        <f>SUM(L445:FW445)</f>
        <v>7268.4155957500998</v>
      </c>
      <c r="GA445" s="115"/>
      <c r="GB445" s="136" t="s">
        <v>177</v>
      </c>
      <c r="GC445" s="14" t="s">
        <v>11</v>
      </c>
      <c r="GD445" s="117"/>
      <c r="GE445" s="140">
        <f>GE443+GE444</f>
        <v>0.99999999999999967</v>
      </c>
      <c r="GF445" s="6"/>
      <c r="GI445" s="141"/>
      <c r="GK445" s="139">
        <v>7268.4155957500998</v>
      </c>
      <c r="GL445" s="119">
        <f>FZ445-GK445</f>
        <v>0</v>
      </c>
      <c r="GM445" s="15">
        <f>GL445/GK445</f>
        <v>0</v>
      </c>
      <c r="GO445" s="142">
        <f>SUM(EV445:FU445)</f>
        <v>3384.5857281564863</v>
      </c>
      <c r="GR445" s="143" t="str">
        <f>GB442</f>
        <v>RWE, Germany</v>
      </c>
      <c r="GS445" s="144">
        <f>GO445</f>
        <v>3384.5857281564863</v>
      </c>
      <c r="GU445" s="142">
        <f>SUM(DU445:FU445)</f>
        <v>7151.1141816207019</v>
      </c>
      <c r="GW445" s="145">
        <f>SUM(DU445:FV445)</f>
        <v>7268.4155957500998</v>
      </c>
      <c r="GX445" s="225">
        <f>GW445/GW580</f>
        <v>5.1554401914528239E-3</v>
      </c>
      <c r="GY445" s="306">
        <f>+GW445</f>
        <v>7268.4155957500998</v>
      </c>
      <c r="GZ445" s="143" t="str">
        <f>GR445</f>
        <v>RWE, Germany</v>
      </c>
      <c r="HA445" s="144">
        <f>GW445</f>
        <v>7268.4155957500998</v>
      </c>
      <c r="HB445" s="226"/>
      <c r="HC445" s="22" t="s">
        <v>74</v>
      </c>
      <c r="HD445" s="146">
        <f>FU445</f>
        <v>127.22496109479134</v>
      </c>
      <c r="HE445" s="147"/>
      <c r="HF445" s="148">
        <f>FV445</f>
        <v>117.30141412939763</v>
      </c>
    </row>
    <row r="446" spans="2:216" ht="9.9499999999999993" customHeight="1">
      <c r="B446" s="6"/>
      <c r="C446" s="157"/>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23"/>
      <c r="DX446" s="23"/>
      <c r="DY446" s="23"/>
      <c r="DZ446" s="23"/>
      <c r="EA446" s="23"/>
      <c r="EB446" s="23"/>
      <c r="EC446" s="23"/>
      <c r="ED446" s="23"/>
      <c r="EE446" s="23"/>
      <c r="EF446" s="23"/>
      <c r="EG446" s="23"/>
      <c r="EH446" s="23"/>
      <c r="EI446" s="23"/>
      <c r="EJ446" s="23"/>
      <c r="EK446" s="23"/>
      <c r="EL446" s="23"/>
      <c r="EM446" s="23"/>
      <c r="EN446" s="23"/>
      <c r="EO446" s="23"/>
      <c r="EP446" s="23"/>
      <c r="EQ446" s="23"/>
      <c r="ER446" s="23"/>
      <c r="ES446" s="23"/>
      <c r="ET446" s="23"/>
      <c r="EU446" s="23"/>
      <c r="EV446" s="23"/>
      <c r="EW446" s="23"/>
      <c r="EX446" s="23"/>
      <c r="EY446" s="23"/>
      <c r="EZ446" s="23"/>
      <c r="FA446" s="23"/>
      <c r="FB446" s="23"/>
      <c r="FC446" s="23"/>
      <c r="FD446" s="23"/>
      <c r="FE446" s="23"/>
      <c r="FF446" s="23"/>
      <c r="FG446" s="23"/>
      <c r="FH446" s="23"/>
      <c r="FI446" s="23"/>
      <c r="FJ446" s="23"/>
      <c r="FK446" s="23"/>
      <c r="FL446" s="23"/>
      <c r="FM446" s="23"/>
      <c r="FN446" s="23"/>
      <c r="FO446" s="23"/>
      <c r="FP446" s="23"/>
      <c r="FQ446" s="23"/>
      <c r="FR446" s="23"/>
      <c r="FS446" s="23"/>
      <c r="FT446" s="23"/>
      <c r="FU446" s="23"/>
      <c r="FV446" s="23"/>
      <c r="FW446" s="23"/>
      <c r="FX446" s="23"/>
      <c r="FY446" s="23"/>
      <c r="FZ446" s="151">
        <f>FZ443+(FZ444*$FP$7)</f>
        <v>7268.4155957500971</v>
      </c>
      <c r="GA446" s="152" t="s">
        <v>179</v>
      </c>
      <c r="GB446" s="157"/>
      <c r="GF446" s="6"/>
      <c r="GK446" s="204">
        <v>0</v>
      </c>
      <c r="GX446" s="50" t="s">
        <v>292</v>
      </c>
      <c r="GZ446" s="1"/>
      <c r="HA446" s="1"/>
    </row>
    <row r="447" spans="2:216" ht="15" customHeight="1">
      <c r="B447" s="14">
        <v>85</v>
      </c>
      <c r="C447" s="103" t="str">
        <f>GB447</f>
        <v>Santos, Australia</v>
      </c>
      <c r="D447" s="154" t="s">
        <v>180</v>
      </c>
      <c r="F447" s="14" t="s">
        <v>244</v>
      </c>
      <c r="G447" s="23" t="s">
        <v>200</v>
      </c>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23"/>
      <c r="DX447" s="23"/>
      <c r="DY447" s="23"/>
      <c r="DZ447" s="23"/>
      <c r="EA447" s="23"/>
      <c r="EB447" s="23"/>
      <c r="EC447" s="23"/>
      <c r="ED447" s="23"/>
      <c r="EE447" s="23"/>
      <c r="EF447" s="23"/>
      <c r="EG447" s="23"/>
      <c r="EH447" s="23"/>
      <c r="EI447" s="23"/>
      <c r="EJ447" s="23"/>
      <c r="EK447" s="23"/>
      <c r="EL447" s="23"/>
      <c r="EM447" s="23"/>
      <c r="EN447" s="23"/>
      <c r="EO447" s="23"/>
      <c r="EP447" s="23"/>
      <c r="EQ447" s="23"/>
      <c r="ER447" s="23"/>
      <c r="ES447" s="23"/>
      <c r="ET447" s="23"/>
      <c r="EU447" s="23"/>
      <c r="EV447" s="23"/>
      <c r="EW447" s="23"/>
      <c r="EX447" s="23"/>
      <c r="EY447" s="23"/>
      <c r="EZ447" s="23"/>
      <c r="FA447" s="23"/>
      <c r="FB447" s="23"/>
      <c r="FC447" s="23"/>
      <c r="FD447" s="23"/>
      <c r="FE447" s="23"/>
      <c r="FF447" s="23"/>
      <c r="FG447" s="23"/>
      <c r="FH447" s="23"/>
      <c r="FI447" s="23"/>
      <c r="FJ447" s="23"/>
      <c r="FK447" s="23"/>
      <c r="FL447" s="23"/>
      <c r="FM447" s="23"/>
      <c r="FN447" s="23"/>
      <c r="FO447" s="23"/>
      <c r="FP447" s="23"/>
      <c r="FQ447" s="23"/>
      <c r="FR447" s="23"/>
      <c r="FS447" s="23"/>
      <c r="FT447" s="23"/>
      <c r="FU447" s="23"/>
      <c r="FV447" s="23"/>
      <c r="FW447" s="150"/>
      <c r="FX447" s="150"/>
      <c r="FY447" s="23"/>
      <c r="FZ447" s="153"/>
      <c r="GB447" s="103" t="s">
        <v>119</v>
      </c>
      <c r="GF447" s="14">
        <v>85</v>
      </c>
      <c r="GK447" s="153"/>
      <c r="GT447" s="22"/>
      <c r="GU447" s="22"/>
      <c r="GV447" s="22"/>
      <c r="GW447" s="22"/>
      <c r="GX447" s="22"/>
      <c r="GY447" s="22"/>
      <c r="HH447" s="135"/>
    </row>
    <row r="448" spans="2:216" ht="14.1" customHeight="1">
      <c r="C448" s="109" t="s">
        <v>172</v>
      </c>
      <c r="D448" s="110" t="s">
        <v>173</v>
      </c>
      <c r="F448" s="14" t="s">
        <v>242</v>
      </c>
      <c r="G448" s="23" t="s">
        <v>204</v>
      </c>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23"/>
      <c r="DX448" s="23"/>
      <c r="DY448" s="23"/>
      <c r="DZ448" s="23"/>
      <c r="EA448" s="23"/>
      <c r="EB448" s="23"/>
      <c r="EC448" s="23"/>
      <c r="ED448" s="23"/>
      <c r="EE448" s="23"/>
      <c r="EF448" s="23"/>
      <c r="EG448" s="23"/>
      <c r="EH448" s="23"/>
      <c r="EI448" s="23"/>
      <c r="EJ448" s="23"/>
      <c r="EK448" s="23"/>
      <c r="EL448" s="23"/>
      <c r="EM448" s="23"/>
      <c r="EN448" s="23"/>
      <c r="EO448" s="23"/>
      <c r="EP448" s="23"/>
      <c r="EQ448" s="23"/>
      <c r="ER448" s="23"/>
      <c r="ES448" s="23"/>
      <c r="ET448" s="213"/>
      <c r="EU448" s="112">
        <f>[4]Santos!ER29</f>
        <v>2.3534956145362478</v>
      </c>
      <c r="EV448" s="112">
        <f>[4]Santos!ES29</f>
        <v>3.2018508491630286</v>
      </c>
      <c r="EW448" s="112">
        <f>[4]Santos!ET29</f>
        <v>14.165782140686026</v>
      </c>
      <c r="EX448" s="112">
        <f>[4]Santos!EU29</f>
        <v>25.12971343220903</v>
      </c>
      <c r="EY448" s="112">
        <f>[4]Santos!EV29</f>
        <v>25.27499093927916</v>
      </c>
      <c r="EZ448" s="112">
        <f>[4]Santos!EW29</f>
        <v>13.329074729451309</v>
      </c>
      <c r="FA448" s="112">
        <f>[4]Santos!EX29</f>
        <v>13.067430242389477</v>
      </c>
      <c r="FB448" s="112">
        <f>[4]Santos!EY29</f>
        <v>15.062741449375908</v>
      </c>
      <c r="FC448" s="112">
        <f>[4]Santos!EZ29</f>
        <v>16.321580994097754</v>
      </c>
      <c r="FD448" s="112">
        <f>[4]Santos!FA29</f>
        <v>17.417920111899459</v>
      </c>
      <c r="FE448" s="112">
        <f>[4]Santos!FB29</f>
        <v>16.845105972046287</v>
      </c>
      <c r="FF448" s="112">
        <f>[4]Santos!FC29</f>
        <v>16.272291832193115</v>
      </c>
      <c r="FG448" s="112">
        <f>[4]Santos!FD29</f>
        <v>16.229760485064137</v>
      </c>
      <c r="FH448" s="112">
        <f>[4]Santos!FE29</f>
        <v>16.187229137935159</v>
      </c>
      <c r="FI448" s="112">
        <f>[4]Santos!FF29</f>
        <v>18.807628764493565</v>
      </c>
      <c r="FJ448" s="112">
        <f>[4]Santos!FG29</f>
        <v>20.909564018881866</v>
      </c>
      <c r="FK448" s="112">
        <f>[4]Santos!FH29</f>
        <v>20.244153252664258</v>
      </c>
      <c r="FL448" s="227">
        <f>[4]Santos!FI29</f>
        <v>18.952228264227124</v>
      </c>
      <c r="FM448" s="112">
        <f>[4]Santos!FJ29</f>
        <v>19.890629702736312</v>
      </c>
      <c r="FN448" s="112">
        <f>[4]Santos!FK29</f>
        <v>18.245265113355551</v>
      </c>
      <c r="FO448" s="112">
        <f>[4]Santos!FL29</f>
        <v>17.258046359727089</v>
      </c>
      <c r="FP448" s="112">
        <f>[4]Santos!FM29</f>
        <v>19.049665579275036</v>
      </c>
      <c r="FQ448" s="112">
        <f>[4]Santos!FN29</f>
        <v>18.64746534631529</v>
      </c>
      <c r="FR448" s="112">
        <f>[4]Santos!FO29</f>
        <v>19.780938730110925</v>
      </c>
      <c r="FS448" s="112">
        <f>[4]Santos!FP29</f>
        <v>21.097230401615537</v>
      </c>
      <c r="FT448" s="112">
        <f>[4]Santos!FQ29</f>
        <v>22.523213045745532</v>
      </c>
      <c r="FU448" s="112">
        <f>[4]Santos!FR29</f>
        <v>21.755376237367837</v>
      </c>
      <c r="FV448" s="112">
        <f>[4]Santos!FS29</f>
        <v>21.535994292117067</v>
      </c>
      <c r="FW448" s="150"/>
      <c r="FX448" s="150"/>
      <c r="FY448" s="113" t="s">
        <v>166</v>
      </c>
      <c r="FZ448" s="114">
        <f>SUM(L448:FW448)</f>
        <v>489.55636703895902</v>
      </c>
      <c r="GA448" s="115"/>
      <c r="GB448" s="109" t="s">
        <v>172</v>
      </c>
      <c r="GC448" s="116" t="s">
        <v>173</v>
      </c>
      <c r="GD448" s="117"/>
      <c r="GE448" s="118">
        <f>FZ448/FZ450</f>
        <v>0.86068376667088209</v>
      </c>
      <c r="GI448" s="118">
        <f>FZ448/$GI$576</f>
        <v>3.0371393181231909E-4</v>
      </c>
      <c r="GK448" s="114">
        <v>488.83513469660488</v>
      </c>
      <c r="GO448" s="120">
        <f>SUM(EV448:FU448)</f>
        <v>465.66687713230579</v>
      </c>
      <c r="GT448" s="22"/>
      <c r="GU448" s="120">
        <f>SUM(DU448:FU448)</f>
        <v>468.02037274684199</v>
      </c>
      <c r="GV448" s="22"/>
      <c r="GW448" s="121">
        <f>SUM(DU448:FV448)</f>
        <v>489.55636703895902</v>
      </c>
      <c r="GX448" s="22"/>
      <c r="GY448" s="22"/>
      <c r="HH448" s="135"/>
    </row>
    <row r="449" spans="2:216" ht="14.1" customHeight="1">
      <c r="C449" s="125" t="s">
        <v>175</v>
      </c>
      <c r="D449" s="126" t="s">
        <v>176</v>
      </c>
      <c r="F449" s="10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23"/>
      <c r="DX449" s="23"/>
      <c r="DY449" s="23"/>
      <c r="DZ449" s="23"/>
      <c r="EA449" s="23"/>
      <c r="EB449" s="23"/>
      <c r="EC449" s="23"/>
      <c r="ED449" s="23"/>
      <c r="EE449" s="23"/>
      <c r="EF449" s="23"/>
      <c r="EG449" s="23"/>
      <c r="EH449" s="23"/>
      <c r="EI449" s="23"/>
      <c r="EJ449" s="23"/>
      <c r="EK449" s="23"/>
      <c r="EL449" s="23"/>
      <c r="EM449" s="23"/>
      <c r="EN449" s="23"/>
      <c r="EO449" s="23"/>
      <c r="EP449" s="23"/>
      <c r="EQ449" s="23"/>
      <c r="ER449" s="23"/>
      <c r="ES449" s="23"/>
      <c r="ET449" s="214"/>
      <c r="EU449" s="128">
        <f>[4]Santos!ER36</f>
        <v>2.1377328989196288E-2</v>
      </c>
      <c r="EV449" s="128">
        <f>[4]Santos!ES36</f>
        <v>2.1722825913494264E-2</v>
      </c>
      <c r="EW449" s="128">
        <f>[4]Santos!ET36</f>
        <v>7.2787188680986645E-2</v>
      </c>
      <c r="EX449" s="128">
        <f>[4]Santos!EU36</f>
        <v>0.12385155144847902</v>
      </c>
      <c r="EY449" s="128">
        <f>[4]Santos!EV36</f>
        <v>0.12517113965768867</v>
      </c>
      <c r="EZ449" s="128">
        <f>[4]Santos!EW36</f>
        <v>8.7540703635557521E-2</v>
      </c>
      <c r="FA449" s="128">
        <f>[4]Santos!EX36</f>
        <v>9.3069639850785202E-2</v>
      </c>
      <c r="FB449" s="128">
        <f>[4]Santos!EY36</f>
        <v>0.10574142233795478</v>
      </c>
      <c r="FC449" s="128">
        <f>[4]Santos!EZ36</f>
        <v>0.11526751751959494</v>
      </c>
      <c r="FD449" s="128">
        <f>[4]Santos!FA36</f>
        <v>0.12277237713260163</v>
      </c>
      <c r="FE449" s="128">
        <f>[4]Santos!FB36</f>
        <v>0.11865979313695298</v>
      </c>
      <c r="FF449" s="128">
        <f>[4]Santos!FC36</f>
        <v>0.11454720914130431</v>
      </c>
      <c r="FG449" s="128">
        <f>[4]Santos!FD36</f>
        <v>0.11143484880694803</v>
      </c>
      <c r="FH449" s="128">
        <f>[4]Santos!FE36</f>
        <v>0.10832248847259172</v>
      </c>
      <c r="FI449" s="128">
        <f>[4]Santos!FF36</f>
        <v>0.11058846188859336</v>
      </c>
      <c r="FJ449" s="128">
        <f>[4]Santos!FG36</f>
        <v>0.13404247335249847</v>
      </c>
      <c r="FK449" s="128">
        <f>[4]Santos!FH36</f>
        <v>0.135631305958964</v>
      </c>
      <c r="FL449" s="128">
        <f>[4]Santos!FI36</f>
        <v>0.13248348273879362</v>
      </c>
      <c r="FM449" s="128">
        <f>[4]Santos!FJ36</f>
        <v>9.7081178254351641E-2</v>
      </c>
      <c r="FN449" s="128">
        <f>[4]Santos!FK36</f>
        <v>8.9050566082576221E-2</v>
      </c>
      <c r="FO449" s="128">
        <f>[4]Santos!FL36</f>
        <v>8.4232198779510992E-2</v>
      </c>
      <c r="FP449" s="128">
        <f>[4]Santos!FM36</f>
        <v>9.2976643144333099E-2</v>
      </c>
      <c r="FQ449" s="128">
        <f>[4]Santos!FN36</f>
        <v>9.1013604613454646E-2</v>
      </c>
      <c r="FR449" s="128">
        <f>[4]Santos!FO36</f>
        <v>9.6545804109566605E-2</v>
      </c>
      <c r="FS449" s="128">
        <f>[4]Santos!FP36</f>
        <v>0.10297029384698694</v>
      </c>
      <c r="FT449" s="128">
        <f>[4]Santos!FQ36</f>
        <v>0.10993015772919232</v>
      </c>
      <c r="FU449" s="128">
        <f>[4]Santos!FR36</f>
        <v>0.10618253871569709</v>
      </c>
      <c r="FV449" s="128">
        <f>[4]Santos!FS36</f>
        <v>0.10511179042612703</v>
      </c>
      <c r="FW449" s="150"/>
      <c r="FX449" s="150"/>
      <c r="FY449" s="113" t="s">
        <v>166</v>
      </c>
      <c r="FZ449" s="129">
        <f>SUM(L449:FW449)</f>
        <v>2.8301065343647824</v>
      </c>
      <c r="GA449" s="115"/>
      <c r="GB449" s="125" t="s">
        <v>175</v>
      </c>
      <c r="GC449" s="130" t="s">
        <v>176</v>
      </c>
      <c r="GD449" s="117"/>
      <c r="GE449" s="131">
        <f>(FZ449*$FP$7)/FZ450</f>
        <v>0.13931623332911772</v>
      </c>
      <c r="GI449" s="132"/>
      <c r="GK449" s="129">
        <v>2.7700916626099277</v>
      </c>
      <c r="GO449" s="133">
        <f>SUM(EV449:FU449)</f>
        <v>2.7036174149494583</v>
      </c>
      <c r="GT449" s="22"/>
      <c r="GU449" s="133">
        <f>SUM(DU449:FU449)</f>
        <v>2.7249947439386553</v>
      </c>
      <c r="GV449" s="22"/>
      <c r="GW449" s="134">
        <f>SUM(DU449:FV449)</f>
        <v>2.8301065343647824</v>
      </c>
      <c r="GX449" s="22"/>
      <c r="GY449" s="22"/>
      <c r="HH449" s="135"/>
    </row>
    <row r="450" spans="2:216" ht="15" customHeight="1">
      <c r="C450" s="136" t="s">
        <v>177</v>
      </c>
      <c r="D450" s="14" t="s">
        <v>11</v>
      </c>
      <c r="F450" s="10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23"/>
      <c r="DX450" s="23"/>
      <c r="DY450" s="23"/>
      <c r="DZ450" s="23"/>
      <c r="EA450" s="23"/>
      <c r="EB450" s="23"/>
      <c r="EC450" s="23"/>
      <c r="ED450" s="23"/>
      <c r="EE450" s="23"/>
      <c r="EF450" s="23"/>
      <c r="EG450" s="23"/>
      <c r="EH450" s="23"/>
      <c r="EI450" s="23"/>
      <c r="EJ450" s="23"/>
      <c r="EK450" s="23"/>
      <c r="EL450" s="23"/>
      <c r="EM450" s="23"/>
      <c r="EN450" s="23"/>
      <c r="EO450" s="23"/>
      <c r="EP450" s="23"/>
      <c r="EQ450" s="23"/>
      <c r="ER450" s="23"/>
      <c r="ES450" s="23"/>
      <c r="ET450" s="215"/>
      <c r="EU450" s="138">
        <f t="shared" ref="EU450:FV450" si="104">EU448+(EU449*$FP$7)</f>
        <v>2.952060826233744</v>
      </c>
      <c r="EV450" s="138">
        <f t="shared" si="104"/>
        <v>3.8100899747408681</v>
      </c>
      <c r="EW450" s="138">
        <f t="shared" si="104"/>
        <v>16.203823423753654</v>
      </c>
      <c r="EX450" s="138">
        <f t="shared" si="104"/>
        <v>28.597556872766443</v>
      </c>
      <c r="EY450" s="138">
        <f t="shared" si="104"/>
        <v>28.779782849694442</v>
      </c>
      <c r="EZ450" s="138">
        <f t="shared" si="104"/>
        <v>15.780214431246918</v>
      </c>
      <c r="FA450" s="138">
        <f t="shared" si="104"/>
        <v>15.673380158211463</v>
      </c>
      <c r="FB450" s="138">
        <f t="shared" si="104"/>
        <v>18.02350127483864</v>
      </c>
      <c r="FC450" s="138">
        <f t="shared" si="104"/>
        <v>19.549071484646412</v>
      </c>
      <c r="FD450" s="138">
        <f t="shared" si="104"/>
        <v>20.855546671612306</v>
      </c>
      <c r="FE450" s="138">
        <f t="shared" si="104"/>
        <v>20.167580179880972</v>
      </c>
      <c r="FF450" s="138">
        <f t="shared" si="104"/>
        <v>19.479613688149637</v>
      </c>
      <c r="FG450" s="138">
        <f t="shared" si="104"/>
        <v>19.349936251658683</v>
      </c>
      <c r="FH450" s="138">
        <f t="shared" si="104"/>
        <v>19.220258815167728</v>
      </c>
      <c r="FI450" s="138">
        <f t="shared" si="104"/>
        <v>21.904105697374177</v>
      </c>
      <c r="FJ450" s="138">
        <f t="shared" si="104"/>
        <v>24.662753272751821</v>
      </c>
      <c r="FK450" s="138">
        <f t="shared" si="104"/>
        <v>24.04182981951525</v>
      </c>
      <c r="FL450" s="138">
        <f t="shared" si="104"/>
        <v>22.661765780913345</v>
      </c>
      <c r="FM450" s="138">
        <f t="shared" si="104"/>
        <v>22.608902693858159</v>
      </c>
      <c r="FN450" s="138">
        <f t="shared" si="104"/>
        <v>20.738680963667683</v>
      </c>
      <c r="FO450" s="138">
        <f t="shared" si="104"/>
        <v>19.616547925553398</v>
      </c>
      <c r="FP450" s="138">
        <f t="shared" si="104"/>
        <v>21.653011587316364</v>
      </c>
      <c r="FQ450" s="138">
        <f t="shared" si="104"/>
        <v>21.19584627549202</v>
      </c>
      <c r="FR450" s="138">
        <f t="shared" si="104"/>
        <v>22.484221245178791</v>
      </c>
      <c r="FS450" s="138">
        <f t="shared" si="104"/>
        <v>23.98039862933117</v>
      </c>
      <c r="FT450" s="138">
        <f t="shared" si="104"/>
        <v>25.601257462162916</v>
      </c>
      <c r="FU450" s="138">
        <f t="shared" si="104"/>
        <v>24.728487321407357</v>
      </c>
      <c r="FV450" s="138">
        <f t="shared" si="104"/>
        <v>24.479124424048624</v>
      </c>
      <c r="FW450" s="112"/>
      <c r="FX450" s="112"/>
      <c r="FY450" s="100" t="s">
        <v>166</v>
      </c>
      <c r="FZ450" s="139">
        <f>SUM(L450:FW450)</f>
        <v>568.79935000117302</v>
      </c>
      <c r="GA450" s="115"/>
      <c r="GB450" s="136" t="s">
        <v>177</v>
      </c>
      <c r="GC450" s="14" t="s">
        <v>11</v>
      </c>
      <c r="GD450" s="117"/>
      <c r="GE450" s="140">
        <f>GE448+GE449</f>
        <v>0.99999999999999978</v>
      </c>
      <c r="GI450" s="141"/>
      <c r="GK450" s="139">
        <v>566.39770124968288</v>
      </c>
      <c r="GO450" s="142">
        <f>SUM(EV450:FU450)</f>
        <v>541.36816475089063</v>
      </c>
      <c r="GR450" s="143" t="str">
        <f>GB447</f>
        <v>Santos, Australia</v>
      </c>
      <c r="GS450" s="144">
        <f>GO450</f>
        <v>541.36816475089063</v>
      </c>
      <c r="GT450" s="22"/>
      <c r="GU450" s="142">
        <f>SUM(DU450:FU450)</f>
        <v>544.32022557712435</v>
      </c>
      <c r="GV450" s="22"/>
      <c r="GW450" s="145">
        <f>SUM(DU450:FV450)</f>
        <v>568.79935000117302</v>
      </c>
      <c r="GX450" s="22"/>
      <c r="GY450" s="306">
        <f>+GW450</f>
        <v>568.79935000117302</v>
      </c>
      <c r="GZ450" s="143" t="str">
        <f>GR450</f>
        <v>Santos, Australia</v>
      </c>
      <c r="HA450" s="144">
        <f>GW450</f>
        <v>568.79935000117302</v>
      </c>
      <c r="HC450" s="22" t="s">
        <v>119</v>
      </c>
      <c r="HD450" s="146">
        <f>FU450</f>
        <v>24.728487321407357</v>
      </c>
      <c r="HE450" s="147"/>
      <c r="HF450" s="148">
        <f>FV450</f>
        <v>24.479124424048624</v>
      </c>
      <c r="HH450" s="135"/>
    </row>
    <row r="451" spans="2:216" ht="9.9499999999999993" customHeight="1">
      <c r="B451" s="6"/>
      <c r="C451" s="157"/>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23"/>
      <c r="DX451" s="23"/>
      <c r="DY451" s="23"/>
      <c r="DZ451" s="23"/>
      <c r="EA451" s="23"/>
      <c r="EB451" s="23"/>
      <c r="EC451" s="23"/>
      <c r="ED451" s="23"/>
      <c r="EE451" s="23"/>
      <c r="EF451" s="23"/>
      <c r="EG451" s="23"/>
      <c r="EH451" s="23"/>
      <c r="EI451" s="23"/>
      <c r="EJ451" s="23"/>
      <c r="EK451" s="23"/>
      <c r="EL451" s="23"/>
      <c r="EM451" s="23"/>
      <c r="EN451" s="23"/>
      <c r="EO451" s="23"/>
      <c r="EP451" s="23"/>
      <c r="EQ451" s="23"/>
      <c r="ER451" s="23"/>
      <c r="ES451" s="23"/>
      <c r="ET451" s="23"/>
      <c r="EU451" s="23"/>
      <c r="EV451" s="23"/>
      <c r="EW451" s="23"/>
      <c r="EX451" s="23"/>
      <c r="EY451" s="23"/>
      <c r="EZ451" s="23"/>
      <c r="FA451" s="23"/>
      <c r="FB451" s="23"/>
      <c r="FC451" s="23"/>
      <c r="FD451" s="23"/>
      <c r="FE451" s="23"/>
      <c r="FF451" s="23"/>
      <c r="FG451" s="23"/>
      <c r="FH451" s="23"/>
      <c r="FI451" s="23"/>
      <c r="FJ451" s="23"/>
      <c r="FK451" s="23"/>
      <c r="FL451" s="23"/>
      <c r="FM451" s="23"/>
      <c r="FN451" s="23"/>
      <c r="FO451" s="23"/>
      <c r="FP451" s="23"/>
      <c r="FQ451" s="23"/>
      <c r="FR451" s="23"/>
      <c r="FS451" s="23"/>
      <c r="FT451" s="23"/>
      <c r="FU451" s="23"/>
      <c r="FV451" s="23"/>
      <c r="FW451" s="23"/>
      <c r="FX451" s="23"/>
      <c r="FY451" s="23"/>
      <c r="FZ451" s="151">
        <f>FZ448+(FZ449*$FP$7)</f>
        <v>568.79935000117291</v>
      </c>
      <c r="GA451" s="152" t="s">
        <v>179</v>
      </c>
      <c r="GB451" s="157"/>
      <c r="GF451" s="6"/>
      <c r="GK451" s="204"/>
      <c r="GZ451" s="1"/>
      <c r="HA451" s="1"/>
    </row>
    <row r="452" spans="2:216" ht="14.1" customHeight="1">
      <c r="B452" s="14">
        <v>86</v>
      </c>
      <c r="C452" s="103" t="str">
        <f>GB452</f>
        <v>Sasol, South Africa</v>
      </c>
      <c r="D452" s="154" t="s">
        <v>180</v>
      </c>
      <c r="F452" s="14" t="s">
        <v>293</v>
      </c>
      <c r="G452" s="23" t="s">
        <v>182</v>
      </c>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c r="DU452" s="23"/>
      <c r="DV452" s="23"/>
      <c r="DW452" s="23"/>
      <c r="DX452" s="23"/>
      <c r="DY452" s="23"/>
      <c r="DZ452" s="23"/>
      <c r="EA452" s="23"/>
      <c r="EB452" s="23"/>
      <c r="EC452" s="23"/>
      <c r="ED452" s="23"/>
      <c r="EE452" s="23"/>
      <c r="EF452" s="23"/>
      <c r="EG452" s="23"/>
      <c r="EH452" s="23"/>
      <c r="EI452" s="23"/>
      <c r="EJ452" s="23"/>
      <c r="EK452" s="23"/>
      <c r="EL452" s="23"/>
      <c r="EM452" s="23"/>
      <c r="EN452" s="23"/>
      <c r="EO452" s="23"/>
      <c r="EP452" s="23"/>
      <c r="EQ452" s="23"/>
      <c r="ER452" s="23"/>
      <c r="ES452" s="23"/>
      <c r="ET452" s="23"/>
      <c r="EU452" s="23"/>
      <c r="EV452" s="23"/>
      <c r="EW452" s="23"/>
      <c r="EX452" s="23"/>
      <c r="EY452" s="23"/>
      <c r="EZ452" s="23"/>
      <c r="FA452" s="23"/>
      <c r="FB452" s="23"/>
      <c r="FC452" s="23"/>
      <c r="FD452" s="23"/>
      <c r="FE452" s="23"/>
      <c r="FF452" s="23"/>
      <c r="FG452" s="23"/>
      <c r="FH452" s="23"/>
      <c r="FI452" s="23"/>
      <c r="FJ452" s="23"/>
      <c r="FK452" s="23"/>
      <c r="FL452" s="23"/>
      <c r="FM452" s="23"/>
      <c r="FN452" s="23"/>
      <c r="FO452" s="23"/>
      <c r="FP452" s="23"/>
      <c r="FQ452" s="23"/>
      <c r="FR452" s="23"/>
      <c r="FS452" s="23"/>
      <c r="FT452" s="23"/>
      <c r="FU452" s="23"/>
      <c r="FV452" s="23"/>
      <c r="FW452" s="23"/>
      <c r="FX452" s="23"/>
      <c r="FY452" s="23"/>
      <c r="FZ452" s="180"/>
      <c r="GB452" s="156" t="s">
        <v>88</v>
      </c>
      <c r="GF452" s="14">
        <v>86</v>
      </c>
      <c r="GK452" s="180"/>
      <c r="GZ452" s="1"/>
      <c r="HA452" s="1"/>
    </row>
    <row r="453" spans="2:216" ht="14.1" customHeight="1">
      <c r="C453" s="109" t="s">
        <v>172</v>
      </c>
      <c r="D453" s="110" t="s">
        <v>173</v>
      </c>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13"/>
      <c r="DI453" s="155">
        <f>[4]Sasol!DF29</f>
        <v>6.7243246068723034E-2</v>
      </c>
      <c r="DJ453" s="155">
        <f>[4]Sasol!DG29</f>
        <v>0.64050081986530172</v>
      </c>
      <c r="DK453" s="155">
        <f>[4]Sasol!DH29</f>
        <v>2.7205055650013072</v>
      </c>
      <c r="DL453" s="155">
        <f>[4]Sasol!DI29</f>
        <v>3.3872632946519841</v>
      </c>
      <c r="DM453" s="155">
        <f>[4]Sasol!DJ29</f>
        <v>4.3180338010449582</v>
      </c>
      <c r="DN453" s="155">
        <f>[4]Sasol!DK29</f>
        <v>4.656139982636244</v>
      </c>
      <c r="DO453" s="155">
        <f>[4]Sasol!DL29</f>
        <v>4.9010605938069132</v>
      </c>
      <c r="DP453" s="155">
        <f>[4]Sasol!DM29</f>
        <v>5.0733631814251643</v>
      </c>
      <c r="DQ453" s="155">
        <f>[4]Sasol!DN29</f>
        <v>5.6282236039799045</v>
      </c>
      <c r="DR453" s="155">
        <f>[4]Sasol!DO29</f>
        <v>5.8386398019850434</v>
      </c>
      <c r="DS453" s="155">
        <f>[4]Sasol!DP29</f>
        <v>5.5992061460495446</v>
      </c>
      <c r="DT453" s="155">
        <f>[4]Sasol!DQ29</f>
        <v>5.6826176202112402</v>
      </c>
      <c r="DU453" s="155">
        <f>[4]Sasol!DR29</f>
        <v>6.9989650062434343</v>
      </c>
      <c r="DV453" s="155">
        <f>[4]Sasol!DS29</f>
        <v>8.2000399980483696</v>
      </c>
      <c r="DW453" s="155">
        <f>[4]Sasol!DT29</f>
        <v>8.7559514773614922</v>
      </c>
      <c r="DX453" s="155">
        <f>[4]Sasol!DU29</f>
        <v>9.510524877242629</v>
      </c>
      <c r="DY453" s="155">
        <f>[4]Sasol!DV29</f>
        <v>9.4461421638365088</v>
      </c>
      <c r="DZ453" s="155">
        <f>[4]Sasol!DW29</f>
        <v>9.9804789351649355</v>
      </c>
      <c r="EA453" s="155">
        <f>[4]Sasol!DX29</f>
        <v>10.208260736827702</v>
      </c>
      <c r="EB453" s="155">
        <f>[4]Sasol!DY29</f>
        <v>11.022093253248695</v>
      </c>
      <c r="EC453" s="155">
        <f>[4]Sasol!DZ29</f>
        <v>11.064220876220958</v>
      </c>
      <c r="ED453" s="155">
        <f>[4]Sasol!EA29</f>
        <v>11.336973762991191</v>
      </c>
      <c r="EE453" s="155">
        <f>[4]Sasol!EB29</f>
        <v>11.262482858718498</v>
      </c>
      <c r="EF453" s="155">
        <f>[4]Sasol!EC29</f>
        <v>11.643106846765436</v>
      </c>
      <c r="EG453" s="155">
        <f>[4]Sasol!ED29</f>
        <v>14.276269839009894</v>
      </c>
      <c r="EH453" s="155">
        <f>[4]Sasol!EE29</f>
        <v>17.085005644192762</v>
      </c>
      <c r="EI453" s="155">
        <f>[4]Sasol!EF29</f>
        <v>20.103267541309286</v>
      </c>
      <c r="EJ453" s="155">
        <f>[4]Sasol!EG29</f>
        <v>32.120906636487241</v>
      </c>
      <c r="EK453" s="155">
        <f>[4]Sasol!EH29</f>
        <v>41.152990965043827</v>
      </c>
      <c r="EL453" s="155">
        <f>[4]Sasol!EI29</f>
        <v>67.881527720026554</v>
      </c>
      <c r="EM453" s="155">
        <f>[4]Sasol!EJ29</f>
        <v>80.653357347542567</v>
      </c>
      <c r="EN453" s="155">
        <f>[4]Sasol!EK29</f>
        <v>85.213738987414601</v>
      </c>
      <c r="EO453" s="155">
        <f>[4]Sasol!EL29</f>
        <v>86.277993702122046</v>
      </c>
      <c r="EP453" s="155">
        <f>[4]Sasol!EM29</f>
        <v>86.167213295247322</v>
      </c>
      <c r="EQ453" s="155">
        <f>[4]Sasol!EN29</f>
        <v>84.376102839860039</v>
      </c>
      <c r="ER453" s="155">
        <f>[4]Sasol!EO29</f>
        <v>85.628774720049748</v>
      </c>
      <c r="ES453" s="155">
        <f>[4]Sasol!EP29</f>
        <v>89.319690994709688</v>
      </c>
      <c r="ET453" s="155">
        <f>[4]Sasol!EQ29</f>
        <v>89.739218714697387</v>
      </c>
      <c r="EU453" s="155">
        <f>[4]Sasol!ER29</f>
        <v>90.844450011101117</v>
      </c>
      <c r="EV453" s="155">
        <f>[4]Sasol!ES29</f>
        <v>95.407821431914599</v>
      </c>
      <c r="EW453" s="155">
        <f>[4]Sasol!ET29</f>
        <v>98.40995655793327</v>
      </c>
      <c r="EX453" s="155">
        <f>[4]Sasol!EU29</f>
        <v>99.277866066505354</v>
      </c>
      <c r="EY453" s="155">
        <f>[4]Sasol!EV29</f>
        <v>105.58002921487707</v>
      </c>
      <c r="EZ453" s="155">
        <f>[4]Sasol!EW29</f>
        <v>108.16419491619484</v>
      </c>
      <c r="FA453" s="155">
        <f>[4]Sasol!EX29</f>
        <v>117.5721600648284</v>
      </c>
      <c r="FB453" s="155">
        <f>[4]Sasol!EY29</f>
        <v>118.33197411662083</v>
      </c>
      <c r="FC453" s="155">
        <f>[4]Sasol!EZ29</f>
        <v>124.09972733426099</v>
      </c>
      <c r="FD453" s="155">
        <f>[4]Sasol!FA29</f>
        <v>125.14072711335841</v>
      </c>
      <c r="FE453" s="155">
        <f>[4]Sasol!FB29</f>
        <v>125.63588702430771</v>
      </c>
      <c r="FF453" s="155">
        <f>[4]Sasol!FC29</f>
        <v>124.66403995170084</v>
      </c>
      <c r="FG453" s="155">
        <f>[4]Sasol!FD29</f>
        <v>126.51685792498627</v>
      </c>
      <c r="FH453" s="155">
        <f>[4]Sasol!FE29</f>
        <v>115.85966670405067</v>
      </c>
      <c r="FI453" s="155">
        <f>[4]Sasol!FF29</f>
        <v>112.66548082886068</v>
      </c>
      <c r="FJ453" s="155">
        <f>[4]Sasol!FG29</f>
        <v>109.48464609147432</v>
      </c>
      <c r="FK453" s="155">
        <f>[4]Sasol!FH29</f>
        <v>108.53038358074542</v>
      </c>
      <c r="FL453" s="155">
        <f>[4]Sasol!FI29</f>
        <v>99.853442225092039</v>
      </c>
      <c r="FM453" s="155">
        <f>[4]Sasol!FJ29</f>
        <v>99.84976082405224</v>
      </c>
      <c r="FN453" s="155">
        <f>[4]Sasol!FK29</f>
        <v>108.44024553880519</v>
      </c>
      <c r="FO453" s="155">
        <f>[4]Sasol!FL29</f>
        <v>99.694362338957632</v>
      </c>
      <c r="FP453" s="155">
        <f>[4]Sasol!FM29</f>
        <v>103.1673702352567</v>
      </c>
      <c r="FQ453" s="155">
        <f>[4]Sasol!FN29</f>
        <v>103.73151680283712</v>
      </c>
      <c r="FR453" s="155">
        <f>[4]Sasol!FO29</f>
        <v>104.15950757360841</v>
      </c>
      <c r="FS453" s="155">
        <f>[4]Sasol!FP29</f>
        <v>108.08478834339866</v>
      </c>
      <c r="FT453" s="155">
        <f>[4]Sasol!FQ29</f>
        <v>111.00555490329987</v>
      </c>
      <c r="FU453" s="155">
        <f>[4]Sasol!FR29</f>
        <v>99.729870287768591</v>
      </c>
      <c r="FV453" s="155">
        <f>[4]Sasol!FS29</f>
        <v>98.754411579293603</v>
      </c>
      <c r="FW453" s="155"/>
      <c r="FX453" s="155"/>
      <c r="FY453" s="113" t="s">
        <v>166</v>
      </c>
      <c r="FZ453" s="114">
        <f>SUM(L453:FW453)</f>
        <v>4090.5947969831996</v>
      </c>
      <c r="GA453" s="115"/>
      <c r="GB453" s="109" t="s">
        <v>172</v>
      </c>
      <c r="GC453" s="116" t="s">
        <v>173</v>
      </c>
      <c r="GD453" s="117"/>
      <c r="GE453" s="118">
        <f>FZ453/FZ455</f>
        <v>0.89633737945082781</v>
      </c>
      <c r="GI453" s="118">
        <f>FZ453/$GI$576</f>
        <v>2.5377478731553591E-3</v>
      </c>
      <c r="GK453" s="114">
        <v>4086.4598801259795</v>
      </c>
      <c r="GL453" s="119">
        <f>FZ453-GK453</f>
        <v>4.1349168572201052</v>
      </c>
      <c r="GM453" s="15">
        <f>GL453/GK453</f>
        <v>1.0118579353561724E-3</v>
      </c>
      <c r="GO453" s="120">
        <f>SUM(EV453:FU453)</f>
        <v>2853.0578379956964</v>
      </c>
      <c r="GU453" s="120">
        <f>SUM(DU453:FU453)</f>
        <v>3943.3275877471801</v>
      </c>
      <c r="GW453" s="121">
        <f>SUM(DU453:FV453)</f>
        <v>4042.0819993264736</v>
      </c>
      <c r="GZ453" s="1"/>
      <c r="HA453" s="1"/>
    </row>
    <row r="454" spans="2:216" ht="14.1" customHeight="1">
      <c r="C454" s="125" t="s">
        <v>175</v>
      </c>
      <c r="D454" s="126" t="s">
        <v>176</v>
      </c>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14"/>
      <c r="DI454" s="127">
        <f>[4]Sasol!DF36</f>
        <v>2.7130083825156433E-4</v>
      </c>
      <c r="DJ454" s="127">
        <f>[4]Sasol!DG36</f>
        <v>2.5841763967295404E-3</v>
      </c>
      <c r="DK454" s="127">
        <f>[4]Sasol!DH36</f>
        <v>1.0976201825512445E-2</v>
      </c>
      <c r="DL454" s="127">
        <f>[4]Sasol!DI36</f>
        <v>1.36663148337403E-2</v>
      </c>
      <c r="DM454" s="127">
        <f>[4]Sasol!DJ36</f>
        <v>1.7421618650367045E-2</v>
      </c>
      <c r="DN454" s="127">
        <f>[4]Sasol!DK36</f>
        <v>1.8785748073714695E-2</v>
      </c>
      <c r="DO454" s="127">
        <f>[4]Sasol!DL36</f>
        <v>1.9773909279492574E-2</v>
      </c>
      <c r="DP454" s="127">
        <f>[4]Sasol!DM36</f>
        <v>2.0469084470856339E-2</v>
      </c>
      <c r="DQ454" s="127">
        <f>[4]Sasol!DN36</f>
        <v>2.270773454432054E-2</v>
      </c>
      <c r="DR454" s="127">
        <f>[4]Sasol!DO36</f>
        <v>2.3556683609661004E-2</v>
      </c>
      <c r="DS454" s="127">
        <f>[4]Sasol!DP36</f>
        <v>2.2590660174466495E-2</v>
      </c>
      <c r="DT454" s="127">
        <f>[4]Sasol!DQ36</f>
        <v>2.2927193643370408E-2</v>
      </c>
      <c r="DU454" s="127">
        <f>[4]Sasol!DR36</f>
        <v>2.8238153035423024E-2</v>
      </c>
      <c r="DV454" s="127">
        <f>[4]Sasol!DS36</f>
        <v>3.308403230405093E-2</v>
      </c>
      <c r="DW454" s="127">
        <f>[4]Sasol!DT36</f>
        <v>3.5326922990457997E-2</v>
      </c>
      <c r="DX454" s="127">
        <f>[4]Sasol!DU36</f>
        <v>3.8371338718111346E-2</v>
      </c>
      <c r="DY454" s="127">
        <f>[4]Sasol!DV36</f>
        <v>3.811157903759059E-2</v>
      </c>
      <c r="DZ454" s="127">
        <f>[4]Sasol!DW36</f>
        <v>4.0267424010063814E-2</v>
      </c>
      <c r="EA454" s="127">
        <f>[4]Sasol!DX36</f>
        <v>4.1186436659548381E-2</v>
      </c>
      <c r="EB454" s="127">
        <f>[4]Sasol!DY36</f>
        <v>4.4469940309502208E-2</v>
      </c>
      <c r="EC454" s="127">
        <f>[4]Sasol!DZ36</f>
        <v>4.4639909192536797E-2</v>
      </c>
      <c r="ED454" s="127">
        <f>[4]Sasol!EA36</f>
        <v>4.5740363009722715E-2</v>
      </c>
      <c r="EE454" s="127">
        <f>[4]Sasol!EB36</f>
        <v>4.5439820636282789E-2</v>
      </c>
      <c r="EF454" s="127">
        <f>[4]Sasol!EC36</f>
        <v>4.697549318412874E-2</v>
      </c>
      <c r="EG454" s="127">
        <f>[4]Sasol!ED36</f>
        <v>5.7599301057990424E-2</v>
      </c>
      <c r="EH454" s="127">
        <f>[4]Sasol!EE36</f>
        <v>6.8931478234483548E-2</v>
      </c>
      <c r="EI454" s="127">
        <f>[4]Sasol!EF36</f>
        <v>8.1109013237978075E-2</v>
      </c>
      <c r="EJ454" s="127">
        <f>[4]Sasol!EG36</f>
        <v>0.12959560112510068</v>
      </c>
      <c r="EK454" s="127">
        <f>[4]Sasol!EH36</f>
        <v>0.16603661479942391</v>
      </c>
      <c r="EL454" s="127">
        <f>[4]Sasol!EI36</f>
        <v>0.27387606114996904</v>
      </c>
      <c r="EM454" s="127">
        <f>[4]Sasol!EJ36</f>
        <v>0.32540552004030865</v>
      </c>
      <c r="EN454" s="127">
        <f>[4]Sasol!EK36</f>
        <v>0.34380491974180233</v>
      </c>
      <c r="EO454" s="127">
        <f>[4]Sasol!EL36</f>
        <v>0.34809878140217221</v>
      </c>
      <c r="EP454" s="127">
        <f>[4]Sasol!EM36</f>
        <v>0.34765182473359846</v>
      </c>
      <c r="EQ454" s="127">
        <f>[4]Sasol!EN36</f>
        <v>0.34042537752355323</v>
      </c>
      <c r="ER454" s="127">
        <f>[4]Sasol!EO36</f>
        <v>0.345479430547738</v>
      </c>
      <c r="ES454" s="127">
        <f>[4]Sasol!EP36</f>
        <v>0.36037086928358064</v>
      </c>
      <c r="ET454" s="127">
        <f>[4]Sasol!EQ36</f>
        <v>0.36206350354436734</v>
      </c>
      <c r="EU454" s="127">
        <f>[4]Sasol!ER36</f>
        <v>0.36652269007545402</v>
      </c>
      <c r="EV454" s="127">
        <f>[4]Sasol!ES36</f>
        <v>0.38493415240216317</v>
      </c>
      <c r="EW454" s="127">
        <f>[4]Sasol!ET36</f>
        <v>0.39704662203816093</v>
      </c>
      <c r="EX454" s="127">
        <f>[4]Sasol!EU36</f>
        <v>0.40054830571597538</v>
      </c>
      <c r="EY454" s="127">
        <f>[4]Sasol!EV36</f>
        <v>0.42597512915046509</v>
      </c>
      <c r="EZ454" s="127">
        <f>[4]Sasol!EW36</f>
        <v>0.43640125165252186</v>
      </c>
      <c r="FA454" s="127">
        <f>[4]Sasol!EX36</f>
        <v>0.47435880100189781</v>
      </c>
      <c r="FB454" s="127">
        <f>[4]Sasol!EY36</f>
        <v>0.47742436076021061</v>
      </c>
      <c r="FC454" s="127">
        <f>[4]Sasol!EZ36</f>
        <v>0.50069504405195264</v>
      </c>
      <c r="FD454" s="127">
        <f>[4]Sasol!FA36</f>
        <v>0.50489508092108581</v>
      </c>
      <c r="FE454" s="127">
        <f>[4]Sasol!FB36</f>
        <v>0.50689286221159369</v>
      </c>
      <c r="FF454" s="127">
        <f>[4]Sasol!FC36</f>
        <v>0.50297183012487512</v>
      </c>
      <c r="FG454" s="127">
        <f>[4]Sasol!FD36</f>
        <v>0.51044724362240568</v>
      </c>
      <c r="FH454" s="127">
        <f>[4]Sasol!FE36</f>
        <v>0.46744954376877118</v>
      </c>
      <c r="FI454" s="127">
        <f>[4]Sasol!FF36</f>
        <v>0.45456222264532792</v>
      </c>
      <c r="FJ454" s="127">
        <f>[4]Sasol!FG36</f>
        <v>0.46137411072352219</v>
      </c>
      <c r="FK454" s="127">
        <f>[4]Sasol!FH36</f>
        <v>0.45886221357778983</v>
      </c>
      <c r="FL454" s="127">
        <f>[4]Sasol!FI36</f>
        <v>0.42560114498325191</v>
      </c>
      <c r="FM454" s="127">
        <f>[4]Sasol!FJ36</f>
        <v>0.42556770599119143</v>
      </c>
      <c r="FN454" s="127">
        <f>[4]Sasol!FK36</f>
        <v>0.46050582289068337</v>
      </c>
      <c r="FO454" s="127">
        <f>[4]Sasol!FL36</f>
        <v>0.43031207012257344</v>
      </c>
      <c r="FP454" s="127">
        <f>[4]Sasol!FM36</f>
        <v>0.44462170680297453</v>
      </c>
      <c r="FQ454" s="127">
        <f>[4]Sasol!FN36</f>
        <v>0.44851480002704913</v>
      </c>
      <c r="FR454" s="127">
        <f>[4]Sasol!FO36</f>
        <v>0.45732704303988042</v>
      </c>
      <c r="FS454" s="127">
        <f>[4]Sasol!FP36</f>
        <v>0.47451359906707707</v>
      </c>
      <c r="FT454" s="127">
        <f>[4]Sasol!FQ36</f>
        <v>0.48750063379316488</v>
      </c>
      <c r="FU454" s="127">
        <f>[4]Sasol!FR36</f>
        <v>0.44294636370456708</v>
      </c>
      <c r="FV454" s="127">
        <f>[4]Sasol!FS36</f>
        <v>0.43901076004530015</v>
      </c>
      <c r="FW454" s="127"/>
      <c r="FX454" s="127"/>
      <c r="FY454" s="113" t="s">
        <v>166</v>
      </c>
      <c r="FZ454" s="129">
        <f>SUM(L454:FW454)</f>
        <v>16.895813450761853</v>
      </c>
      <c r="GA454" s="115"/>
      <c r="GB454" s="125" t="s">
        <v>175</v>
      </c>
      <c r="GC454" s="130" t="s">
        <v>176</v>
      </c>
      <c r="GD454" s="117"/>
      <c r="GE454" s="131">
        <f>(FZ454*$FP$7)/FZ455</f>
        <v>0.10366262054917183</v>
      </c>
      <c r="GI454" s="132"/>
      <c r="GK454" s="129">
        <v>16.838556245665444</v>
      </c>
      <c r="GL454" s="119">
        <f>FZ454-GK454</f>
        <v>5.7257205096409081E-2</v>
      </c>
      <c r="GM454" s="15">
        <f>GL454/GK454</f>
        <v>3.4003630870163316E-3</v>
      </c>
      <c r="GO454" s="133">
        <f>SUM(EV454:FU454)</f>
        <v>11.862249664791133</v>
      </c>
      <c r="GU454" s="133">
        <f>SUM(DU454:FU454)</f>
        <v>16.261072064376069</v>
      </c>
      <c r="GW454" s="134">
        <f>SUM(DU454:FV454)</f>
        <v>16.700082824421369</v>
      </c>
      <c r="GZ454" s="1"/>
      <c r="HA454" s="1"/>
    </row>
    <row r="455" spans="2:216" ht="15" customHeight="1">
      <c r="B455" s="6"/>
      <c r="C455" s="136" t="s">
        <v>177</v>
      </c>
      <c r="D455" s="14" t="s">
        <v>11</v>
      </c>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215"/>
      <c r="DI455" s="138">
        <f t="shared" ref="DI455:FT455" si="105">DI453+(DI454*$FP$7)</f>
        <v>7.483966953976684E-2</v>
      </c>
      <c r="DJ455" s="138">
        <f t="shared" si="105"/>
        <v>0.71285775897372883</v>
      </c>
      <c r="DK455" s="138">
        <f t="shared" si="105"/>
        <v>3.0278392161156558</v>
      </c>
      <c r="DL455" s="138">
        <f t="shared" si="105"/>
        <v>3.7699201099967126</v>
      </c>
      <c r="DM455" s="138">
        <f t="shared" si="105"/>
        <v>4.8058391232552351</v>
      </c>
      <c r="DN455" s="138">
        <f t="shared" si="105"/>
        <v>5.1821409287002558</v>
      </c>
      <c r="DO455" s="138">
        <f t="shared" si="105"/>
        <v>5.454730053632705</v>
      </c>
      <c r="DP455" s="138">
        <f t="shared" si="105"/>
        <v>5.646497546609142</v>
      </c>
      <c r="DQ455" s="138">
        <f t="shared" si="105"/>
        <v>6.2640401712208797</v>
      </c>
      <c r="DR455" s="138">
        <f t="shared" si="105"/>
        <v>6.4982269430555517</v>
      </c>
      <c r="DS455" s="138">
        <f t="shared" si="105"/>
        <v>6.2317446309346067</v>
      </c>
      <c r="DT455" s="138">
        <f t="shared" si="105"/>
        <v>6.3245790422256114</v>
      </c>
      <c r="DU455" s="138">
        <f t="shared" si="105"/>
        <v>7.7896332912352788</v>
      </c>
      <c r="DV455" s="138">
        <f t="shared" si="105"/>
        <v>9.1263929025617951</v>
      </c>
      <c r="DW455" s="138">
        <f t="shared" si="105"/>
        <v>9.7451053210943162</v>
      </c>
      <c r="DX455" s="138">
        <f t="shared" si="105"/>
        <v>10.584922361349747</v>
      </c>
      <c r="DY455" s="138">
        <f t="shared" si="105"/>
        <v>10.513266376889046</v>
      </c>
      <c r="DZ455" s="138">
        <f t="shared" si="105"/>
        <v>11.107966807446722</v>
      </c>
      <c r="EA455" s="138">
        <f t="shared" si="105"/>
        <v>11.361480963295056</v>
      </c>
      <c r="EB455" s="138">
        <f t="shared" si="105"/>
        <v>12.267251581914756</v>
      </c>
      <c r="EC455" s="138">
        <f t="shared" si="105"/>
        <v>12.314138333611988</v>
      </c>
      <c r="ED455" s="138">
        <f t="shared" si="105"/>
        <v>12.617703927263427</v>
      </c>
      <c r="EE455" s="138">
        <f t="shared" si="105"/>
        <v>12.534797836534416</v>
      </c>
      <c r="EF455" s="138">
        <f t="shared" si="105"/>
        <v>12.95842065592104</v>
      </c>
      <c r="EG455" s="138">
        <f t="shared" si="105"/>
        <v>15.889050268633625</v>
      </c>
      <c r="EH455" s="138">
        <f t="shared" si="105"/>
        <v>19.015087034758302</v>
      </c>
      <c r="EI455" s="138">
        <f t="shared" si="105"/>
        <v>22.374319911972673</v>
      </c>
      <c r="EJ455" s="138">
        <f t="shared" si="105"/>
        <v>35.749583467990064</v>
      </c>
      <c r="EK455" s="138">
        <f t="shared" si="105"/>
        <v>45.802016179427696</v>
      </c>
      <c r="EL455" s="138">
        <f t="shared" si="105"/>
        <v>75.550057432225685</v>
      </c>
      <c r="EM455" s="138">
        <f t="shared" si="105"/>
        <v>89.764711908671217</v>
      </c>
      <c r="EN455" s="138">
        <f t="shared" si="105"/>
        <v>94.840276740185061</v>
      </c>
      <c r="EO455" s="138">
        <f t="shared" si="105"/>
        <v>96.024759581382867</v>
      </c>
      <c r="EP455" s="138">
        <f t="shared" si="105"/>
        <v>95.901464387788081</v>
      </c>
      <c r="EQ455" s="138">
        <f t="shared" si="105"/>
        <v>93.90801341051953</v>
      </c>
      <c r="ER455" s="138">
        <f t="shared" si="105"/>
        <v>95.302198775386415</v>
      </c>
      <c r="ES455" s="138">
        <f t="shared" si="105"/>
        <v>99.410075334649946</v>
      </c>
      <c r="ET455" s="138">
        <f t="shared" si="105"/>
        <v>99.87699681393967</v>
      </c>
      <c r="EU455" s="138">
        <f t="shared" si="105"/>
        <v>101.10708533321383</v>
      </c>
      <c r="EV455" s="138">
        <f t="shared" si="105"/>
        <v>106.18597769917517</v>
      </c>
      <c r="EW455" s="138">
        <f t="shared" si="105"/>
        <v>109.52726197500178</v>
      </c>
      <c r="EX455" s="138">
        <f t="shared" si="105"/>
        <v>110.49321862655266</v>
      </c>
      <c r="EY455" s="138">
        <f t="shared" si="105"/>
        <v>117.5073328310901</v>
      </c>
      <c r="EZ455" s="138">
        <f t="shared" si="105"/>
        <v>120.38342996246546</v>
      </c>
      <c r="FA455" s="138">
        <f t="shared" si="105"/>
        <v>130.85420649288153</v>
      </c>
      <c r="FB455" s="138">
        <f t="shared" si="105"/>
        <v>131.69985621790673</v>
      </c>
      <c r="FC455" s="138">
        <f t="shared" si="105"/>
        <v>138.11918856771567</v>
      </c>
      <c r="FD455" s="138">
        <f t="shared" si="105"/>
        <v>139.2777893791488</v>
      </c>
      <c r="FE455" s="138">
        <f t="shared" si="105"/>
        <v>139.82888716623233</v>
      </c>
      <c r="FF455" s="138">
        <f t="shared" si="105"/>
        <v>138.74725119519735</v>
      </c>
      <c r="FG455" s="138">
        <f t="shared" si="105"/>
        <v>140.80938074641364</v>
      </c>
      <c r="FH455" s="138">
        <f t="shared" si="105"/>
        <v>128.94825392957625</v>
      </c>
      <c r="FI455" s="138">
        <f t="shared" si="105"/>
        <v>125.39322306292986</v>
      </c>
      <c r="FJ455" s="138">
        <f t="shared" si="105"/>
        <v>122.40312119173294</v>
      </c>
      <c r="FK455" s="138">
        <f t="shared" si="105"/>
        <v>121.37852556092353</v>
      </c>
      <c r="FL455" s="138">
        <f t="shared" si="105"/>
        <v>111.7702742846231</v>
      </c>
      <c r="FM455" s="138">
        <f t="shared" si="105"/>
        <v>111.76565659180559</v>
      </c>
      <c r="FN455" s="138">
        <f t="shared" si="105"/>
        <v>121.33440857974432</v>
      </c>
      <c r="FO455" s="138">
        <f t="shared" si="105"/>
        <v>111.74310030238969</v>
      </c>
      <c r="FP455" s="138">
        <f t="shared" si="105"/>
        <v>115.61677802573999</v>
      </c>
      <c r="FQ455" s="138">
        <f t="shared" si="105"/>
        <v>116.28993120359449</v>
      </c>
      <c r="FR455" s="138">
        <f t="shared" si="105"/>
        <v>116.96466477872507</v>
      </c>
      <c r="FS455" s="138">
        <f t="shared" si="105"/>
        <v>121.37116911727682</v>
      </c>
      <c r="FT455" s="138">
        <f t="shared" si="105"/>
        <v>124.65557264950849</v>
      </c>
      <c r="FU455" s="138">
        <f>FU453+(FU454*$FP$7)</f>
        <v>112.13236847149648</v>
      </c>
      <c r="FV455" s="138">
        <f>FV453+(FV454*$FP$7)</f>
        <v>111.04671286056201</v>
      </c>
      <c r="FW455" s="112"/>
      <c r="FX455" s="112"/>
      <c r="FY455" s="113" t="s">
        <v>166</v>
      </c>
      <c r="FZ455" s="139">
        <f>SUM(L455:FW455)</f>
        <v>4563.6775736045329</v>
      </c>
      <c r="GA455" s="115"/>
      <c r="GB455" s="136" t="s">
        <v>177</v>
      </c>
      <c r="GC455" s="14" t="s">
        <v>11</v>
      </c>
      <c r="GD455" s="117"/>
      <c r="GE455" s="140">
        <f>GE453+GE454</f>
        <v>0.99999999999999967</v>
      </c>
      <c r="GF455" s="6"/>
      <c r="GI455" s="141"/>
      <c r="GK455" s="139">
        <v>4557.9394550046127</v>
      </c>
      <c r="GL455" s="119">
        <f>FZ455-GK455</f>
        <v>5.7381185999201989</v>
      </c>
      <c r="GM455" s="15">
        <f>GL455/GK455</f>
        <v>1.2589282188949988E-3</v>
      </c>
      <c r="GO455" s="142">
        <f>SUM(EV455:FU455)</f>
        <v>3185.2008286098476</v>
      </c>
      <c r="GR455" s="143" t="str">
        <f>GB452</f>
        <v>Sasol, South Africa</v>
      </c>
      <c r="GS455" s="144">
        <f>GO455</f>
        <v>3185.2008286098476</v>
      </c>
      <c r="GU455" s="142">
        <f>SUM(DU455:FU455)</f>
        <v>4398.6376055497103</v>
      </c>
      <c r="GW455" s="145">
        <f>SUM(DU455:FV455)</f>
        <v>4509.6843184102727</v>
      </c>
      <c r="GY455" s="306">
        <f>+GW455</f>
        <v>4509.6843184102727</v>
      </c>
      <c r="GZ455" s="143" t="str">
        <f>GR455</f>
        <v>Sasol, South Africa</v>
      </c>
      <c r="HA455" s="144">
        <f>GW455</f>
        <v>4509.6843184102727</v>
      </c>
      <c r="HC455" s="22" t="s">
        <v>88</v>
      </c>
      <c r="HD455" s="146">
        <f>FU455</f>
        <v>112.13236847149648</v>
      </c>
      <c r="HE455" s="147"/>
      <c r="HF455" s="148">
        <f>FV455</f>
        <v>111.04671286056201</v>
      </c>
    </row>
    <row r="456" spans="2:216" ht="9.9499999999999993" customHeight="1">
      <c r="B456" s="6"/>
      <c r="C456" s="157"/>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23"/>
      <c r="DI456" s="23"/>
      <c r="DJ456" s="23"/>
      <c r="DK456" s="23"/>
      <c r="DL456" s="23"/>
      <c r="DM456" s="23"/>
      <c r="DN456" s="23"/>
      <c r="DO456" s="23"/>
      <c r="DP456" s="23"/>
      <c r="DQ456" s="23"/>
      <c r="DR456" s="23"/>
      <c r="DS456" s="23"/>
      <c r="DT456" s="23"/>
      <c r="DU456" s="23"/>
      <c r="DV456" s="23"/>
      <c r="DW456" s="23"/>
      <c r="DX456" s="23"/>
      <c r="DY456" s="23"/>
      <c r="DZ456" s="23"/>
      <c r="EA456" s="23"/>
      <c r="EB456" s="23"/>
      <c r="EC456" s="23"/>
      <c r="ED456" s="23"/>
      <c r="EE456" s="23"/>
      <c r="EF456" s="23"/>
      <c r="EG456" s="23"/>
      <c r="EH456" s="23"/>
      <c r="EI456" s="23"/>
      <c r="EJ456" s="23"/>
      <c r="EK456" s="23"/>
      <c r="EL456" s="23"/>
      <c r="EM456" s="23"/>
      <c r="EN456" s="23"/>
      <c r="EO456" s="23"/>
      <c r="EP456" s="23"/>
      <c r="EQ456" s="23"/>
      <c r="ER456" s="23"/>
      <c r="ES456" s="23"/>
      <c r="ET456" s="23"/>
      <c r="EU456" s="23"/>
      <c r="EV456" s="23"/>
      <c r="EW456" s="23"/>
      <c r="EX456" s="23"/>
      <c r="EY456" s="23"/>
      <c r="EZ456" s="23"/>
      <c r="FA456" s="23"/>
      <c r="FB456" s="23"/>
      <c r="FC456" s="23"/>
      <c r="FD456" s="23"/>
      <c r="FE456" s="23"/>
      <c r="FF456" s="23"/>
      <c r="FG456" s="23"/>
      <c r="FH456" s="23"/>
      <c r="FI456" s="23"/>
      <c r="FJ456" s="23"/>
      <c r="FK456" s="23"/>
      <c r="FL456" s="23"/>
      <c r="FM456" s="23"/>
      <c r="FN456" s="23"/>
      <c r="FO456" s="23"/>
      <c r="FP456" s="23"/>
      <c r="FQ456" s="23"/>
      <c r="FR456" s="23"/>
      <c r="FS456" s="23"/>
      <c r="FT456" s="23"/>
      <c r="FU456" s="23"/>
      <c r="FV456" s="23"/>
      <c r="FW456" s="23"/>
      <c r="FX456" s="23"/>
      <c r="FY456" s="23"/>
      <c r="FZ456" s="151">
        <f>FZ453+(FZ454*$FP$7)</f>
        <v>4563.6775736045311</v>
      </c>
      <c r="GA456" s="152" t="s">
        <v>179</v>
      </c>
      <c r="GB456" s="157"/>
      <c r="GF456" s="6"/>
      <c r="GK456" s="204">
        <v>0</v>
      </c>
      <c r="GZ456" s="1"/>
      <c r="HA456" s="1"/>
    </row>
    <row r="457" spans="2:216" ht="14.1" customHeight="1">
      <c r="B457" s="14">
        <v>87</v>
      </c>
      <c r="C457" s="103" t="str">
        <f>GB457</f>
        <v>Saudi Aramco, Saudi Arabia</v>
      </c>
      <c r="D457" s="104" t="s">
        <v>169</v>
      </c>
      <c r="F457" s="14" t="s">
        <v>266</v>
      </c>
      <c r="G457" s="23" t="s">
        <v>200</v>
      </c>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c r="DU457" s="23"/>
      <c r="DV457" s="23"/>
      <c r="DW457" s="23"/>
      <c r="DX457" s="23"/>
      <c r="DY457" s="23"/>
      <c r="DZ457" s="23"/>
      <c r="EA457" s="23"/>
      <c r="EB457" s="23"/>
      <c r="EC457" s="23"/>
      <c r="ED457" s="23"/>
      <c r="EE457" s="23"/>
      <c r="EF457" s="23"/>
      <c r="EG457" s="23"/>
      <c r="EH457" s="23"/>
      <c r="EI457" s="23"/>
      <c r="EJ457" s="23"/>
      <c r="EK457" s="23"/>
      <c r="EL457" s="23"/>
      <c r="EM457" s="23"/>
      <c r="EN457" s="23"/>
      <c r="EO457" s="23"/>
      <c r="EP457" s="23"/>
      <c r="EQ457" s="23"/>
      <c r="ER457" s="23"/>
      <c r="ES457" s="23"/>
      <c r="ET457" s="23"/>
      <c r="EU457" s="23"/>
      <c r="EV457" s="23"/>
      <c r="EW457" s="23"/>
      <c r="EX457" s="23"/>
      <c r="EY457" s="23"/>
      <c r="EZ457" s="23"/>
      <c r="FA457" s="23"/>
      <c r="FB457" s="23"/>
      <c r="FC457" s="23"/>
      <c r="FD457" s="23"/>
      <c r="FE457" s="23"/>
      <c r="FF457" s="23"/>
      <c r="FG457" s="23"/>
      <c r="FH457" s="23"/>
      <c r="FI457" s="23"/>
      <c r="FJ457" s="23"/>
      <c r="FK457" s="23"/>
      <c r="FL457" s="23"/>
      <c r="FM457" s="23"/>
      <c r="FN457" s="23"/>
      <c r="FO457" s="23"/>
      <c r="FP457" s="23"/>
      <c r="FQ457" s="23"/>
      <c r="FR457" s="23"/>
      <c r="FS457" s="23"/>
      <c r="FT457" s="23"/>
      <c r="FU457" s="23"/>
      <c r="FV457" s="23"/>
      <c r="FW457" s="23"/>
      <c r="FX457" s="23"/>
      <c r="FY457" s="23"/>
      <c r="FZ457" s="180"/>
      <c r="GB457" s="108" t="s">
        <v>15</v>
      </c>
      <c r="GF457" s="14">
        <v>87</v>
      </c>
      <c r="GK457" s="180"/>
      <c r="GZ457" s="1"/>
      <c r="HA457" s="1"/>
    </row>
    <row r="458" spans="2:216" ht="14.1" customHeight="1">
      <c r="C458" s="109" t="s">
        <v>172</v>
      </c>
      <c r="D458" s="110" t="s">
        <v>173</v>
      </c>
      <c r="F458" s="14" t="s">
        <v>201</v>
      </c>
      <c r="G458" s="23" t="s">
        <v>204</v>
      </c>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13"/>
      <c r="CT458" s="127">
        <f>'[4]Saudi Aramco'!CQ29</f>
        <v>1.8749284457034037E-2</v>
      </c>
      <c r="CU458" s="155">
        <f>'[4]Saudi Aramco'!CR29</f>
        <v>0.14900946475549881</v>
      </c>
      <c r="CV458" s="155">
        <f>'[4]Saudi Aramco'!CS29</f>
        <v>0.1922275123625207</v>
      </c>
      <c r="CW458" s="155">
        <f>'[4]Saudi Aramco'!CT29</f>
        <v>0.16325134547437717</v>
      </c>
      <c r="CX458" s="155">
        <f>'[4]Saudi Aramco'!CU29</f>
        <v>0.17160292068635988</v>
      </c>
      <c r="CY458" s="155">
        <f>'[4]Saudi Aramco'!CV29</f>
        <v>0.18439372042029081</v>
      </c>
      <c r="CZ458" s="155">
        <f>'[4]Saudi Aramco'!CW29</f>
        <v>0.2952311571149619</v>
      </c>
      <c r="DA458" s="155">
        <f>'[4]Saudi Aramco'!CX29</f>
        <v>0.8072038910438678</v>
      </c>
      <c r="DB458" s="155">
        <f>'[4]Saudi Aramco'!CY29</f>
        <v>2.2705105457775465</v>
      </c>
      <c r="DC458" s="155">
        <f>'[4]Saudi Aramco'!CZ29</f>
        <v>3.4033415551246962</v>
      </c>
      <c r="DD458" s="155">
        <f>'[4]Saudi Aramco'!DA29</f>
        <v>5.410891606157251</v>
      </c>
      <c r="DE458" s="155">
        <f>'[4]Saudi Aramco'!DB29</f>
        <v>6.5939150181560162</v>
      </c>
      <c r="DF458" s="155">
        <f>'[4]Saudi Aramco'!DC29</f>
        <v>7.5582963198117135</v>
      </c>
      <c r="DG458" s="155">
        <f>'[4]Saudi Aramco'!DD29</f>
        <v>10.528484557205596</v>
      </c>
      <c r="DH458" s="155">
        <f>'[4]Saudi Aramco'!DE29</f>
        <v>11.433688079428363</v>
      </c>
      <c r="DI458" s="155">
        <f>'[4]Saudi Aramco'!DF29</f>
        <v>11.677366847915081</v>
      </c>
      <c r="DJ458" s="155">
        <f>'[4]Saudi Aramco'!DG29</f>
        <v>13.175438463766337</v>
      </c>
      <c r="DK458" s="155">
        <f>'[4]Saudi Aramco'!DH29</f>
        <v>13.342167326355906</v>
      </c>
      <c r="DL458" s="155">
        <f>'[4]Saudi Aramco'!DI29</f>
        <v>13.671094912211975</v>
      </c>
      <c r="DM458" s="155">
        <f>'[4]Saudi Aramco'!DJ29</f>
        <v>13.71649960624301</v>
      </c>
      <c r="DN458" s="155">
        <f>'[4]Saudi Aramco'!DK29</f>
        <v>14.0333385625374</v>
      </c>
      <c r="DO458" s="155">
        <f>'[4]Saudi Aramco'!DL29</f>
        <v>15.14448659895967</v>
      </c>
      <c r="DP458" s="155">
        <f>'[4]Saudi Aramco'!DM29</f>
        <v>17.289601766230074</v>
      </c>
      <c r="DQ458" s="155">
        <f>'[4]Saudi Aramco'!DN29</f>
        <v>19.522720771913875</v>
      </c>
      <c r="DR458" s="155">
        <f>'[4]Saudi Aramco'!DO29</f>
        <v>21.905182418147653</v>
      </c>
      <c r="DS458" s="155">
        <f>'[4]Saudi Aramco'!DP29</f>
        <v>24.604291116863525</v>
      </c>
      <c r="DT458" s="155">
        <f>'[4]Saudi Aramco'!DQ29</f>
        <v>26.548534143402748</v>
      </c>
      <c r="DU458" s="155">
        <f>'[4]Saudi Aramco'!DR29</f>
        <v>30.885307934940133</v>
      </c>
      <c r="DV458" s="155">
        <f>'[4]Saudi Aramco'!DS29</f>
        <v>37.020365159998853</v>
      </c>
      <c r="DW458" s="155">
        <f>'[4]Saudi Aramco'!DT29</f>
        <v>40.288570717549035</v>
      </c>
      <c r="DX458" s="155">
        <f>'[4]Saudi Aramco'!DU29</f>
        <v>44.367470183443444</v>
      </c>
      <c r="DY458" s="155">
        <f>'[4]Saudi Aramco'!DV29</f>
        <v>47.01519710418092</v>
      </c>
      <c r="DZ458" s="155">
        <f>'[4]Saudi Aramco'!DW29</f>
        <v>54.992465550429351</v>
      </c>
      <c r="EA458" s="155">
        <f>'[4]Saudi Aramco'!DX29</f>
        <v>68.404801255963321</v>
      </c>
      <c r="EB458" s="155">
        <f>'[4]Saudi Aramco'!DY29</f>
        <v>86.484704781240495</v>
      </c>
      <c r="EC458" s="155">
        <f>'[4]Saudi Aramco'!DZ29</f>
        <v>272.80804424427629</v>
      </c>
      <c r="ED458" s="155">
        <f>'[4]Saudi Aramco'!EA29</f>
        <v>700.05895985358165</v>
      </c>
      <c r="EE458" s="155">
        <f>'[4]Saudi Aramco'!EB29</f>
        <v>585.00874284120539</v>
      </c>
      <c r="EF458" s="155">
        <f>'[4]Saudi Aramco'!EC29</f>
        <v>1190.3151297407342</v>
      </c>
      <c r="EG458" s="155">
        <f>'[4]Saudi Aramco'!ED29</f>
        <v>1286.188508489714</v>
      </c>
      <c r="EH458" s="155">
        <f>'[4]Saudi Aramco'!EE29</f>
        <v>1169.6130766983752</v>
      </c>
      <c r="EI458" s="155">
        <f>'[4]Saudi Aramco'!EF29</f>
        <v>1344.9833571037202</v>
      </c>
      <c r="EJ458" s="155">
        <f>'[4]Saudi Aramco'!EG29</f>
        <v>1412.4037568590886</v>
      </c>
      <c r="EK458" s="155">
        <f>'[4]Saudi Aramco'!EH29</f>
        <v>1425.2513986889608</v>
      </c>
      <c r="EL458" s="155">
        <f>'[4]Saudi Aramco'!EI29</f>
        <v>959.12024182445259</v>
      </c>
      <c r="EM458" s="155">
        <f>'[4]Saudi Aramco'!EJ29</f>
        <v>674.6847936034917</v>
      </c>
      <c r="EN458" s="155">
        <f>'[4]Saudi Aramco'!EK29</f>
        <v>628.83994748023179</v>
      </c>
      <c r="EO458" s="155">
        <f>'[4]Saudi Aramco'!EL29</f>
        <v>505.77768400469375</v>
      </c>
      <c r="EP458" s="155">
        <f>'[4]Saudi Aramco'!EM29</f>
        <v>742.14773482751525</v>
      </c>
      <c r="EQ458" s="155">
        <f>'[4]Saudi Aramco'!EN29</f>
        <v>642.50549083294322</v>
      </c>
      <c r="ER458" s="155">
        <f>'[4]Saudi Aramco'!EO29</f>
        <v>792.98941981797373</v>
      </c>
      <c r="ES458" s="155">
        <f>'[4]Saudi Aramco'!EP29</f>
        <v>793.33958632630367</v>
      </c>
      <c r="ET458" s="155">
        <f>'[4]Saudi Aramco'!EQ29</f>
        <v>1004.8060437166671</v>
      </c>
      <c r="EU458" s="155">
        <f>'[4]Saudi Aramco'!ER29</f>
        <v>1261.6145397790738</v>
      </c>
      <c r="EV458" s="155">
        <f>'[4]Saudi Aramco'!ES29</f>
        <v>1291.3142493306252</v>
      </c>
      <c r="EW458" s="155">
        <f>'[4]Saudi Aramco'!ET29</f>
        <v>1253.1152297834797</v>
      </c>
      <c r="EX458" s="155">
        <f>'[4]Saudi Aramco'!EU29</f>
        <v>1265.2515467259786</v>
      </c>
      <c r="EY458" s="155">
        <f>'[4]Saudi Aramco'!EV29</f>
        <v>1266.7079536213037</v>
      </c>
      <c r="EZ458" s="155">
        <f>'[4]Saudi Aramco'!EW29</f>
        <v>1282.7351839898997</v>
      </c>
      <c r="FA458" s="155">
        <f>'[4]Saudi Aramco'!EX29</f>
        <v>1268.6049304124231</v>
      </c>
      <c r="FB458" s="155">
        <f>'[4]Saudi Aramco'!EY29</f>
        <v>1306.1591392156879</v>
      </c>
      <c r="FC458" s="155">
        <f>'[4]Saudi Aramco'!EZ29</f>
        <v>1201.5582099620133</v>
      </c>
      <c r="FD458" s="155">
        <f>'[4]Saudi Aramco'!FA29</f>
        <v>1288.1418308918744</v>
      </c>
      <c r="FE458" s="155">
        <f>'[4]Saudi Aramco'!FB29</f>
        <v>1270.2454910246802</v>
      </c>
      <c r="FF458" s="155">
        <f>'[4]Saudi Aramco'!FC29</f>
        <v>1191.4754909628095</v>
      </c>
      <c r="FG458" s="155">
        <f>'[4]Saudi Aramco'!FD29</f>
        <v>1405.3275430599954</v>
      </c>
      <c r="FH458" s="155">
        <f>'[4]Saudi Aramco'!FE29</f>
        <v>1452.8611310029216</v>
      </c>
      <c r="FI458" s="155">
        <f>'[4]Saudi Aramco'!FF29</f>
        <v>1572.3305768123387</v>
      </c>
      <c r="FJ458" s="155">
        <f>'[4]Saudi Aramco'!FG29</f>
        <v>1556.4946636782918</v>
      </c>
      <c r="FK458" s="155">
        <f>'[4]Saudi Aramco'!FH29</f>
        <v>1488.3088153084896</v>
      </c>
      <c r="FL458" s="155">
        <f>'[4]Saudi Aramco'!FI29</f>
        <v>1558.6197791155739</v>
      </c>
      <c r="FM458" s="155">
        <f>'[4]Saudi Aramco'!FJ29</f>
        <v>1430.6719254607012</v>
      </c>
      <c r="FN458" s="155">
        <f>'[4]Saudi Aramco'!FK29</f>
        <v>1461.1973711942555</v>
      </c>
      <c r="FO458" s="155">
        <f>'[4]Saudi Aramco'!FL29</f>
        <v>1605.6669240735932</v>
      </c>
      <c r="FP458" s="155">
        <f>'[4]Saudi Aramco'!FM29</f>
        <v>1691.9479370793722</v>
      </c>
      <c r="FQ458" s="155">
        <f>'[4]Saudi Aramco'!FN29</f>
        <v>1563.4344891368521</v>
      </c>
      <c r="FR458" s="155">
        <f>'[4]Saudi Aramco'!FO29</f>
        <v>1588.8257207610195</v>
      </c>
      <c r="FS458" s="155">
        <f>'[4]Saudi Aramco'!FP29</f>
        <v>1722.1543935120098</v>
      </c>
      <c r="FT458" s="155">
        <f>'[4]Saudi Aramco'!FQ29</f>
        <v>1867.7422292663516</v>
      </c>
      <c r="FU458" s="155">
        <f>'[4]Saudi Aramco'!FR29</f>
        <v>1763.355705328054</v>
      </c>
      <c r="FV458" s="155">
        <f>'[4]Saudi Aramco'!FS29</f>
        <v>1797.6156023369256</v>
      </c>
      <c r="FW458" s="155"/>
      <c r="FX458" s="155"/>
      <c r="FY458" s="218" t="s">
        <v>166</v>
      </c>
      <c r="FZ458" s="114">
        <f>SUM(L458:FW458)</f>
        <v>57467.590921980795</v>
      </c>
      <c r="GA458" s="115"/>
      <c r="GB458" s="109" t="s">
        <v>172</v>
      </c>
      <c r="GC458" s="116" t="s">
        <v>173</v>
      </c>
      <c r="GD458" s="117"/>
      <c r="GE458" s="118">
        <f>FZ458/FZ460</f>
        <v>0.93580301131120036</v>
      </c>
      <c r="GI458" s="118">
        <f>FZ458/$GI$576</f>
        <v>3.5652090680107017E-2</v>
      </c>
      <c r="GK458" s="114">
        <v>55710.01016865472</v>
      </c>
      <c r="GL458" s="119">
        <f>FZ458-GK458</f>
        <v>1757.580753326074</v>
      </c>
      <c r="GM458" s="123">
        <f>SUM(DU458:FS458)</f>
        <v>51785.065865536948</v>
      </c>
      <c r="GO458" s="120">
        <f>SUM(EV458:FU458)</f>
        <v>37614.248460710602</v>
      </c>
      <c r="GU458" s="120">
        <f>SUM(DU458:FU458)</f>
        <v>55416.163800131355</v>
      </c>
      <c r="GW458" s="121">
        <f>SUM(DU458:FV458)</f>
        <v>57213.779402468281</v>
      </c>
      <c r="GZ458" s="1"/>
      <c r="HA458" s="1"/>
    </row>
    <row r="459" spans="2:216" ht="14.1" customHeight="1">
      <c r="C459" s="125" t="s">
        <v>175</v>
      </c>
      <c r="D459" s="126" t="s">
        <v>176</v>
      </c>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14"/>
      <c r="CT459" s="127">
        <f>'[4]Saudi Aramco'!CQ36</f>
        <v>3.5365050881408459E-5</v>
      </c>
      <c r="CU459" s="127">
        <f>'[4]Saudi Aramco'!CR36</f>
        <v>2.8106284882315331E-4</v>
      </c>
      <c r="CV459" s="127">
        <f>'[4]Saudi Aramco'!CS36</f>
        <v>3.6258107721848069E-4</v>
      </c>
      <c r="CW459" s="127">
        <f>'[4]Saudi Aramco'!CT36</f>
        <v>3.0792599858357669E-4</v>
      </c>
      <c r="CX459" s="127">
        <f>'[4]Saudi Aramco'!CU36</f>
        <v>3.2367880680345904E-4</v>
      </c>
      <c r="CY459" s="127">
        <f>'[4]Saudi Aramco'!CV36</f>
        <v>3.4780491595930309E-4</v>
      </c>
      <c r="CZ459" s="127">
        <f>'[4]Saudi Aramco'!CW36</f>
        <v>5.5686737896979831E-4</v>
      </c>
      <c r="DA459" s="127">
        <f>'[4]Saudi Aramco'!CX36</f>
        <v>1.5225544603504892E-3</v>
      </c>
      <c r="DB459" s="127">
        <f>'[4]Saudi Aramco'!CY36</f>
        <v>4.2826552214408941E-3</v>
      </c>
      <c r="DC459" s="127">
        <f>'[4]Saudi Aramco'!CZ36</f>
        <v>6.4194101668046495E-3</v>
      </c>
      <c r="DD459" s="127">
        <f>'[4]Saudi Aramco'!DA36</f>
        <v>1.0206067191740069E-2</v>
      </c>
      <c r="DE459" s="127">
        <f>'[4]Saudi Aramco'!DB36</f>
        <v>1.2437495449981566E-2</v>
      </c>
      <c r="DF459" s="127">
        <f>'[4]Saudi Aramco'!DC36</f>
        <v>1.4256519204210094E-2</v>
      </c>
      <c r="DG459" s="127">
        <f>'[4]Saudi Aramco'!DD36</f>
        <v>1.9858912105310277E-2</v>
      </c>
      <c r="DH459" s="127">
        <f>'[4]Saudi Aramco'!DE36</f>
        <v>2.1566314256832298E-2</v>
      </c>
      <c r="DI459" s="127">
        <f>'[4]Saudi Aramco'!DF36</f>
        <v>2.2025943106455878E-2</v>
      </c>
      <c r="DJ459" s="127">
        <f>'[4]Saudi Aramco'!DG36</f>
        <v>2.4851617816335141E-2</v>
      </c>
      <c r="DK459" s="127">
        <f>'[4]Saudi Aramco'!DH36</f>
        <v>2.5167942654317696E-2</v>
      </c>
      <c r="DL459" s="127">
        <f>'[4]Saudi Aramco'!DI36</f>
        <v>2.57885297988951E-2</v>
      </c>
      <c r="DM459" s="127">
        <f>'[4]Saudi Aramco'!DJ36</f>
        <v>2.5874333788498571E-2</v>
      </c>
      <c r="DN459" s="127">
        <f>'[4]Saudi Aramco'!DK36</f>
        <v>2.6472119262936775E-2</v>
      </c>
      <c r="DO459" s="127">
        <f>'[4]Saudi Aramco'!DL36</f>
        <v>2.8568136901842921E-2</v>
      </c>
      <c r="DP459" s="127">
        <f>'[4]Saudi Aramco'!DM36</f>
        <v>3.2614431644707009E-2</v>
      </c>
      <c r="DQ459" s="127">
        <f>'[4]Saudi Aramco'!DN36</f>
        <v>3.6826719934171845E-2</v>
      </c>
      <c r="DR459" s="127">
        <f>'[4]Saudi Aramco'!DO36</f>
        <v>4.1343355120746578E-2</v>
      </c>
      <c r="DS459" s="127">
        <f>'[4]Saudi Aramco'!DP36</f>
        <v>4.7747134152636678E-2</v>
      </c>
      <c r="DT459" s="127">
        <f>'[4]Saudi Aramco'!DQ36</f>
        <v>5.1584682523182421E-2</v>
      </c>
      <c r="DU459" s="127">
        <f>'[4]Saudi Aramco'!DR36</f>
        <v>5.977557211821187E-2</v>
      </c>
      <c r="DV459" s="127">
        <f>'[4]Saudi Aramco'!DS36</f>
        <v>7.1501013376678274E-2</v>
      </c>
      <c r="DW459" s="127">
        <f>'[4]Saudi Aramco'!DT36</f>
        <v>7.7874641861634342E-2</v>
      </c>
      <c r="DX459" s="127">
        <f>'[4]Saudi Aramco'!DU36</f>
        <v>8.6966381956292652E-2</v>
      </c>
      <c r="DY459" s="127">
        <f>'[4]Saudi Aramco'!DV36</f>
        <v>9.2601644128479807E-2</v>
      </c>
      <c r="DZ459" s="127">
        <f>'[4]Saudi Aramco'!DW36</f>
        <v>0.10705781338521811</v>
      </c>
      <c r="EA459" s="127">
        <f>'[4]Saudi Aramco'!DX36</f>
        <v>0.13304274458067361</v>
      </c>
      <c r="EB459" s="127">
        <f>'[4]Saudi Aramco'!DY36</f>
        <v>0.16725093126737903</v>
      </c>
      <c r="EC459" s="127">
        <f>'[4]Saudi Aramco'!DZ36</f>
        <v>0.53130175718027084</v>
      </c>
      <c r="ED459" s="127">
        <f>'[4]Saudi Aramco'!EA36</f>
        <v>1.3754117067153078</v>
      </c>
      <c r="EE459" s="127">
        <f>'[4]Saudi Aramco'!EB36</f>
        <v>1.15363528902827</v>
      </c>
      <c r="EF459" s="127">
        <f>'[4]Saudi Aramco'!EC36</f>
        <v>2.3030338810559594</v>
      </c>
      <c r="EG459" s="127">
        <f>'[4]Saudi Aramco'!ED36</f>
        <v>2.49248145148995</v>
      </c>
      <c r="EH459" s="127">
        <f>'[4]Saudi Aramco'!EE36</f>
        <v>2.3462087032368513</v>
      </c>
      <c r="EI459" s="127">
        <f>'[4]Saudi Aramco'!EF36</f>
        <v>2.704208744509434</v>
      </c>
      <c r="EJ459" s="127">
        <f>'[4]Saudi Aramco'!EG36</f>
        <v>2.8522889360270951</v>
      </c>
      <c r="EK459" s="127">
        <f>'[4]Saudi Aramco'!EH36</f>
        <v>2.9242000073681997</v>
      </c>
      <c r="EL459" s="127">
        <f>'[4]Saudi Aramco'!EI36</f>
        <v>1.9889374136707305</v>
      </c>
      <c r="EM459" s="127">
        <f>'[4]Saudi Aramco'!EJ36</f>
        <v>1.4474142773729621</v>
      </c>
      <c r="EN459" s="127">
        <f>'[4]Saudi Aramco'!EK36</f>
        <v>1.4454229809277437</v>
      </c>
      <c r="EO459" s="127">
        <f>'[4]Saudi Aramco'!EL36</f>
        <v>1.2534516324728529</v>
      </c>
      <c r="EP459" s="127">
        <f>'[4]Saudi Aramco'!EM36</f>
        <v>1.7720660169388684</v>
      </c>
      <c r="EQ459" s="127">
        <f>'[4]Saudi Aramco'!EN36</f>
        <v>1.5217625430088484</v>
      </c>
      <c r="ER459" s="127">
        <f>'[4]Saudi Aramco'!EO36</f>
        <v>1.8718535117224846</v>
      </c>
      <c r="ES459" s="127">
        <f>'[4]Saudi Aramco'!EP36</f>
        <v>1.9480037633672174</v>
      </c>
      <c r="ET459" s="127">
        <f>'[4]Saudi Aramco'!EQ36</f>
        <v>2.3700222936091215</v>
      </c>
      <c r="EU459" s="127">
        <f>'[4]Saudi Aramco'!ER36</f>
        <v>2.8773144057406377</v>
      </c>
      <c r="EV459" s="127">
        <f>'[4]Saudi Aramco'!ES36</f>
        <v>2.9837095392151731</v>
      </c>
      <c r="EW459" s="127">
        <f>'[4]Saudi Aramco'!ET36</f>
        <v>2.9101317175152599</v>
      </c>
      <c r="EX459" s="127">
        <f>'[4]Saudi Aramco'!EU36</f>
        <v>2.9925577848078939</v>
      </c>
      <c r="EY459" s="127">
        <f>'[4]Saudi Aramco'!EV36</f>
        <v>3.0090435901488171</v>
      </c>
      <c r="EZ459" s="127">
        <f>'[4]Saudi Aramco'!EW36</f>
        <v>3.0499599510564943</v>
      </c>
      <c r="FA459" s="127">
        <f>'[4]Saudi Aramco'!EX36</f>
        <v>3.0462052182421524</v>
      </c>
      <c r="FB459" s="127">
        <f>'[4]Saudi Aramco'!EY36</f>
        <v>3.1368850846883234</v>
      </c>
      <c r="FC459" s="127">
        <f>'[4]Saudi Aramco'!EZ36</f>
        <v>2.9426390207442301</v>
      </c>
      <c r="FD459" s="127">
        <f>'[4]Saudi Aramco'!FA36</f>
        <v>3.1624351418993042</v>
      </c>
      <c r="FE459" s="127">
        <f>'[4]Saudi Aramco'!FB36</f>
        <v>3.2080581870620364</v>
      </c>
      <c r="FF459" s="127">
        <f>'[4]Saudi Aramco'!FC36</f>
        <v>3.1434613298885008</v>
      </c>
      <c r="FG459" s="127">
        <f>'[4]Saudi Aramco'!FD36</f>
        <v>3.6460339576744731</v>
      </c>
      <c r="FH459" s="127">
        <f>'[4]Saudi Aramco'!FE36</f>
        <v>3.5538475961147253</v>
      </c>
      <c r="FI459" s="127">
        <f>'[4]Saudi Aramco'!FF36</f>
        <v>4.1671381165239492</v>
      </c>
      <c r="FJ459" s="127">
        <f>'[4]Saudi Aramco'!FG36</f>
        <v>4.1906757302479845</v>
      </c>
      <c r="FK459" s="127">
        <f>'[4]Saudi Aramco'!FH36</f>
        <v>3.9537561344407841</v>
      </c>
      <c r="FL459" s="127">
        <f>'[4]Saudi Aramco'!FI36</f>
        <v>4.1569789891209279</v>
      </c>
      <c r="FM459" s="127">
        <f>'[4]Saudi Aramco'!FJ36</f>
        <v>4.0046390886435308</v>
      </c>
      <c r="FN459" s="127">
        <f>'[4]Saudi Aramco'!FK36</f>
        <v>4.1892232536526031</v>
      </c>
      <c r="FO459" s="127">
        <f>'[4]Saudi Aramco'!FL36</f>
        <v>4.3036512899709916</v>
      </c>
      <c r="FP459" s="127">
        <f>'[4]Saudi Aramco'!FM36</f>
        <v>4.5705041886962938</v>
      </c>
      <c r="FQ459" s="127">
        <f>'[4]Saudi Aramco'!FN36</f>
        <v>4.3608450382069659</v>
      </c>
      <c r="FR459" s="127">
        <f>'[4]Saudi Aramco'!FO36</f>
        <v>4.4516335168096424</v>
      </c>
      <c r="FS459" s="127">
        <f>'[4]Saudi Aramco'!FP36</f>
        <v>4.7300622842600433</v>
      </c>
      <c r="FT459" s="127">
        <f>'[4]Saudi Aramco'!FQ36</f>
        <v>5.0733648237959912</v>
      </c>
      <c r="FU459" s="127">
        <f>'[4]Saudi Aramco'!FR36</f>
        <v>4.6541318556953719</v>
      </c>
      <c r="FV459" s="127">
        <f>'[4]Saudi Aramco'!FS36</f>
        <v>4.7492836350881644</v>
      </c>
      <c r="FW459" s="127"/>
      <c r="FX459" s="127"/>
      <c r="FY459" s="218" t="s">
        <v>166</v>
      </c>
      <c r="FZ459" s="129">
        <f>SUM(L459:FW459)</f>
        <v>140.79757628316659</v>
      </c>
      <c r="GA459" s="115"/>
      <c r="GB459" s="125" t="s">
        <v>175</v>
      </c>
      <c r="GC459" s="130" t="s">
        <v>176</v>
      </c>
      <c r="GD459" s="117"/>
      <c r="GE459" s="131">
        <f>(FZ459*$FP$7)/FZ460</f>
        <v>6.4196988688799556E-2</v>
      </c>
      <c r="GI459" s="132"/>
      <c r="GK459" s="129">
        <v>136.41193816883137</v>
      </c>
      <c r="GL459" s="119">
        <f>FZ459-GK459</f>
        <v>4.3856381143352223</v>
      </c>
      <c r="GM459" s="123">
        <f>SUM(DU459:FS459)</f>
        <v>125.83916580774843</v>
      </c>
      <c r="GO459" s="133">
        <f>SUM(EV459:FU459)</f>
        <v>97.591572429122436</v>
      </c>
      <c r="GU459" s="133">
        <f>SUM(DU459:FU459)</f>
        <v>135.5666624872398</v>
      </c>
      <c r="GW459" s="134">
        <f>SUM(DU459:FV459)</f>
        <v>140.31594612232797</v>
      </c>
      <c r="GZ459" s="1"/>
      <c r="HA459" s="1"/>
    </row>
    <row r="460" spans="2:216" ht="15" customHeight="1">
      <c r="C460" s="136" t="s">
        <v>177</v>
      </c>
      <c r="D460" s="14" t="s">
        <v>11</v>
      </c>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215"/>
      <c r="CT460" s="138">
        <f t="shared" ref="CT460:FE460" si="106">CT458+(CT459*$FP$7)</f>
        <v>1.9739505881713474E-2</v>
      </c>
      <c r="CU460" s="138">
        <f t="shared" si="106"/>
        <v>0.1568792245225471</v>
      </c>
      <c r="CV460" s="138">
        <f t="shared" si="106"/>
        <v>0.20237978252463815</v>
      </c>
      <c r="CW460" s="138">
        <f t="shared" si="106"/>
        <v>0.17187327343471731</v>
      </c>
      <c r="CX460" s="138">
        <f t="shared" si="106"/>
        <v>0.18066592727685674</v>
      </c>
      <c r="CY460" s="138">
        <f t="shared" si="106"/>
        <v>0.19413225806715129</v>
      </c>
      <c r="CZ460" s="138">
        <f t="shared" si="106"/>
        <v>0.31082344372611626</v>
      </c>
      <c r="DA460" s="138">
        <f t="shared" si="106"/>
        <v>0.8498354159336815</v>
      </c>
      <c r="DB460" s="138">
        <f t="shared" si="106"/>
        <v>2.3904248919778914</v>
      </c>
      <c r="DC460" s="138">
        <f t="shared" si="106"/>
        <v>3.5830850397952263</v>
      </c>
      <c r="DD460" s="138">
        <f t="shared" si="106"/>
        <v>5.6966614875259731</v>
      </c>
      <c r="DE460" s="138">
        <f t="shared" si="106"/>
        <v>6.9421648907554996</v>
      </c>
      <c r="DF460" s="138">
        <f t="shared" si="106"/>
        <v>7.9574788575295958</v>
      </c>
      <c r="DG460" s="138">
        <f t="shared" si="106"/>
        <v>11.084534096154284</v>
      </c>
      <c r="DH460" s="138">
        <f t="shared" si="106"/>
        <v>12.037544878619666</v>
      </c>
      <c r="DI460" s="138">
        <f t="shared" si="106"/>
        <v>12.294093254895845</v>
      </c>
      <c r="DJ460" s="138">
        <f t="shared" si="106"/>
        <v>13.871283762623721</v>
      </c>
      <c r="DK460" s="138">
        <f t="shared" si="106"/>
        <v>14.046869720676801</v>
      </c>
      <c r="DL460" s="138">
        <f t="shared" si="106"/>
        <v>14.393173746581038</v>
      </c>
      <c r="DM460" s="138">
        <f t="shared" si="106"/>
        <v>14.44098095232097</v>
      </c>
      <c r="DN460" s="138">
        <f t="shared" si="106"/>
        <v>14.77455790189963</v>
      </c>
      <c r="DO460" s="138">
        <f t="shared" si="106"/>
        <v>15.944394432211272</v>
      </c>
      <c r="DP460" s="138">
        <f t="shared" si="106"/>
        <v>18.20280585228187</v>
      </c>
      <c r="DQ460" s="138">
        <f t="shared" si="106"/>
        <v>20.553868930070685</v>
      </c>
      <c r="DR460" s="138">
        <f t="shared" si="106"/>
        <v>23.062796361528559</v>
      </c>
      <c r="DS460" s="138">
        <f t="shared" si="106"/>
        <v>25.941210873137351</v>
      </c>
      <c r="DT460" s="138">
        <f t="shared" si="106"/>
        <v>27.992905254051855</v>
      </c>
      <c r="DU460" s="138">
        <f t="shared" si="106"/>
        <v>32.559023954250065</v>
      </c>
      <c r="DV460" s="138">
        <f t="shared" si="106"/>
        <v>39.022393534545841</v>
      </c>
      <c r="DW460" s="138">
        <f t="shared" si="106"/>
        <v>42.469060689674798</v>
      </c>
      <c r="DX460" s="138">
        <f t="shared" si="106"/>
        <v>46.80252887821964</v>
      </c>
      <c r="DY460" s="138">
        <f t="shared" si="106"/>
        <v>49.608043139778353</v>
      </c>
      <c r="DZ460" s="138">
        <f t="shared" si="106"/>
        <v>57.990084325215456</v>
      </c>
      <c r="EA460" s="138">
        <f t="shared" si="106"/>
        <v>72.129998104222182</v>
      </c>
      <c r="EB460" s="138">
        <f t="shared" si="106"/>
        <v>91.167730856727104</v>
      </c>
      <c r="EC460" s="138">
        <f t="shared" si="106"/>
        <v>287.68449344532388</v>
      </c>
      <c r="ED460" s="138">
        <f t="shared" si="106"/>
        <v>738.57048764161027</v>
      </c>
      <c r="EE460" s="138">
        <f t="shared" si="106"/>
        <v>617.31053093399692</v>
      </c>
      <c r="EF460" s="138">
        <f t="shared" si="106"/>
        <v>1254.800078410301</v>
      </c>
      <c r="EG460" s="138">
        <f t="shared" si="106"/>
        <v>1355.9779891314327</v>
      </c>
      <c r="EH460" s="138">
        <f t="shared" si="106"/>
        <v>1235.306920389007</v>
      </c>
      <c r="EI460" s="138">
        <f t="shared" si="106"/>
        <v>1420.7012019499844</v>
      </c>
      <c r="EJ460" s="138">
        <f t="shared" si="106"/>
        <v>1492.2678470678472</v>
      </c>
      <c r="EK460" s="138">
        <f t="shared" si="106"/>
        <v>1507.1289988952703</v>
      </c>
      <c r="EL460" s="138">
        <f t="shared" si="106"/>
        <v>1014.810489407233</v>
      </c>
      <c r="EM460" s="138">
        <f t="shared" si="106"/>
        <v>715.2123933699346</v>
      </c>
      <c r="EN460" s="138">
        <f t="shared" si="106"/>
        <v>669.31179094620859</v>
      </c>
      <c r="EO460" s="138">
        <f t="shared" si="106"/>
        <v>540.87432971393366</v>
      </c>
      <c r="EP460" s="138">
        <f t="shared" si="106"/>
        <v>791.76558330180353</v>
      </c>
      <c r="EQ460" s="138">
        <f t="shared" si="106"/>
        <v>685.11484203719101</v>
      </c>
      <c r="ER460" s="138">
        <f t="shared" si="106"/>
        <v>845.40131814620327</v>
      </c>
      <c r="ES460" s="138">
        <f t="shared" si="106"/>
        <v>847.88369170058581</v>
      </c>
      <c r="ET460" s="138">
        <f t="shared" si="106"/>
        <v>1071.1666679377224</v>
      </c>
      <c r="EU460" s="138">
        <f t="shared" si="106"/>
        <v>1342.1793431398116</v>
      </c>
      <c r="EV460" s="138">
        <f t="shared" si="106"/>
        <v>1374.85811642865</v>
      </c>
      <c r="EW460" s="138">
        <f t="shared" si="106"/>
        <v>1334.5989178739069</v>
      </c>
      <c r="EX460" s="138">
        <f t="shared" si="106"/>
        <v>1349.0431647005996</v>
      </c>
      <c r="EY460" s="138">
        <f t="shared" si="106"/>
        <v>1350.9611741454705</v>
      </c>
      <c r="EZ460" s="138">
        <f t="shared" si="106"/>
        <v>1368.1340626194815</v>
      </c>
      <c r="FA460" s="138">
        <f t="shared" si="106"/>
        <v>1353.8986765232034</v>
      </c>
      <c r="FB460" s="138">
        <f t="shared" si="106"/>
        <v>1393.9919215869609</v>
      </c>
      <c r="FC460" s="138">
        <f t="shared" si="106"/>
        <v>1283.9521025428517</v>
      </c>
      <c r="FD460" s="138">
        <f t="shared" si="106"/>
        <v>1376.690014865055</v>
      </c>
      <c r="FE460" s="138">
        <f t="shared" si="106"/>
        <v>1360.0711202624173</v>
      </c>
      <c r="FF460" s="138">
        <f t="shared" ref="FF460:FV460" si="107">FF458+(FF459*$FP$7)</f>
        <v>1279.4924081996876</v>
      </c>
      <c r="FG460" s="138">
        <f t="shared" si="107"/>
        <v>1507.4164938748806</v>
      </c>
      <c r="FH460" s="138">
        <f t="shared" si="107"/>
        <v>1552.368863694134</v>
      </c>
      <c r="FI460" s="138">
        <f t="shared" si="107"/>
        <v>1689.0104440750092</v>
      </c>
      <c r="FJ460" s="138">
        <f t="shared" si="107"/>
        <v>1673.8335841252353</v>
      </c>
      <c r="FK460" s="138">
        <f t="shared" si="107"/>
        <v>1599.0139870728315</v>
      </c>
      <c r="FL460" s="138">
        <f t="shared" si="107"/>
        <v>1675.0151908109599</v>
      </c>
      <c r="FM460" s="138">
        <f t="shared" si="107"/>
        <v>1542.8018199427202</v>
      </c>
      <c r="FN460" s="138">
        <f t="shared" si="107"/>
        <v>1578.4956222965284</v>
      </c>
      <c r="FO460" s="138">
        <f t="shared" si="107"/>
        <v>1726.169160192781</v>
      </c>
      <c r="FP460" s="138">
        <f t="shared" si="107"/>
        <v>1819.9220543628685</v>
      </c>
      <c r="FQ460" s="138">
        <f t="shared" si="107"/>
        <v>1685.5381502066471</v>
      </c>
      <c r="FR460" s="138">
        <f t="shared" si="107"/>
        <v>1713.4714592316896</v>
      </c>
      <c r="FS460" s="138">
        <f t="shared" si="107"/>
        <v>1854.5961374712911</v>
      </c>
      <c r="FT460" s="138">
        <f t="shared" si="107"/>
        <v>2009.7964443326393</v>
      </c>
      <c r="FU460" s="138">
        <f t="shared" si="107"/>
        <v>1893.6713972875245</v>
      </c>
      <c r="FV460" s="138">
        <f t="shared" si="107"/>
        <v>1930.5955441193942</v>
      </c>
      <c r="FW460" s="112"/>
      <c r="FX460" s="112"/>
      <c r="FY460" s="218" t="s">
        <v>166</v>
      </c>
      <c r="FZ460" s="139">
        <f>SUM(L460:FW460)</f>
        <v>61409.923057909466</v>
      </c>
      <c r="GA460" s="115"/>
      <c r="GB460" s="136" t="s">
        <v>177</v>
      </c>
      <c r="GC460" s="14" t="s">
        <v>11</v>
      </c>
      <c r="GD460" s="117"/>
      <c r="GE460" s="140">
        <f>GE458+GE459</f>
        <v>0.99999999999999989</v>
      </c>
      <c r="GI460" s="141"/>
      <c r="GK460" s="139">
        <v>59529.544437382006</v>
      </c>
      <c r="GL460" s="119">
        <f>FZ460-GK460</f>
        <v>1880.3786205274591</v>
      </c>
      <c r="GM460" s="123">
        <f>SUM(DU460:FS460)</f>
        <v>55308.562508153904</v>
      </c>
      <c r="GO460" s="142">
        <f>SUM(EV460:FU460)</f>
        <v>40346.81248872602</v>
      </c>
      <c r="GR460" s="143" t="str">
        <f>GB457</f>
        <v>Saudi Aramco, Saudi Arabia</v>
      </c>
      <c r="GS460" s="144">
        <f>GO460</f>
        <v>40346.81248872602</v>
      </c>
      <c r="GU460" s="142">
        <f>SUM(DU460:FU460)</f>
        <v>59212.030349774068</v>
      </c>
      <c r="GW460" s="145">
        <f>SUM(DU460:FV460)</f>
        <v>61142.625893893462</v>
      </c>
      <c r="GY460" s="306">
        <f>+GW460</f>
        <v>61142.625893893462</v>
      </c>
      <c r="GZ460" s="143" t="str">
        <f>GR460</f>
        <v>Saudi Aramco, Saudi Arabia</v>
      </c>
      <c r="HA460" s="144">
        <f>GW460</f>
        <v>61142.625893893462</v>
      </c>
      <c r="HC460" s="22" t="s">
        <v>15</v>
      </c>
      <c r="HD460" s="146">
        <f>FU460</f>
        <v>1893.6713972875245</v>
      </c>
      <c r="HE460" s="147"/>
      <c r="HF460" s="148">
        <f>FV460</f>
        <v>1930.5955441193942</v>
      </c>
    </row>
    <row r="461" spans="2:216" ht="9.9499999999999993" customHeight="1">
      <c r="B461" s="6"/>
      <c r="C461" s="149"/>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c r="EV461" s="23"/>
      <c r="EW461" s="23"/>
      <c r="EX461" s="23"/>
      <c r="EY461" s="23"/>
      <c r="EZ461" s="23"/>
      <c r="FA461" s="23"/>
      <c r="FB461" s="23"/>
      <c r="FC461" s="23"/>
      <c r="FD461" s="23"/>
      <c r="FE461" s="23"/>
      <c r="FF461" s="23"/>
      <c r="FG461" s="23"/>
      <c r="FH461" s="23"/>
      <c r="FI461" s="23"/>
      <c r="FJ461" s="23"/>
      <c r="FK461" s="23"/>
      <c r="FL461" s="23"/>
      <c r="FM461" s="23"/>
      <c r="FN461" s="23"/>
      <c r="FO461" s="23"/>
      <c r="FP461" s="23"/>
      <c r="FQ461" s="23"/>
      <c r="FR461" s="23"/>
      <c r="FS461" s="23"/>
      <c r="FT461" s="23"/>
      <c r="FU461" s="23"/>
      <c r="FV461" s="23"/>
      <c r="FW461" s="23"/>
      <c r="FX461" s="23"/>
      <c r="FY461" s="23"/>
      <c r="FZ461" s="151">
        <f>FZ458+(FZ459*$FP$7)</f>
        <v>61409.923057909458</v>
      </c>
      <c r="GA461" s="152" t="s">
        <v>179</v>
      </c>
      <c r="GB461" s="149"/>
      <c r="GF461" s="6"/>
      <c r="GK461" s="204">
        <v>0</v>
      </c>
      <c r="GZ461" s="1"/>
      <c r="HA461" s="1"/>
    </row>
    <row r="462" spans="2:216" ht="14.1" customHeight="1">
      <c r="B462" s="14">
        <v>88</v>
      </c>
      <c r="C462" s="103" t="str">
        <f>GB462</f>
        <v>Singareni Collieries, India</v>
      </c>
      <c r="D462" s="104" t="s">
        <v>169</v>
      </c>
      <c r="F462" s="14" t="s">
        <v>294</v>
      </c>
      <c r="G462" s="23" t="s">
        <v>182</v>
      </c>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23"/>
      <c r="FF462" s="23"/>
      <c r="FG462" s="23"/>
      <c r="FH462" s="23"/>
      <c r="FI462" s="23"/>
      <c r="FJ462" s="23"/>
      <c r="FK462" s="23"/>
      <c r="FL462" s="23"/>
      <c r="FM462" s="23"/>
      <c r="FN462" s="23"/>
      <c r="FO462" s="23"/>
      <c r="FP462" s="23"/>
      <c r="FQ462" s="23"/>
      <c r="FR462" s="23"/>
      <c r="FS462" s="23"/>
      <c r="FT462" s="23"/>
      <c r="FU462" s="23"/>
      <c r="FV462" s="23"/>
      <c r="FW462" s="23"/>
      <c r="FX462" s="23"/>
      <c r="FY462" s="23"/>
      <c r="FZ462" s="180"/>
      <c r="GB462" s="156" t="s">
        <v>100</v>
      </c>
      <c r="GF462" s="14">
        <v>88</v>
      </c>
      <c r="GK462" s="180"/>
      <c r="GZ462" s="1"/>
      <c r="HA462" s="1"/>
    </row>
    <row r="463" spans="2:216" ht="14.1" customHeight="1">
      <c r="C463" s="109" t="s">
        <v>172</v>
      </c>
      <c r="D463" s="110" t="s">
        <v>173</v>
      </c>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13"/>
      <c r="DC463" s="155">
        <f>[4]Singareni!CZ29</f>
        <v>4.3223896455858997</v>
      </c>
      <c r="DD463" s="155">
        <f>[4]Singareni!DA29</f>
        <v>4.2864535826861179</v>
      </c>
      <c r="DE463" s="155">
        <f>[4]Singareni!DB29</f>
        <v>4.5207567127927026</v>
      </c>
      <c r="DF463" s="155">
        <f>[4]Singareni!DC29</f>
        <v>4.6443767691679563</v>
      </c>
      <c r="DG463" s="155">
        <f>[4]Singareni!DD29</f>
        <v>4.9491145825581153</v>
      </c>
      <c r="DH463" s="155">
        <f>[4]Singareni!DE29</f>
        <v>5.206416792920562</v>
      </c>
      <c r="DI463" s="155">
        <f>[4]Singareni!DF29</f>
        <v>5.1532314198288836</v>
      </c>
      <c r="DJ463" s="155">
        <f>[4]Singareni!DG29</f>
        <v>5.2854761313000855</v>
      </c>
      <c r="DK463" s="155">
        <f>[4]Singareni!DH29</f>
        <v>5.5197792614066703</v>
      </c>
      <c r="DL463" s="155">
        <f>[4]Singareni!DI29</f>
        <v>5.8848896604684651</v>
      </c>
      <c r="DM463" s="155">
        <f>[4]Singareni!DJ29</f>
        <v>6.4411799141571064</v>
      </c>
      <c r="DN463" s="155">
        <f>[4]Singareni!DK29</f>
        <v>6.7099816646474828</v>
      </c>
      <c r="DO463" s="155">
        <f>[4]Singareni!DL29</f>
        <v>6.9845331852018262</v>
      </c>
      <c r="DP463" s="155">
        <f>[4]Singareni!DM29</f>
        <v>7.5668184190249796</v>
      </c>
      <c r="DQ463" s="155">
        <f>[4]Singareni!DN29</f>
        <v>8.0683519322702502</v>
      </c>
      <c r="DR463" s="155">
        <f>[4]Singareni!DO29</f>
        <v>8.8520795491719859</v>
      </c>
      <c r="DS463" s="155">
        <f>[4]Singareni!DP29</f>
        <v>9.6244620241984364</v>
      </c>
      <c r="DT463" s="155">
        <f>[4]Singareni!DQ29</f>
        <v>9.2009100608545396</v>
      </c>
      <c r="DU463" s="155">
        <f>[4]Singareni!DR29</f>
        <v>9.9847680816858766</v>
      </c>
      <c r="DV463" s="155">
        <f>[4]Singareni!DS29</f>
        <v>10.140079161840612</v>
      </c>
      <c r="DW463" s="155">
        <f>[4]Singareni!DT29</f>
        <v>10.225493735729238</v>
      </c>
      <c r="DX463" s="155">
        <f>[4]Singareni!DU29</f>
        <v>10.551764367590824</v>
      </c>
      <c r="DY463" s="155">
        <f>[4]Singareni!DV29</f>
        <v>11.441901591046941</v>
      </c>
      <c r="DZ463" s="155">
        <f>[4]Singareni!DW29</f>
        <v>11.102720970154859</v>
      </c>
      <c r="EA463" s="155">
        <f>[4]Singareni!DX29</f>
        <v>10.464393734758186</v>
      </c>
      <c r="EB463" s="155">
        <f>[4]Singareni!DY29</f>
        <v>11.156157602640228</v>
      </c>
      <c r="EC463" s="155">
        <f>[4]Singareni!DZ29</f>
        <v>11.847921470522268</v>
      </c>
      <c r="ED463" s="155">
        <f>[4]Singareni!EA29</f>
        <v>12.539685338404308</v>
      </c>
      <c r="EE463" s="155">
        <f>[4]Singareni!EB29</f>
        <v>13.231449206286351</v>
      </c>
      <c r="EF463" s="155">
        <f>[4]Singareni!EC29</f>
        <v>13.923213074168389</v>
      </c>
      <c r="EG463" s="155">
        <f>[4]Singareni!ED29</f>
        <v>14.614976942050435</v>
      </c>
      <c r="EH463" s="155">
        <f>[4]Singareni!EE29</f>
        <v>15.306740809932473</v>
      </c>
      <c r="EI463" s="155">
        <f>[4]Singareni!EF29</f>
        <v>15.998504677814513</v>
      </c>
      <c r="EJ463" s="155">
        <f>[4]Singareni!EG29</f>
        <v>16.690268545696554</v>
      </c>
      <c r="EK463" s="155">
        <f>[4]Singareni!EH29</f>
        <v>18.209213517688472</v>
      </c>
      <c r="EL463" s="155">
        <f>[4]Singareni!EI29</f>
        <v>19.328731253312661</v>
      </c>
      <c r="EM463" s="155">
        <f>[4]Singareni!EJ29</f>
        <v>20.369224207598673</v>
      </c>
      <c r="EN463" s="155">
        <f>[4]Singareni!EK29</f>
        <v>21.889342814957004</v>
      </c>
      <c r="EO463" s="155">
        <f>[4]Singareni!EL29</f>
        <v>22.784957003456356</v>
      </c>
      <c r="EP463" s="155">
        <f>[4]Singareni!EM29</f>
        <v>24.856684233026719</v>
      </c>
      <c r="EQ463" s="155">
        <f>[4]Singareni!EN29</f>
        <v>26.943668722360393</v>
      </c>
      <c r="ER463" s="155">
        <f>[4]Singareni!EO29</f>
        <v>29.368790601149342</v>
      </c>
      <c r="ES463" s="155">
        <f>[4]Singareni!EP29</f>
        <v>30.145215597993428</v>
      </c>
      <c r="ET463" s="155">
        <f>[4]Singareni!EQ29</f>
        <v>31.171103312164131</v>
      </c>
      <c r="EU463" s="155">
        <f>[4]Singareni!ER29</f>
        <v>34.803635175128306</v>
      </c>
      <c r="EV463" s="155">
        <f>[4]Singareni!ES29</f>
        <v>35.949364100602303</v>
      </c>
      <c r="EW463" s="155">
        <f>[4]Singareni!ET29</f>
        <v>37.833700883336085</v>
      </c>
      <c r="EX463" s="155">
        <f>[4]Singareni!EU29</f>
        <v>39.366077460076902</v>
      </c>
      <c r="EY463" s="155">
        <f>[4]Singareni!EV29</f>
        <v>41.353042135406646</v>
      </c>
      <c r="EZ463" s="155">
        <f>[4]Singareni!EW29</f>
        <v>44.245270890026212</v>
      </c>
      <c r="FA463" s="155">
        <f>[4]Singareni!EX29</f>
        <v>45.895923830915102</v>
      </c>
      <c r="FB463" s="155">
        <f>[4]Singareni!EY29</f>
        <v>46.16625117697788</v>
      </c>
      <c r="FC463" s="155">
        <f>[4]Singareni!EZ29</f>
        <v>46.941502538455552</v>
      </c>
      <c r="FD463" s="155">
        <f>[4]Singareni!FA29</f>
        <v>54.425616171360986</v>
      </c>
      <c r="FE463" s="155">
        <f>[4]Singareni!FB29</f>
        <v>55.390478039603359</v>
      </c>
      <c r="FF463" s="155">
        <f>[4]Singareni!FC29</f>
        <v>59.750603787783369</v>
      </c>
      <c r="FG463" s="155">
        <f>[4]Singareni!FD29</f>
        <v>60.861624161500131</v>
      </c>
      <c r="FH463" s="155">
        <f>[4]Singareni!FE29</f>
        <v>63.464791639075948</v>
      </c>
      <c r="FI463" s="155">
        <f>[4]Singareni!FF29</f>
        <v>64.967725348505084</v>
      </c>
      <c r="FJ463" s="155">
        <f>[4]Singareni!FG29</f>
        <v>67.788422705077252</v>
      </c>
      <c r="FK463" s="155">
        <f>[4]Singareni!FH29</f>
        <v>72.996555427823921</v>
      </c>
      <c r="FL463" s="155">
        <f>[4]Singareni!FI29</f>
        <v>80.083355287357008</v>
      </c>
      <c r="FM463" s="155">
        <f>[4]Singareni!FJ29</f>
        <v>90.652430978426281</v>
      </c>
      <c r="FN463" s="155">
        <f>[4]Singareni!FK29</f>
        <v>92.284803954696216</v>
      </c>
      <c r="FO463" s="155">
        <f>[4]Singareni!FL29</f>
        <v>93.681669376019713</v>
      </c>
      <c r="FP463" s="155">
        <f>[4]Singareni!FM29</f>
        <v>95.623258378631519</v>
      </c>
      <c r="FQ463" s="155">
        <f>[4]Singareni!FN29</f>
        <v>90.733330520201775</v>
      </c>
      <c r="FR463" s="155">
        <f>[4]Singareni!FO29</f>
        <v>94.454709441874414</v>
      </c>
      <c r="FS463" s="155">
        <f>[4]Singareni!FP29</f>
        <v>108.54920738676013</v>
      </c>
      <c r="FT463" s="155">
        <f>[4]Singareni!FQ29</f>
        <v>110.27506427797063</v>
      </c>
      <c r="FU463" s="155">
        <f>[4]Singareni!FR29</f>
        <v>111.47956856662795</v>
      </c>
      <c r="FV463" s="155">
        <f>[4]Singareni!FS29</f>
        <v>115.77623311870408</v>
      </c>
      <c r="FW463" s="155"/>
      <c r="FX463" s="155"/>
      <c r="FY463" s="218" t="s">
        <v>166</v>
      </c>
      <c r="FZ463" s="114">
        <f>SUM(L463:FW463)</f>
        <v>2513.3023886411961</v>
      </c>
      <c r="GA463" s="115"/>
      <c r="GB463" s="109" t="s">
        <v>172</v>
      </c>
      <c r="GC463" s="116" t="s">
        <v>173</v>
      </c>
      <c r="GD463" s="117"/>
      <c r="GE463" s="118">
        <f>FZ463/FZ465</f>
        <v>0.89849736753571097</v>
      </c>
      <c r="GI463" s="118">
        <f>FZ463/$GI$576</f>
        <v>1.5592176952051882E-3</v>
      </c>
      <c r="GK463" s="114">
        <v>2513.3023886411961</v>
      </c>
      <c r="GL463" s="119">
        <f>FZ463-GK463</f>
        <v>0</v>
      </c>
      <c r="GM463" s="15">
        <f>GL463/GK463</f>
        <v>0</v>
      </c>
      <c r="GO463" s="120">
        <f>SUM(EV463:FU463)</f>
        <v>1805.2143484650924</v>
      </c>
      <c r="GU463" s="120">
        <f>SUM(DU463:FU463)</f>
        <v>2284.3049542142498</v>
      </c>
      <c r="GW463" s="121">
        <f>SUM(DU463:FV463)</f>
        <v>2400.081187332954</v>
      </c>
      <c r="GZ463" s="1"/>
      <c r="HA463" s="1"/>
    </row>
    <row r="464" spans="2:216" ht="14.1" customHeight="1">
      <c r="C464" s="125" t="s">
        <v>175</v>
      </c>
      <c r="D464" s="126" t="s">
        <v>176</v>
      </c>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14"/>
      <c r="DC464" s="127">
        <f>[4]Singareni!CZ36</f>
        <v>1.7439192820924532E-2</v>
      </c>
      <c r="DD464" s="127">
        <f>[4]Singareni!DA36</f>
        <v>1.7294204520118713E-2</v>
      </c>
      <c r="DE464" s="127">
        <f>[4]Singareni!DB36</f>
        <v>1.8239528241372684E-2</v>
      </c>
      <c r="DF464" s="127">
        <f>[4]Singareni!DC36</f>
        <v>1.8738287996144722E-2</v>
      </c>
      <c r="DG464" s="127">
        <f>[4]Singareni!DD36</f>
        <v>1.9967788786978108E-2</v>
      </c>
      <c r="DH464" s="127">
        <f>[4]Singareni!DE36</f>
        <v>2.1005905020747812E-2</v>
      </c>
      <c r="DI464" s="127">
        <f>[4]Singareni!DF36</f>
        <v>2.0791322335555189E-2</v>
      </c>
      <c r="DJ464" s="127">
        <f>[4]Singareni!DG36</f>
        <v>2.1324879282520626E-2</v>
      </c>
      <c r="DK464" s="127">
        <f>[4]Singareni!DH36</f>
        <v>2.2270203003774598E-2</v>
      </c>
      <c r="DL464" s="127">
        <f>[4]Singareni!DI36</f>
        <v>2.3743284139961768E-2</v>
      </c>
      <c r="DM464" s="127">
        <f>[4]Singareni!DJ36</f>
        <v>2.5987703036435932E-2</v>
      </c>
      <c r="DN464" s="127">
        <f>[4]Singareni!DK36</f>
        <v>2.7072215526463491E-2</v>
      </c>
      <c r="DO464" s="127">
        <f>[4]Singareni!DL36</f>
        <v>2.8179926144619994E-2</v>
      </c>
      <c r="DP464" s="127">
        <f>[4]Singareni!DM36</f>
        <v>3.0529224866402086E-2</v>
      </c>
      <c r="DQ464" s="127">
        <f>[4]Singareni!DN36</f>
        <v>3.2552721210044287E-2</v>
      </c>
      <c r="DR464" s="127">
        <f>[4]Singareni!DO36</f>
        <v>3.5714763078294319E-2</v>
      </c>
      <c r="DS464" s="127">
        <f>[4]Singareni!DP36</f>
        <v>3.8831031628318434E-2</v>
      </c>
      <c r="DT464" s="127">
        <f>[4]Singareni!DQ36</f>
        <v>3.7122161081217589E-2</v>
      </c>
      <c r="DU464" s="127">
        <f>[4]Singareni!DR36</f>
        <v>4.0284729079562175E-2</v>
      </c>
      <c r="DV464" s="127">
        <f>[4]Singareni!DS36</f>
        <v>4.0911350022172124E-2</v>
      </c>
      <c r="DW464" s="127">
        <f>[4]Singareni!DT36</f>
        <v>4.1255965234102868E-2</v>
      </c>
      <c r="DX464" s="127">
        <f>[4]Singareni!DU36</f>
        <v>4.2572342730668851E-2</v>
      </c>
      <c r="DY464" s="127">
        <f>[4]Singareni!DV36</f>
        <v>4.6163706756072308E-2</v>
      </c>
      <c r="DZ464" s="127">
        <f>[4]Singareni!DW36</f>
        <v>4.4795242380145803E-2</v>
      </c>
      <c r="EA464" s="127">
        <f>[4]Singareni!DX36</f>
        <v>4.2219835567319855E-2</v>
      </c>
      <c r="EB464" s="127">
        <f>[4]Singareni!DY36</f>
        <v>4.5010838801112819E-2</v>
      </c>
      <c r="EC464" s="127">
        <f>[4]Singareni!DZ36</f>
        <v>4.7801842034905784E-2</v>
      </c>
      <c r="ED464" s="127">
        <f>[4]Singareni!EA36</f>
        <v>5.0592845268698748E-2</v>
      </c>
      <c r="EE464" s="127">
        <f>[4]Singareni!EB36</f>
        <v>5.3383848502491719E-2</v>
      </c>
      <c r="EF464" s="127">
        <f>[4]Singareni!EC36</f>
        <v>5.617485173628467E-2</v>
      </c>
      <c r="EG464" s="127">
        <f>[4]Singareni!ED36</f>
        <v>5.8965854970077655E-2</v>
      </c>
      <c r="EH464" s="127">
        <f>[4]Singareni!EE36</f>
        <v>6.1756858203870606E-2</v>
      </c>
      <c r="EI464" s="127">
        <f>[4]Singareni!EF36</f>
        <v>6.454786143766357E-2</v>
      </c>
      <c r="EJ464" s="127">
        <f>[4]Singareni!EG36</f>
        <v>6.7338864671456528E-2</v>
      </c>
      <c r="EK464" s="127">
        <f>[4]Singareni!EH36</f>
        <v>7.3467228012783742E-2</v>
      </c>
      <c r="EL464" s="127">
        <f>[4]Singareni!EI36</f>
        <v>7.798405487450194E-2</v>
      </c>
      <c r="EM464" s="127">
        <f>[4]Singareni!EJ36</f>
        <v>8.218204689892239E-2</v>
      </c>
      <c r="EN464" s="127">
        <f>[4]Singareni!EK36</f>
        <v>8.8315145411100568E-2</v>
      </c>
      <c r="EO464" s="127">
        <f>[4]Singareni!EL36</f>
        <v>9.1928606900475135E-2</v>
      </c>
      <c r="EP464" s="127">
        <f>[4]Singareni!EM36</f>
        <v>0.10028723571260298</v>
      </c>
      <c r="EQ464" s="127">
        <f>[4]Singareni!EN36</f>
        <v>0.10870742174579326</v>
      </c>
      <c r="ER464" s="127">
        <f>[4]Singareni!EO36</f>
        <v>0.11849186311415365</v>
      </c>
      <c r="ES464" s="127">
        <f>[4]Singareni!EP36</f>
        <v>0.12162444169710886</v>
      </c>
      <c r="ET464" s="127">
        <f>[4]Singareni!EQ36</f>
        <v>0.12576350715093962</v>
      </c>
      <c r="EU464" s="127">
        <f>[4]Singareni!ER36</f>
        <v>0.14041938706474538</v>
      </c>
      <c r="EV464" s="127">
        <f>[4]Singareni!ES36</f>
        <v>0.14504196607546838</v>
      </c>
      <c r="EW464" s="127">
        <f>[4]Singareni!ET36</f>
        <v>0.15264454594172674</v>
      </c>
      <c r="EX464" s="127">
        <f>[4]Singareni!EU36</f>
        <v>0.15882710068279265</v>
      </c>
      <c r="EY464" s="127">
        <f>[4]Singareni!EV36</f>
        <v>0.16684374493346252</v>
      </c>
      <c r="EZ464" s="127">
        <f>[4]Singareni!EW36</f>
        <v>0.17851278430050369</v>
      </c>
      <c r="FA464" s="127">
        <f>[4]Singareni!EX36</f>
        <v>0.18517253903732717</v>
      </c>
      <c r="FB464" s="127">
        <f>[4]Singareni!EY36</f>
        <v>0.18626320672333088</v>
      </c>
      <c r="FC464" s="127">
        <f>[4]Singareni!EZ36</f>
        <v>0.18939105013543514</v>
      </c>
      <c r="FD464" s="127">
        <f>[4]Singareni!FA36</f>
        <v>0.21958659274951528</v>
      </c>
      <c r="FE464" s="127">
        <f>[4]Singareni!FB36</f>
        <v>0.22347944220213686</v>
      </c>
      <c r="FF464" s="127">
        <f>[4]Singareni!FC36</f>
        <v>0.24107088579714903</v>
      </c>
      <c r="FG464" s="127">
        <f>[4]Singareni!FD36</f>
        <v>0.24555342904611518</v>
      </c>
      <c r="FH464" s="127">
        <f>[4]Singareni!FE36</f>
        <v>0.25605621646440463</v>
      </c>
      <c r="FI464" s="127">
        <f>[4]Singareni!FF36</f>
        <v>0.26211998047109669</v>
      </c>
      <c r="FJ464" s="127">
        <f>[4]Singareni!FG36</f>
        <v>0.27350041794298646</v>
      </c>
      <c r="FK464" s="127">
        <f>[4]Singareni!FH36</f>
        <v>0.29451324608579371</v>
      </c>
      <c r="FL464" s="127">
        <f>[4]Singareni!FI36</f>
        <v>0.32310577923696593</v>
      </c>
      <c r="FM464" s="127">
        <f>[4]Singareni!FJ36</f>
        <v>0.36574796655196889</v>
      </c>
      <c r="FN464" s="127">
        <f>[4]Singareni!FK36</f>
        <v>0.37233396860708423</v>
      </c>
      <c r="FO464" s="127">
        <f>[4]Singareni!FL36</f>
        <v>0.37796978754631827</v>
      </c>
      <c r="FP464" s="127">
        <f>[4]Singareni!FM36</f>
        <v>0.38580335827266687</v>
      </c>
      <c r="FQ464" s="127">
        <f>[4]Singareni!FN36</f>
        <v>0.36607436533223342</v>
      </c>
      <c r="FR464" s="127">
        <f>[4]Singareni!FO36</f>
        <v>0.38108870922440158</v>
      </c>
      <c r="FS464" s="127">
        <f>[4]Singareni!FP36</f>
        <v>0.43795463005270968</v>
      </c>
      <c r="FT464" s="127">
        <f>[4]Singareni!FQ36</f>
        <v>0.44491780403168618</v>
      </c>
      <c r="FU464" s="127">
        <f>[4]Singareni!FR36</f>
        <v>0.44977751920451353</v>
      </c>
      <c r="FV464" s="127">
        <f>[4]Singareni!FS36</f>
        <v>0.46711292108967378</v>
      </c>
      <c r="FW464" s="127"/>
      <c r="FX464" s="127"/>
      <c r="FY464" s="218" t="s">
        <v>166</v>
      </c>
      <c r="FZ464" s="129">
        <f>SUM(L464:FW464)</f>
        <v>10.140216076439096</v>
      </c>
      <c r="GA464" s="115"/>
      <c r="GB464" s="125" t="s">
        <v>175</v>
      </c>
      <c r="GC464" s="130" t="s">
        <v>176</v>
      </c>
      <c r="GD464" s="117"/>
      <c r="GE464" s="131">
        <f>(FZ464*$FP$7)/FZ465</f>
        <v>0.10150263246428905</v>
      </c>
      <c r="GI464" s="132"/>
      <c r="GK464" s="129">
        <v>10.140216076439096</v>
      </c>
      <c r="GL464" s="119">
        <f>FZ464-GK464</f>
        <v>0</v>
      </c>
      <c r="GM464" s="15">
        <f>GL464/GK464</f>
        <v>0</v>
      </c>
      <c r="GO464" s="133">
        <f>SUM(EV464:FU464)</f>
        <v>7.2833510366497931</v>
      </c>
      <c r="GU464" s="133">
        <f>SUM(DU464:FU464)</f>
        <v>9.2162988126295264</v>
      </c>
      <c r="GW464" s="134">
        <f>SUM(DU464:FV464)</f>
        <v>9.6834117337192005</v>
      </c>
      <c r="GZ464" s="1"/>
      <c r="HA464" s="1"/>
    </row>
    <row r="465" spans="2:214" ht="15" customHeight="1">
      <c r="B465" s="6"/>
      <c r="C465" s="136" t="s">
        <v>177</v>
      </c>
      <c r="D465" s="14" t="s">
        <v>11</v>
      </c>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215"/>
      <c r="DC465" s="138">
        <f t="shared" ref="DC465:FN465" si="108">DC463+(DC464*$FP$7)</f>
        <v>4.8106870445717869</v>
      </c>
      <c r="DD465" s="138">
        <f t="shared" si="108"/>
        <v>4.7706913092494414</v>
      </c>
      <c r="DE465" s="138">
        <f t="shared" si="108"/>
        <v>5.0314635035511381</v>
      </c>
      <c r="DF465" s="138">
        <f t="shared" si="108"/>
        <v>5.1690488330600086</v>
      </c>
      <c r="DG465" s="138">
        <f t="shared" si="108"/>
        <v>5.5082126685935027</v>
      </c>
      <c r="DH465" s="138">
        <f t="shared" si="108"/>
        <v>5.7945821335015006</v>
      </c>
      <c r="DI465" s="138">
        <f t="shared" si="108"/>
        <v>5.7353884452244284</v>
      </c>
      <c r="DJ465" s="138">
        <f t="shared" si="108"/>
        <v>5.8825727512106631</v>
      </c>
      <c r="DK465" s="138">
        <f t="shared" si="108"/>
        <v>6.143344945512359</v>
      </c>
      <c r="DL465" s="138">
        <f t="shared" si="108"/>
        <v>6.5497016163873942</v>
      </c>
      <c r="DM465" s="138">
        <f t="shared" si="108"/>
        <v>7.1688355991773127</v>
      </c>
      <c r="DN465" s="138">
        <f t="shared" si="108"/>
        <v>7.4680036993884604</v>
      </c>
      <c r="DO465" s="138">
        <f t="shared" si="108"/>
        <v>7.7735711172511861</v>
      </c>
      <c r="DP465" s="138">
        <f t="shared" si="108"/>
        <v>8.4216367152842384</v>
      </c>
      <c r="DQ465" s="138">
        <f t="shared" si="108"/>
        <v>8.9798281261514905</v>
      </c>
      <c r="DR465" s="138">
        <f t="shared" si="108"/>
        <v>9.8520929153642278</v>
      </c>
      <c r="DS465" s="138">
        <f t="shared" si="108"/>
        <v>10.711730909791353</v>
      </c>
      <c r="DT465" s="138">
        <f t="shared" si="108"/>
        <v>10.240330571128633</v>
      </c>
      <c r="DU465" s="138">
        <f t="shared" si="108"/>
        <v>11.112740495913618</v>
      </c>
      <c r="DV465" s="138">
        <f t="shared" si="108"/>
        <v>11.285596962461431</v>
      </c>
      <c r="DW465" s="138">
        <f t="shared" si="108"/>
        <v>11.380660762284117</v>
      </c>
      <c r="DX465" s="138">
        <f t="shared" si="108"/>
        <v>11.743789964049551</v>
      </c>
      <c r="DY465" s="138">
        <f t="shared" si="108"/>
        <v>12.734485380216965</v>
      </c>
      <c r="DZ465" s="138">
        <f t="shared" si="108"/>
        <v>12.356987756798942</v>
      </c>
      <c r="EA465" s="138">
        <f t="shared" si="108"/>
        <v>11.646549130643143</v>
      </c>
      <c r="EB465" s="138">
        <f t="shared" si="108"/>
        <v>12.416461089071387</v>
      </c>
      <c r="EC465" s="138">
        <f t="shared" si="108"/>
        <v>13.186373047499629</v>
      </c>
      <c r="ED465" s="138">
        <f t="shared" si="108"/>
        <v>13.956285005927873</v>
      </c>
      <c r="EE465" s="138">
        <f t="shared" si="108"/>
        <v>14.72619696435612</v>
      </c>
      <c r="EF465" s="138">
        <f t="shared" si="108"/>
        <v>15.49610892278436</v>
      </c>
      <c r="EG465" s="138">
        <f t="shared" si="108"/>
        <v>16.266020881212608</v>
      </c>
      <c r="EH465" s="138">
        <f t="shared" si="108"/>
        <v>17.03593283964085</v>
      </c>
      <c r="EI465" s="138">
        <f t="shared" si="108"/>
        <v>17.805844798069092</v>
      </c>
      <c r="EJ465" s="138">
        <f t="shared" si="108"/>
        <v>18.575756756497338</v>
      </c>
      <c r="EK465" s="138">
        <f t="shared" si="108"/>
        <v>20.266295902046416</v>
      </c>
      <c r="EL465" s="138">
        <f t="shared" si="108"/>
        <v>21.512284789798716</v>
      </c>
      <c r="EM465" s="138">
        <f t="shared" si="108"/>
        <v>22.6703215207685</v>
      </c>
      <c r="EN465" s="138">
        <f t="shared" si="108"/>
        <v>24.362166886467818</v>
      </c>
      <c r="EO465" s="138">
        <f t="shared" si="108"/>
        <v>25.358957996669659</v>
      </c>
      <c r="EP465" s="138">
        <f t="shared" si="108"/>
        <v>27.664726832979603</v>
      </c>
      <c r="EQ465" s="138">
        <f t="shared" si="108"/>
        <v>29.987476531242603</v>
      </c>
      <c r="ER465" s="138">
        <f t="shared" si="108"/>
        <v>32.686562768345645</v>
      </c>
      <c r="ES465" s="138">
        <f t="shared" si="108"/>
        <v>33.550699965512479</v>
      </c>
      <c r="ET465" s="138">
        <f t="shared" si="108"/>
        <v>34.692481512390444</v>
      </c>
      <c r="EU465" s="138">
        <f t="shared" si="108"/>
        <v>38.735378012941176</v>
      </c>
      <c r="EV465" s="138">
        <f t="shared" si="108"/>
        <v>40.010539150715417</v>
      </c>
      <c r="EW465" s="138">
        <f t="shared" si="108"/>
        <v>42.107748169704436</v>
      </c>
      <c r="EX465" s="138">
        <f t="shared" si="108"/>
        <v>43.813236279195095</v>
      </c>
      <c r="EY465" s="138">
        <f t="shared" si="108"/>
        <v>46.024666993543597</v>
      </c>
      <c r="EZ465" s="138">
        <f t="shared" si="108"/>
        <v>49.243628850440317</v>
      </c>
      <c r="FA465" s="138">
        <f t="shared" si="108"/>
        <v>51.080754923960264</v>
      </c>
      <c r="FB465" s="138">
        <f t="shared" si="108"/>
        <v>51.381620965231143</v>
      </c>
      <c r="FC465" s="138">
        <f t="shared" si="108"/>
        <v>52.244451942247736</v>
      </c>
      <c r="FD465" s="138">
        <f t="shared" si="108"/>
        <v>60.574040768347416</v>
      </c>
      <c r="FE465" s="138">
        <f t="shared" si="108"/>
        <v>61.64790242126319</v>
      </c>
      <c r="FF465" s="138">
        <f t="shared" si="108"/>
        <v>66.500588590103547</v>
      </c>
      <c r="FG465" s="138">
        <f t="shared" si="108"/>
        <v>67.737120174791357</v>
      </c>
      <c r="FH465" s="138">
        <f t="shared" si="108"/>
        <v>70.634365700079272</v>
      </c>
      <c r="FI465" s="138">
        <f t="shared" si="108"/>
        <v>72.307084801695794</v>
      </c>
      <c r="FJ465" s="138">
        <f t="shared" si="108"/>
        <v>75.446434407480879</v>
      </c>
      <c r="FK465" s="138">
        <f t="shared" si="108"/>
        <v>81.242926318226139</v>
      </c>
      <c r="FL465" s="138">
        <f t="shared" si="108"/>
        <v>89.130317105992049</v>
      </c>
      <c r="FM465" s="138">
        <f t="shared" si="108"/>
        <v>100.89337404188142</v>
      </c>
      <c r="FN465" s="138">
        <f t="shared" si="108"/>
        <v>102.71015507569457</v>
      </c>
      <c r="FO465" s="138">
        <f t="shared" ref="FO465:FV465" si="109">FO463+(FO464*$FP$7)</f>
        <v>104.26482342731663</v>
      </c>
      <c r="FP465" s="138">
        <f t="shared" si="109"/>
        <v>106.4257524102662</v>
      </c>
      <c r="FQ465" s="138">
        <f t="shared" si="109"/>
        <v>100.98341274950431</v>
      </c>
      <c r="FR465" s="138">
        <f t="shared" si="109"/>
        <v>105.12519330015766</v>
      </c>
      <c r="FS465" s="138">
        <f t="shared" si="109"/>
        <v>120.811937028236</v>
      </c>
      <c r="FT465" s="138">
        <f t="shared" si="109"/>
        <v>122.73276279085783</v>
      </c>
      <c r="FU465" s="138">
        <f t="shared" si="109"/>
        <v>124.07333910435432</v>
      </c>
      <c r="FV465" s="138">
        <f t="shared" si="109"/>
        <v>128.85539490921497</v>
      </c>
      <c r="FW465" s="112"/>
      <c r="FX465" s="112"/>
      <c r="FY465" s="218" t="s">
        <v>166</v>
      </c>
      <c r="FZ465" s="139">
        <f>SUM(L465:FW465)</f>
        <v>2797.2284387814907</v>
      </c>
      <c r="GA465" s="115"/>
      <c r="GB465" s="136" t="s">
        <v>177</v>
      </c>
      <c r="GC465" s="14" t="s">
        <v>11</v>
      </c>
      <c r="GD465" s="117"/>
      <c r="GE465" s="140">
        <f>GE463+GE464</f>
        <v>1</v>
      </c>
      <c r="GF465" s="6"/>
      <c r="GI465" s="141"/>
      <c r="GK465" s="139">
        <v>2797.2284387814907</v>
      </c>
      <c r="GL465" s="119">
        <f>FZ465-GK465</f>
        <v>0</v>
      </c>
      <c r="GM465" s="15">
        <f>GL465/GK465</f>
        <v>0</v>
      </c>
      <c r="GO465" s="142">
        <f>SUM(EV465:FU465)</f>
        <v>2009.1481774912868</v>
      </c>
      <c r="GR465" s="143" t="str">
        <f>GB462</f>
        <v>Singareni Collieries, India</v>
      </c>
      <c r="GS465" s="144">
        <f>GO465</f>
        <v>2009.1481774912868</v>
      </c>
      <c r="GU465" s="142">
        <f>SUM(DU465:FU465)</f>
        <v>2542.361320967877</v>
      </c>
      <c r="GW465" s="145">
        <f>SUM(DU465:FV465)</f>
        <v>2671.2167158770917</v>
      </c>
      <c r="GY465" s="306">
        <f>+GW465</f>
        <v>2671.2167158770917</v>
      </c>
      <c r="GZ465" s="143" t="str">
        <f>GR465</f>
        <v>Singareni Collieries, India</v>
      </c>
      <c r="HA465" s="144">
        <f>GW465</f>
        <v>2671.2167158770917</v>
      </c>
      <c r="HC465" s="22" t="s">
        <v>295</v>
      </c>
      <c r="HD465" s="146">
        <f>FU465</f>
        <v>124.07333910435432</v>
      </c>
      <c r="HE465" s="147"/>
      <c r="HF465" s="148">
        <f>FV465</f>
        <v>128.85539490921497</v>
      </c>
    </row>
    <row r="466" spans="2:214" ht="9.9499999999999993" customHeight="1">
      <c r="B466" s="6"/>
      <c r="C466" s="157"/>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23"/>
      <c r="DC466" s="23"/>
      <c r="DD466" s="23"/>
      <c r="DE466" s="23"/>
      <c r="DF466" s="23"/>
      <c r="DG466" s="23"/>
      <c r="DH466" s="23"/>
      <c r="DI466" s="23"/>
      <c r="DJ466" s="23"/>
      <c r="DK466" s="23"/>
      <c r="DL466" s="23"/>
      <c r="DM466" s="23"/>
      <c r="DN466" s="23"/>
      <c r="DO466" s="23"/>
      <c r="DP466" s="23"/>
      <c r="DQ466" s="23"/>
      <c r="DR466" s="23"/>
      <c r="DS466" s="23"/>
      <c r="DT466" s="23"/>
      <c r="DU466" s="23"/>
      <c r="DV466" s="23"/>
      <c r="DW466" s="23"/>
      <c r="DX466" s="23"/>
      <c r="DY466" s="23"/>
      <c r="DZ466" s="23"/>
      <c r="EA466" s="23"/>
      <c r="EB466" s="23"/>
      <c r="EC466" s="23"/>
      <c r="ED466" s="23"/>
      <c r="EE466" s="23"/>
      <c r="EF466" s="23"/>
      <c r="EG466" s="23"/>
      <c r="EH466" s="23"/>
      <c r="EI466" s="23"/>
      <c r="EJ466" s="23"/>
      <c r="EK466" s="23"/>
      <c r="EL466" s="23"/>
      <c r="EM466" s="23"/>
      <c r="EN466" s="23"/>
      <c r="EO466" s="23"/>
      <c r="EP466" s="23"/>
      <c r="EQ466" s="23"/>
      <c r="ER466" s="23"/>
      <c r="ES466" s="23"/>
      <c r="ET466" s="23"/>
      <c r="EU466" s="23"/>
      <c r="EV466" s="23"/>
      <c r="EW466" s="23"/>
      <c r="EX466" s="23"/>
      <c r="EY466" s="23"/>
      <c r="EZ466" s="23"/>
      <c r="FA466" s="23"/>
      <c r="FB466" s="23"/>
      <c r="FC466" s="23"/>
      <c r="FD466" s="23"/>
      <c r="FE466" s="23"/>
      <c r="FF466" s="23"/>
      <c r="FG466" s="23"/>
      <c r="FH466" s="23"/>
      <c r="FI466" s="23"/>
      <c r="FJ466" s="23"/>
      <c r="FK466" s="23"/>
      <c r="FL466" s="23"/>
      <c r="FM466" s="23"/>
      <c r="FN466" s="23"/>
      <c r="FO466" s="23"/>
      <c r="FP466" s="23"/>
      <c r="FQ466" s="23"/>
      <c r="FR466" s="23"/>
      <c r="FS466" s="23"/>
      <c r="FT466" s="23"/>
      <c r="FU466" s="23"/>
      <c r="FV466" s="23"/>
      <c r="FW466" s="23"/>
      <c r="FX466" s="23"/>
      <c r="FY466" s="23"/>
      <c r="FZ466" s="151">
        <f>FZ463+(FZ464*$FP$7)</f>
        <v>2797.2284387814907</v>
      </c>
      <c r="GA466" s="152" t="s">
        <v>179</v>
      </c>
      <c r="GB466" s="157"/>
      <c r="GF466" s="6"/>
      <c r="GK466" s="204">
        <v>0</v>
      </c>
      <c r="GZ466" s="1"/>
      <c r="HA466" s="1"/>
    </row>
    <row r="467" spans="2:214" ht="14.1" customHeight="1">
      <c r="B467" s="14">
        <v>89</v>
      </c>
      <c r="C467" s="103" t="str">
        <f>GB467</f>
        <v>Sinopec, China</v>
      </c>
      <c r="D467" s="104" t="s">
        <v>169</v>
      </c>
      <c r="F467" s="14" t="s">
        <v>296</v>
      </c>
      <c r="G467" s="23" t="s">
        <v>171</v>
      </c>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23"/>
      <c r="DC467" s="23"/>
      <c r="DD467" s="23"/>
      <c r="DE467" s="23"/>
      <c r="DF467" s="23"/>
      <c r="DG467" s="23"/>
      <c r="DH467" s="23"/>
      <c r="DI467" s="23"/>
      <c r="DJ467" s="23"/>
      <c r="DK467" s="23"/>
      <c r="DL467" s="23"/>
      <c r="DM467" s="23"/>
      <c r="DN467" s="23"/>
      <c r="DO467" s="23"/>
      <c r="DP467" s="23"/>
      <c r="DQ467" s="23"/>
      <c r="DR467" s="23"/>
      <c r="DS467" s="23"/>
      <c r="DT467" s="23"/>
      <c r="DU467" s="23"/>
      <c r="DV467" s="23"/>
      <c r="DW467" s="23"/>
      <c r="DX467" s="23"/>
      <c r="DY467" s="23"/>
      <c r="DZ467" s="23"/>
      <c r="EA467" s="23"/>
      <c r="EB467" s="23"/>
      <c r="EC467" s="23"/>
      <c r="ED467" s="23"/>
      <c r="EE467" s="23"/>
      <c r="EF467" s="23"/>
      <c r="EG467" s="23"/>
      <c r="EH467" s="23"/>
      <c r="EI467" s="23"/>
      <c r="EJ467" s="23"/>
      <c r="EK467" s="23"/>
      <c r="EL467" s="23"/>
      <c r="EM467" s="23"/>
      <c r="EN467" s="23"/>
      <c r="EO467" s="23"/>
      <c r="EP467" s="23"/>
      <c r="EQ467" s="23"/>
      <c r="ER467" s="23"/>
      <c r="ES467" s="23"/>
      <c r="ET467" s="23"/>
      <c r="EU467" s="23"/>
      <c r="EV467" s="23"/>
      <c r="EW467" s="23"/>
      <c r="EX467" s="23"/>
      <c r="EY467" s="23"/>
      <c r="EZ467" s="23"/>
      <c r="FA467" s="23"/>
      <c r="FB467" s="23"/>
      <c r="FC467" s="23"/>
      <c r="FD467" s="23"/>
      <c r="FE467" s="23"/>
      <c r="FF467" s="23"/>
      <c r="FG467" s="23"/>
      <c r="FH467" s="23"/>
      <c r="FI467" s="23"/>
      <c r="FJ467" s="23"/>
      <c r="FK467" s="23"/>
      <c r="FL467" s="23"/>
      <c r="FM467" s="23"/>
      <c r="FN467" s="23"/>
      <c r="FO467" s="23"/>
      <c r="FP467" s="23"/>
      <c r="FQ467" s="23"/>
      <c r="FR467" s="23"/>
      <c r="FS467" s="23"/>
      <c r="FT467" s="23"/>
      <c r="FU467" s="23"/>
      <c r="FV467" s="23"/>
      <c r="FW467" s="23"/>
      <c r="FX467" s="23"/>
      <c r="FY467" s="23"/>
      <c r="FZ467" s="180"/>
      <c r="GB467" s="108" t="s">
        <v>91</v>
      </c>
      <c r="GF467" s="14">
        <v>89</v>
      </c>
      <c r="GK467" s="180"/>
      <c r="GY467" s="22"/>
      <c r="GZ467" s="1"/>
      <c r="HA467" s="1"/>
    </row>
    <row r="468" spans="2:214" ht="14.1" customHeight="1">
      <c r="C468" s="109" t="s">
        <v>172</v>
      </c>
      <c r="D468" s="110" t="s">
        <v>173</v>
      </c>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23"/>
      <c r="DC468" s="23"/>
      <c r="DD468" s="23"/>
      <c r="DE468" s="23"/>
      <c r="DF468" s="23"/>
      <c r="DG468" s="23"/>
      <c r="DH468" s="23"/>
      <c r="DI468" s="23"/>
      <c r="DJ468" s="23"/>
      <c r="DK468" s="23"/>
      <c r="DL468" s="23"/>
      <c r="DM468" s="23"/>
      <c r="DN468" s="205"/>
      <c r="DO468" s="127"/>
      <c r="DP468" s="127"/>
      <c r="DQ468" s="127"/>
      <c r="DR468" s="155"/>
      <c r="DS468" s="155"/>
      <c r="DT468" s="155"/>
      <c r="DU468" s="155"/>
      <c r="DV468" s="155"/>
      <c r="DW468" s="155"/>
      <c r="DX468" s="155"/>
      <c r="DY468" s="155"/>
      <c r="DZ468" s="155"/>
      <c r="EA468" s="155"/>
      <c r="EB468" s="155"/>
      <c r="EC468" s="155"/>
      <c r="ED468" s="155"/>
      <c r="EE468" s="155"/>
      <c r="EF468" s="155"/>
      <c r="EG468" s="155"/>
      <c r="EH468" s="155"/>
      <c r="EI468" s="155"/>
      <c r="EJ468" s="155"/>
      <c r="EK468" s="155"/>
      <c r="EL468" s="155"/>
      <c r="EM468" s="155"/>
      <c r="EN468" s="155"/>
      <c r="EO468" s="155"/>
      <c r="EP468" s="155"/>
      <c r="EQ468" s="155"/>
      <c r="ER468" s="155"/>
      <c r="ES468" s="155"/>
      <c r="ET468" s="155"/>
      <c r="EU468" s="155"/>
      <c r="EV468" s="155"/>
      <c r="EW468" s="155"/>
      <c r="EX468" s="155"/>
      <c r="EY468" s="155"/>
      <c r="EZ468" s="155"/>
      <c r="FA468" s="213"/>
      <c r="FB468" s="112">
        <f>[4]Sinopec!$EY$29</f>
        <v>43.898324675402357</v>
      </c>
      <c r="FC468" s="155">
        <f>[4]Sinopec!EZ29</f>
        <v>96.02236789604008</v>
      </c>
      <c r="FD468" s="155">
        <f>[4]Sinopec!FA29</f>
        <v>98.355919798756872</v>
      </c>
      <c r="FE468" s="155">
        <f>[4]Sinopec!FB29</f>
        <v>111.41112589586767</v>
      </c>
      <c r="FF468" s="155">
        <f>[4]Sinopec!FC29</f>
        <v>112.5833169320762</v>
      </c>
      <c r="FG468" s="155">
        <f>[4]Sinopec!FD29</f>
        <v>113.5398820283602</v>
      </c>
      <c r="FH468" s="155">
        <f>[4]Sinopec!FE29</f>
        <v>115.8697116035061</v>
      </c>
      <c r="FI468" s="155">
        <f>[4]Sinopec!FF29</f>
        <v>118.50443743280269</v>
      </c>
      <c r="FJ468" s="155">
        <f>[4]Sinopec!FG29</f>
        <v>122.92786483754851</v>
      </c>
      <c r="FK468" s="155">
        <f>[4]Sinopec!FH29</f>
        <v>126.89901379482704</v>
      </c>
      <c r="FL468" s="155">
        <f>[4]Sinopec!FI29</f>
        <v>142.7909436275948</v>
      </c>
      <c r="FM468" s="155">
        <f>[4]Sinopec!FJ29</f>
        <v>141.46951992154601</v>
      </c>
      <c r="FN468" s="155">
        <f>[4]Sinopec!FK29</f>
        <v>149.83048239158066</v>
      </c>
      <c r="FO468" s="155">
        <f>[4]Sinopec!FL29</f>
        <v>151.91022973455642</v>
      </c>
      <c r="FP468" s="155">
        <f>[4]Sinopec!FM29</f>
        <v>235.98050362628058</v>
      </c>
      <c r="FQ468" s="155">
        <f>[4]Sinopec!FN29</f>
        <v>267.46696332673145</v>
      </c>
      <c r="FR468" s="155">
        <f>[4]Sinopec!FO29</f>
        <v>276.45412218922348</v>
      </c>
      <c r="FS468" s="155">
        <f>[4]Sinopec!FP29</f>
        <v>281.18923477193277</v>
      </c>
      <c r="FT468" s="155">
        <f>[4]Sinopec!FQ29</f>
        <v>261.81755877658196</v>
      </c>
      <c r="FU468" s="155">
        <f>[4]Sinopec!FR29</f>
        <v>164.63566701210874</v>
      </c>
      <c r="FV468" s="155">
        <f>[4]Sinopec!FS29</f>
        <v>166.07296566167054</v>
      </c>
      <c r="FW468" s="155"/>
      <c r="FX468" s="155"/>
      <c r="FY468" s="218" t="s">
        <v>166</v>
      </c>
      <c r="FZ468" s="114">
        <f>SUM(L468:FW468)</f>
        <v>3299.6301559349945</v>
      </c>
      <c r="GA468" s="115"/>
      <c r="GB468" s="109" t="s">
        <v>172</v>
      </c>
      <c r="GC468" s="116" t="s">
        <v>173</v>
      </c>
      <c r="GD468" s="117"/>
      <c r="GE468" s="118">
        <f>FZ468/FZ470</f>
        <v>0.91916924607540618</v>
      </c>
      <c r="GI468" s="118">
        <f>FZ468/$GI$576</f>
        <v>2.0470444583264133E-3</v>
      </c>
      <c r="GK468" s="114">
        <v>3299.6301559349945</v>
      </c>
      <c r="GL468" s="119">
        <f>FZ468-GK468</f>
        <v>0</v>
      </c>
      <c r="GM468" s="15">
        <f>GL468/GK468</f>
        <v>0</v>
      </c>
      <c r="GO468" s="120">
        <f>SUM(EV468:FU468)</f>
        <v>3133.5571902733241</v>
      </c>
      <c r="GP468" s="14">
        <v>2016</v>
      </c>
      <c r="GU468" s="120">
        <f>SUM(DU468:FU468)</f>
        <v>3133.5571902733241</v>
      </c>
      <c r="GW468" s="121">
        <f>SUM(DU468:FV468)</f>
        <v>3299.6301559349945</v>
      </c>
      <c r="GY468" s="22"/>
      <c r="GZ468" s="1"/>
      <c r="HA468" s="1"/>
    </row>
    <row r="469" spans="2:214" ht="14.1" customHeight="1">
      <c r="C469" s="125" t="s">
        <v>175</v>
      </c>
      <c r="D469" s="126" t="s">
        <v>176</v>
      </c>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23"/>
      <c r="DC469" s="23"/>
      <c r="DD469" s="23"/>
      <c r="DE469" s="23"/>
      <c r="DF469" s="23"/>
      <c r="DG469" s="23"/>
      <c r="DH469" s="23"/>
      <c r="DI469" s="23"/>
      <c r="DJ469" s="23"/>
      <c r="DK469" s="23"/>
      <c r="DL469" s="23"/>
      <c r="DM469" s="23"/>
      <c r="DN469" s="205"/>
      <c r="DO469" s="127"/>
      <c r="DP469" s="127"/>
      <c r="DQ469" s="127"/>
      <c r="DR469" s="127"/>
      <c r="DS469" s="127"/>
      <c r="DT469" s="127"/>
      <c r="DU469" s="127"/>
      <c r="DV469" s="127"/>
      <c r="DW469" s="127"/>
      <c r="DX469" s="127"/>
      <c r="DY469" s="127"/>
      <c r="DZ469" s="127"/>
      <c r="EA469" s="127"/>
      <c r="EB469" s="127"/>
      <c r="EC469" s="127"/>
      <c r="ED469" s="127"/>
      <c r="EE469" s="127"/>
      <c r="EF469" s="127"/>
      <c r="EG469" s="127"/>
      <c r="EH469" s="127"/>
      <c r="EI469" s="127"/>
      <c r="EJ469" s="127"/>
      <c r="EK469" s="127"/>
      <c r="EL469" s="127"/>
      <c r="EM469" s="127"/>
      <c r="EN469" s="127"/>
      <c r="EO469" s="127"/>
      <c r="EP469" s="127"/>
      <c r="EQ469" s="127"/>
      <c r="ER469" s="127"/>
      <c r="ES469" s="127"/>
      <c r="ET469" s="127"/>
      <c r="EU469" s="127"/>
      <c r="EV469" s="127"/>
      <c r="EW469" s="127"/>
      <c r="EX469" s="127"/>
      <c r="EY469" s="127"/>
      <c r="EZ469" s="127"/>
      <c r="FA469" s="214"/>
      <c r="FB469" s="127">
        <f>[4]Sinopec!EY36</f>
        <v>8.2801372463671002E-2</v>
      </c>
      <c r="FC469" s="127">
        <f>[4]Sinopec!EZ36</f>
        <v>0.21399071259686589</v>
      </c>
      <c r="FD469" s="127">
        <f>[4]Sinopec!FA36</f>
        <v>0.21910326086600343</v>
      </c>
      <c r="FE469" s="127">
        <f>[4]Sinopec!FB36</f>
        <v>0.27823172752191211</v>
      </c>
      <c r="FF469" s="127">
        <f>[4]Sinopec!FC36</f>
        <v>0.28713433716315895</v>
      </c>
      <c r="FG469" s="127">
        <f>[4]Sinopec!FD36</f>
        <v>0.29266082793587317</v>
      </c>
      <c r="FH469" s="127">
        <f>[4]Sinopec!FE36</f>
        <v>0.30512712996777358</v>
      </c>
      <c r="FI469" s="127">
        <f>[4]Sinopec!FF36</f>
        <v>0.31632833605054544</v>
      </c>
      <c r="FJ469" s="127">
        <f>[4]Sinopec!FG36</f>
        <v>0.33914245452488723</v>
      </c>
      <c r="FK469" s="127">
        <f>[4]Sinopec!FH36</f>
        <v>0.35754856208987484</v>
      </c>
      <c r="FL469" s="127">
        <f>[4]Sinopec!FI36</f>
        <v>0.39190287231943538</v>
      </c>
      <c r="FM469" s="127">
        <f>[4]Sinopec!FJ36</f>
        <v>0.39189465382617011</v>
      </c>
      <c r="FN469" s="127">
        <f>[4]Sinopec!FK36</f>
        <v>0.46721216397571885</v>
      </c>
      <c r="FO469" s="127">
        <f>[4]Sinopec!FL36</f>
        <v>0.50278633195412104</v>
      </c>
      <c r="FP469" s="127">
        <f>[4]Sinopec!FM36</f>
        <v>0.74374773997413968</v>
      </c>
      <c r="FQ469" s="127">
        <f>[4]Sinopec!FN36</f>
        <v>0.8867331592717731</v>
      </c>
      <c r="FR469" s="127">
        <f>[4]Sinopec!FO36</f>
        <v>0.93795006531655378</v>
      </c>
      <c r="FS469" s="127">
        <f>[4]Sinopec!FP36</f>
        <v>0.96947881747526499</v>
      </c>
      <c r="FT469" s="127">
        <f>[4]Sinopec!FQ36</f>
        <v>0.96513733062174301</v>
      </c>
      <c r="FU469" s="127">
        <f>[4]Sinopec!FR36</f>
        <v>0.69216819924466921</v>
      </c>
      <c r="FV469" s="127">
        <f>[4]Sinopec!FS36</f>
        <v>0.72198864267809415</v>
      </c>
      <c r="FW469" s="127"/>
      <c r="FX469" s="127"/>
      <c r="FY469" s="218" t="s">
        <v>166</v>
      </c>
      <c r="FZ469" s="129">
        <f>SUM(L469:FW469)</f>
        <v>10.36306869783825</v>
      </c>
      <c r="GA469" s="115"/>
      <c r="GB469" s="125" t="s">
        <v>175</v>
      </c>
      <c r="GC469" s="130" t="s">
        <v>176</v>
      </c>
      <c r="GD469" s="117"/>
      <c r="GE469" s="131">
        <f>(FZ469*$FP$7)/FZ470</f>
        <v>8.0830753924593476E-2</v>
      </c>
      <c r="GI469" s="132"/>
      <c r="GK469" s="129">
        <v>10.36306869783825</v>
      </c>
      <c r="GL469" s="119">
        <f>FZ469-GK469</f>
        <v>0</v>
      </c>
      <c r="GM469" s="15">
        <f>GL469/GK469</f>
        <v>0</v>
      </c>
      <c r="GO469" s="133">
        <f>SUM(EV469:FU469)</f>
        <v>9.6410800551601561</v>
      </c>
      <c r="GU469" s="133">
        <f>SUM(DU469:FU469)</f>
        <v>9.6410800551601561</v>
      </c>
      <c r="GW469" s="134">
        <f>SUM(DU469:FV469)</f>
        <v>10.36306869783825</v>
      </c>
      <c r="GY469" s="22"/>
      <c r="GZ469" s="1"/>
      <c r="HA469" s="1"/>
    </row>
    <row r="470" spans="2:214" ht="15" customHeight="1">
      <c r="C470" s="136" t="s">
        <v>177</v>
      </c>
      <c r="D470" s="14" t="s">
        <v>11</v>
      </c>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215"/>
      <c r="FB470" s="138">
        <f t="shared" ref="FB470:FV470" si="110">FB468+(FB469*$FP$7)</f>
        <v>46.216763104385144</v>
      </c>
      <c r="FC470" s="138">
        <f t="shared" si="110"/>
        <v>102.01410784875233</v>
      </c>
      <c r="FD470" s="138">
        <f t="shared" si="110"/>
        <v>104.49081110300497</v>
      </c>
      <c r="FE470" s="138">
        <f t="shared" si="110"/>
        <v>119.20161426648122</v>
      </c>
      <c r="FF470" s="138">
        <f t="shared" si="110"/>
        <v>120.62307837264466</v>
      </c>
      <c r="FG470" s="138">
        <f t="shared" si="110"/>
        <v>121.73438521056464</v>
      </c>
      <c r="FH470" s="138">
        <f t="shared" si="110"/>
        <v>124.41327124260377</v>
      </c>
      <c r="FI470" s="138">
        <f t="shared" si="110"/>
        <v>127.36163084221796</v>
      </c>
      <c r="FJ470" s="138">
        <f t="shared" si="110"/>
        <v>132.42385356424535</v>
      </c>
      <c r="FK470" s="138">
        <f t="shared" si="110"/>
        <v>136.91037353334355</v>
      </c>
      <c r="FL470" s="138">
        <f t="shared" si="110"/>
        <v>153.76422405253899</v>
      </c>
      <c r="FM470" s="138">
        <f t="shared" si="110"/>
        <v>152.44257022867876</v>
      </c>
      <c r="FN470" s="138">
        <f t="shared" si="110"/>
        <v>162.91242298290078</v>
      </c>
      <c r="FO470" s="138">
        <f t="shared" si="110"/>
        <v>165.9882470292718</v>
      </c>
      <c r="FP470" s="138">
        <f t="shared" si="110"/>
        <v>256.80544034555646</v>
      </c>
      <c r="FQ470" s="138">
        <f t="shared" si="110"/>
        <v>292.29549178634107</v>
      </c>
      <c r="FR470" s="138">
        <f t="shared" si="110"/>
        <v>302.71672401808701</v>
      </c>
      <c r="FS470" s="138">
        <f t="shared" si="110"/>
        <v>308.3346416612402</v>
      </c>
      <c r="FT470" s="138">
        <f t="shared" si="110"/>
        <v>288.84140403399078</v>
      </c>
      <c r="FU470" s="138">
        <f t="shared" si="110"/>
        <v>184.01637659095948</v>
      </c>
      <c r="FV470" s="138">
        <f t="shared" si="110"/>
        <v>186.28864765665716</v>
      </c>
      <c r="FW470" s="112"/>
      <c r="FX470" s="112"/>
      <c r="FY470" s="218" t="s">
        <v>166</v>
      </c>
      <c r="FZ470" s="139">
        <f>SUM(L470:FW470)</f>
        <v>3589.7960794744668</v>
      </c>
      <c r="GA470" s="115"/>
      <c r="GB470" s="136" t="s">
        <v>177</v>
      </c>
      <c r="GC470" s="14" t="s">
        <v>11</v>
      </c>
      <c r="GD470" s="117"/>
      <c r="GE470" s="140">
        <f>GE468+GE469</f>
        <v>0.99999999999999967</v>
      </c>
      <c r="GI470" s="141"/>
      <c r="GK470" s="139">
        <v>3589.7960794744668</v>
      </c>
      <c r="GL470" s="119">
        <f>FZ470-GK470</f>
        <v>0</v>
      </c>
      <c r="GM470" s="15">
        <f>GL470/GK470</f>
        <v>0</v>
      </c>
      <c r="GO470" s="142">
        <f>SUM(EV470:FU470)</f>
        <v>3403.5074318178094</v>
      </c>
      <c r="GR470" s="143" t="str">
        <f>GB467</f>
        <v>Sinopec, China</v>
      </c>
      <c r="GS470" s="144">
        <f>GO470</f>
        <v>3403.5074318178094</v>
      </c>
      <c r="GU470" s="142">
        <f>SUM(DU470:FU470)</f>
        <v>3403.5074318178094</v>
      </c>
      <c r="GW470" s="145">
        <f>SUM(DU470:FV470)</f>
        <v>3589.7960794744668</v>
      </c>
      <c r="GY470" s="306">
        <f>+GW470</f>
        <v>3589.7960794744668</v>
      </c>
      <c r="GZ470" s="143" t="str">
        <f>GR470</f>
        <v>Sinopec, China</v>
      </c>
      <c r="HA470" s="144">
        <f>GW470</f>
        <v>3589.7960794744668</v>
      </c>
      <c r="HC470" s="22" t="s">
        <v>91</v>
      </c>
      <c r="HD470" s="146">
        <f>FU470</f>
        <v>184.01637659095948</v>
      </c>
      <c r="HE470" s="147"/>
      <c r="HF470" s="148">
        <f>FV470</f>
        <v>186.28864765665716</v>
      </c>
    </row>
    <row r="471" spans="2:214" ht="9.9499999999999993" customHeight="1">
      <c r="B471" s="6"/>
      <c r="C471" s="157"/>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23"/>
      <c r="DC471" s="23"/>
      <c r="DD471" s="23"/>
      <c r="DE471" s="23"/>
      <c r="DF471" s="23"/>
      <c r="DG471" s="23"/>
      <c r="DH471" s="23"/>
      <c r="DI471" s="23"/>
      <c r="DJ471" s="23"/>
      <c r="DK471" s="23"/>
      <c r="DL471" s="23"/>
      <c r="DM471" s="23"/>
      <c r="DN471" s="23"/>
      <c r="DO471" s="23"/>
      <c r="DP471" s="23"/>
      <c r="DQ471" s="23"/>
      <c r="DR471" s="23"/>
      <c r="DS471" s="23"/>
      <c r="DT471" s="23"/>
      <c r="DU471" s="23"/>
      <c r="DV471" s="23"/>
      <c r="DW471" s="23"/>
      <c r="DX471" s="23"/>
      <c r="DY471" s="23"/>
      <c r="DZ471" s="23"/>
      <c r="EA471" s="23"/>
      <c r="EB471" s="23"/>
      <c r="EC471" s="23"/>
      <c r="ED471" s="23"/>
      <c r="EE471" s="23"/>
      <c r="EF471" s="23"/>
      <c r="EG471" s="23"/>
      <c r="EH471" s="23"/>
      <c r="EI471" s="23"/>
      <c r="EJ471" s="23"/>
      <c r="EK471" s="23"/>
      <c r="EL471" s="23"/>
      <c r="EM471" s="23"/>
      <c r="EN471" s="23"/>
      <c r="EO471" s="23"/>
      <c r="EP471" s="23"/>
      <c r="EQ471" s="23"/>
      <c r="ER471" s="23"/>
      <c r="ES471" s="23"/>
      <c r="ET471" s="23"/>
      <c r="EU471" s="23"/>
      <c r="EV471" s="23"/>
      <c r="EW471" s="23"/>
      <c r="EX471" s="23"/>
      <c r="EY471" s="23"/>
      <c r="EZ471" s="23"/>
      <c r="FA471" s="23"/>
      <c r="FB471" s="23"/>
      <c r="FC471" s="23"/>
      <c r="FD471" s="23"/>
      <c r="FE471" s="23"/>
      <c r="FF471" s="23"/>
      <c r="FG471" s="23"/>
      <c r="FH471" s="23"/>
      <c r="FI471" s="23"/>
      <c r="FJ471" s="23"/>
      <c r="FK471" s="23"/>
      <c r="FL471" s="23"/>
      <c r="FM471" s="23"/>
      <c r="FN471" s="23"/>
      <c r="FO471" s="23"/>
      <c r="FP471" s="23"/>
      <c r="FQ471" s="23"/>
      <c r="FR471" s="23"/>
      <c r="FS471" s="23"/>
      <c r="FT471" s="23"/>
      <c r="FU471" s="23"/>
      <c r="FV471" s="23"/>
      <c r="FW471" s="23"/>
      <c r="FX471" s="23"/>
      <c r="FY471" s="23"/>
      <c r="FZ471" s="151">
        <f>FZ468+(FZ469*$FP$7)</f>
        <v>3589.7960794744654</v>
      </c>
      <c r="GA471" s="152" t="s">
        <v>179</v>
      </c>
      <c r="GB471" s="157"/>
      <c r="GF471" s="6"/>
      <c r="GK471" s="204">
        <v>0</v>
      </c>
      <c r="GZ471" s="1"/>
      <c r="HA471" s="1"/>
    </row>
    <row r="472" spans="2:214" ht="9.9499999999999993" customHeight="1">
      <c r="B472" s="6"/>
      <c r="C472" s="157"/>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23"/>
      <c r="DC472" s="23"/>
      <c r="DD472" s="23"/>
      <c r="DE472" s="23"/>
      <c r="DF472" s="23"/>
      <c r="DG472" s="23"/>
      <c r="DH472" s="23"/>
      <c r="DI472" s="23"/>
      <c r="DJ472" s="23"/>
      <c r="DK472" s="23"/>
      <c r="DL472" s="23"/>
      <c r="DM472" s="23"/>
      <c r="DN472" s="23"/>
      <c r="DO472" s="23"/>
      <c r="DP472" s="23"/>
      <c r="DQ472" s="23"/>
      <c r="DR472" s="23"/>
      <c r="DS472" s="23"/>
      <c r="DT472" s="23"/>
      <c r="DU472" s="23"/>
      <c r="DV472" s="23"/>
      <c r="DW472" s="23"/>
      <c r="DX472" s="23"/>
      <c r="DY472" s="23"/>
      <c r="DZ472" s="23"/>
      <c r="EA472" s="23"/>
      <c r="EB472" s="23"/>
      <c r="EC472" s="23"/>
      <c r="ED472" s="23"/>
      <c r="EE472" s="23"/>
      <c r="EF472" s="23"/>
      <c r="EG472" s="23"/>
      <c r="EH472" s="23"/>
      <c r="EI472" s="23"/>
      <c r="EJ472" s="23"/>
      <c r="EK472" s="23"/>
      <c r="EL472" s="23"/>
      <c r="EM472" s="23"/>
      <c r="EN472" s="23"/>
      <c r="EO472" s="23"/>
      <c r="EP472" s="23"/>
      <c r="EQ472" s="23"/>
      <c r="ER472" s="23"/>
      <c r="ES472" s="23"/>
      <c r="ET472" s="23"/>
      <c r="EU472" s="23"/>
      <c r="EV472" s="23"/>
      <c r="EW472" s="23"/>
      <c r="EX472" s="23"/>
      <c r="EY472" s="23"/>
      <c r="EZ472" s="23"/>
      <c r="FA472" s="23"/>
      <c r="FB472" s="23"/>
      <c r="FC472" s="23"/>
      <c r="FD472" s="23"/>
      <c r="FE472" s="23"/>
      <c r="FF472" s="23"/>
      <c r="FG472" s="23"/>
      <c r="FH472" s="23"/>
      <c r="FI472" s="23"/>
      <c r="FJ472" s="23"/>
      <c r="FK472" s="23"/>
      <c r="FL472" s="23"/>
      <c r="FM472" s="23"/>
      <c r="FN472" s="23"/>
      <c r="FO472" s="23"/>
      <c r="FP472" s="23"/>
      <c r="FQ472" s="23"/>
      <c r="FR472" s="23"/>
      <c r="FS472" s="23"/>
      <c r="FT472" s="23"/>
      <c r="FU472" s="23"/>
      <c r="FV472" s="23"/>
      <c r="FW472" s="23"/>
      <c r="FX472" s="23"/>
      <c r="FY472" s="23"/>
      <c r="FZ472" s="204"/>
      <c r="GB472" s="157"/>
      <c r="GF472" s="6"/>
      <c r="GK472" s="204"/>
      <c r="GZ472" s="1"/>
      <c r="HA472" s="1"/>
    </row>
    <row r="473" spans="2:214" ht="14.1" customHeight="1">
      <c r="B473" s="14">
        <v>90</v>
      </c>
      <c r="C473" s="103" t="str">
        <f>GB473</f>
        <v>Sonangol, Angola</v>
      </c>
      <c r="D473" s="104" t="s">
        <v>169</v>
      </c>
      <c r="F473" s="14" t="s">
        <v>238</v>
      </c>
      <c r="G473" s="23" t="s">
        <v>200</v>
      </c>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23"/>
      <c r="DC473" s="23"/>
      <c r="DD473" s="23"/>
      <c r="DE473" s="23"/>
      <c r="DF473" s="23"/>
      <c r="DG473" s="23"/>
      <c r="DH473" s="23"/>
      <c r="DI473" s="23"/>
      <c r="DJ473" s="23"/>
      <c r="DK473" s="23"/>
      <c r="DL473" s="23"/>
      <c r="DM473" s="23"/>
      <c r="DN473" s="23"/>
      <c r="DO473" s="23"/>
      <c r="DP473" s="23"/>
      <c r="DQ473" s="23"/>
      <c r="DR473" s="23"/>
      <c r="DS473" s="23"/>
      <c r="DT473" s="23"/>
      <c r="DU473" s="23"/>
      <c r="DV473" s="23"/>
      <c r="DW473" s="23"/>
      <c r="DX473" s="23"/>
      <c r="DY473" s="23"/>
      <c r="DZ473" s="23"/>
      <c r="EA473" s="23"/>
      <c r="EB473" s="23"/>
      <c r="EC473" s="23"/>
      <c r="ED473" s="23"/>
      <c r="EE473" s="23"/>
      <c r="EF473" s="23"/>
      <c r="EG473" s="23"/>
      <c r="EH473" s="23"/>
      <c r="EI473" s="23"/>
      <c r="EJ473" s="23"/>
      <c r="EK473" s="23"/>
      <c r="EL473" s="23"/>
      <c r="EM473" s="23"/>
      <c r="EN473" s="23"/>
      <c r="EO473" s="23"/>
      <c r="EP473" s="23"/>
      <c r="EQ473" s="23"/>
      <c r="ER473" s="23"/>
      <c r="ES473" s="23"/>
      <c r="ET473" s="23"/>
      <c r="EU473" s="23"/>
      <c r="EV473" s="23"/>
      <c r="EW473" s="23"/>
      <c r="EX473" s="23"/>
      <c r="EY473" s="23"/>
      <c r="EZ473" s="23"/>
      <c r="FA473" s="23"/>
      <c r="FB473" s="23"/>
      <c r="FC473" s="23"/>
      <c r="FD473" s="23"/>
      <c r="FE473" s="23"/>
      <c r="FF473" s="23"/>
      <c r="FG473" s="23"/>
      <c r="FH473" s="23"/>
      <c r="FI473" s="23"/>
      <c r="FJ473" s="23"/>
      <c r="FK473" s="23"/>
      <c r="FL473" s="23"/>
      <c r="FM473" s="23"/>
      <c r="FN473" s="23"/>
      <c r="FO473" s="23"/>
      <c r="FP473" s="23"/>
      <c r="FQ473" s="23"/>
      <c r="FR473" s="23"/>
      <c r="FS473" s="23"/>
      <c r="FT473" s="23"/>
      <c r="FU473" s="23"/>
      <c r="FV473" s="23"/>
      <c r="FW473" s="23"/>
      <c r="FX473" s="23"/>
      <c r="FY473" s="23"/>
      <c r="FZ473" s="180"/>
      <c r="GB473" s="108" t="s">
        <v>99</v>
      </c>
      <c r="GF473" s="14">
        <v>90</v>
      </c>
      <c r="GK473" s="180"/>
      <c r="GZ473" s="1"/>
      <c r="HA473" s="1"/>
    </row>
    <row r="474" spans="2:214" ht="14.1" customHeight="1">
      <c r="C474" s="109" t="s">
        <v>172</v>
      </c>
      <c r="D474" s="110" t="s">
        <v>173</v>
      </c>
      <c r="F474" s="14" t="s">
        <v>297</v>
      </c>
      <c r="G474" s="23" t="s">
        <v>204</v>
      </c>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23"/>
      <c r="DC474" s="23"/>
      <c r="DD474" s="23"/>
      <c r="DE474" s="23"/>
      <c r="DF474" s="23"/>
      <c r="DG474" s="23"/>
      <c r="DH474" s="23"/>
      <c r="DI474" s="23"/>
      <c r="DJ474" s="23"/>
      <c r="DK474" s="23"/>
      <c r="DL474" s="23"/>
      <c r="DM474" s="23"/>
      <c r="DN474" s="213"/>
      <c r="DO474" s="127">
        <f>[4]Sonangol!DL29</f>
        <v>1.3673720583816744E-2</v>
      </c>
      <c r="DP474" s="127">
        <f>[4]Sonangol!DM29</f>
        <v>1.8067492294960071E-2</v>
      </c>
      <c r="DQ474" s="127">
        <f>[4]Sonangol!DN29</f>
        <v>2.8673148149443974E-2</v>
      </c>
      <c r="DR474" s="155">
        <f>[4]Sonangol!DO29</f>
        <v>0.12893447331665428</v>
      </c>
      <c r="DS474" s="155">
        <f>[4]Sonangol!DP29</f>
        <v>0.2187795293410679</v>
      </c>
      <c r="DT474" s="155">
        <f>[4]Sonangol!DQ29</f>
        <v>0.24752843217518677</v>
      </c>
      <c r="DU474" s="155">
        <f>[4]Sonangol!DR29</f>
        <v>0.17931133862545282</v>
      </c>
      <c r="DV474" s="155">
        <f>[4]Sonangol!DS29</f>
        <v>0.17230403029302596</v>
      </c>
      <c r="DW474" s="155">
        <f>[4]Sonangol!DT29</f>
        <v>0.14715347498096412</v>
      </c>
      <c r="DX474" s="155">
        <f>[4]Sonangol!DU29</f>
        <v>0.12882084128964197</v>
      </c>
      <c r="DY474" s="155">
        <f>[4]Sonangol!DV29</f>
        <v>0.66563819065902541</v>
      </c>
      <c r="DZ474" s="155">
        <f>[4]Sonangol!DW29</f>
        <v>1.5571424051788578</v>
      </c>
      <c r="EA474" s="155">
        <f>[4]Sonangol!DX29</f>
        <v>1.2956252561252553</v>
      </c>
      <c r="EB474" s="155">
        <f>[4]Sonangol!DY29</f>
        <v>1.9471543940089229</v>
      </c>
      <c r="EC474" s="155">
        <f>[4]Sonangol!DZ29</f>
        <v>2.2530527830634282</v>
      </c>
      <c r="ED474" s="155">
        <f>[4]Sonangol!EA29</f>
        <v>2.3504105027638738</v>
      </c>
      <c r="EE474" s="155">
        <f>[4]Sonangol!EB29</f>
        <v>2.2945284729229276</v>
      </c>
      <c r="EF474" s="155">
        <f>[4]Sonangol!EC29</f>
        <v>3.8371049405443665</v>
      </c>
      <c r="EG474" s="155">
        <f>[4]Sonangol!ED29</f>
        <v>13.791153456086509</v>
      </c>
      <c r="EH474" s="155">
        <f>[4]Sonangol!EE29</f>
        <v>9.4023047896730496</v>
      </c>
      <c r="EI474" s="155">
        <f>[4]Sonangol!EF29</f>
        <v>10.583641271390382</v>
      </c>
      <c r="EJ474" s="155">
        <f>[4]Sonangol!EG29</f>
        <v>10.848365007212772</v>
      </c>
      <c r="EK474" s="155">
        <f>[4]Sonangol!EH29</f>
        <v>9.4269296396417097</v>
      </c>
      <c r="EL474" s="155">
        <f>[4]Sonangol!EI29</f>
        <v>8.8984241912832882</v>
      </c>
      <c r="EM474" s="155">
        <f>[4]Sonangol!EJ29</f>
        <v>12.835674416031113</v>
      </c>
      <c r="EN474" s="155">
        <f>[4]Sonangol!EK29</f>
        <v>15.021443271626737</v>
      </c>
      <c r="EO474" s="155">
        <f>[4]Sonangol!EL29</f>
        <v>16.672779356575479</v>
      </c>
      <c r="EP474" s="155">
        <f>[4]Sonangol!EM29</f>
        <v>20.298358278836393</v>
      </c>
      <c r="EQ474" s="155">
        <f>[4]Sonangol!EN29</f>
        <v>25.857307977090656</v>
      </c>
      <c r="ER474" s="155">
        <f>[4]Sonangol!EO29</f>
        <v>32.403379094000989</v>
      </c>
      <c r="ES474" s="155">
        <f>[4]Sonangol!EP29</f>
        <v>32.52599527795752</v>
      </c>
      <c r="ET474" s="155">
        <f>[4]Sonangol!EQ29</f>
        <v>34.054715178949735</v>
      </c>
      <c r="EU474" s="155">
        <f>[4]Sonangol!ER29</f>
        <v>35.847068609420774</v>
      </c>
      <c r="EV474" s="155">
        <f>[4]Sonangol!ES29</f>
        <v>37.684133524223</v>
      </c>
      <c r="EW474" s="155">
        <f>[4]Sonangol!ET29</f>
        <v>36.475019917952615</v>
      </c>
      <c r="EX474" s="155">
        <f>[4]Sonangol!EU29</f>
        <v>38.364787080715118</v>
      </c>
      <c r="EY474" s="155">
        <f>[4]Sonangol!EV29</f>
        <v>46.151127914133419</v>
      </c>
      <c r="EZ474" s="155">
        <f>[4]Sonangol!EW29</f>
        <v>50.561535385077967</v>
      </c>
      <c r="FA474" s="155">
        <f>[4]Sonangol!EX29</f>
        <v>50.926241792104435</v>
      </c>
      <c r="FB474" s="155">
        <f>[4]Sonangol!EY29</f>
        <v>52.436707534011546</v>
      </c>
      <c r="FC474" s="155">
        <f>[4]Sonangol!EZ29</f>
        <v>53.109271456206329</v>
      </c>
      <c r="FD474" s="155">
        <f>[4]Sonangol!FA29</f>
        <v>53.22455323541535</v>
      </c>
      <c r="FE474" s="155">
        <f>[4]Sonangol!FB29</f>
        <v>52.899186585737077</v>
      </c>
      <c r="FF474" s="155">
        <f>[4]Sonangol!FC29</f>
        <v>63.850751842701889</v>
      </c>
      <c r="FG474" s="155">
        <f>[4]Sonangol!FD29</f>
        <v>64.31775872624614</v>
      </c>
      <c r="FH474" s="155">
        <f>[4]Sonangol!FE29</f>
        <v>75.151962504842942</v>
      </c>
      <c r="FI474" s="155">
        <f>[4]Sonangol!FF29</f>
        <v>88.782143255461321</v>
      </c>
      <c r="FJ474" s="155">
        <f>[4]Sonangol!FG29</f>
        <v>100.85395913099899</v>
      </c>
      <c r="FK474" s="155">
        <f>[4]Sonangol!FH29</f>
        <v>124.11847464218963</v>
      </c>
      <c r="FL474" s="155">
        <f>[4]Sonangol!FI29</f>
        <v>138.9576669775214</v>
      </c>
      <c r="FM474" s="155">
        <f>[4]Sonangol!FJ29</f>
        <v>133.75850897290408</v>
      </c>
      <c r="FN474" s="155">
        <f>[4]Sonangol!FK29</f>
        <v>136.04055432949326</v>
      </c>
      <c r="FO474" s="155">
        <f>[4]Sonangol!FL29</f>
        <v>125.2783276074431</v>
      </c>
      <c r="FP474" s="155">
        <f>[4]Sonangol!FM29</f>
        <v>127.50298146057601</v>
      </c>
      <c r="FQ474" s="155">
        <f>[4]Sonangol!FN29</f>
        <v>128.91721491885116</v>
      </c>
      <c r="FR474" s="155">
        <f>[4]Sonangol!FO29</f>
        <v>124.62177059699795</v>
      </c>
      <c r="FS474" s="155">
        <f>[4]Sonangol!FP29</f>
        <v>129.77186613883347</v>
      </c>
      <c r="FT474" s="155">
        <f>[4]Sonangol!FQ29</f>
        <v>128.55726948632363</v>
      </c>
      <c r="FU474" s="155">
        <f>[4]Sonangol!FR29</f>
        <v>123.64456415873423</v>
      </c>
      <c r="FV474" s="155">
        <f>[4]Sonangol!FS29</f>
        <v>120.02988392665827</v>
      </c>
      <c r="FW474" s="155"/>
      <c r="FX474" s="155"/>
      <c r="FY474" s="218" t="s">
        <v>166</v>
      </c>
      <c r="FZ474" s="114">
        <f>SUM(L474:FW474)</f>
        <v>2711.9396663444481</v>
      </c>
      <c r="GA474" s="115"/>
      <c r="GB474" s="109" t="s">
        <v>172</v>
      </c>
      <c r="GC474" s="116" t="s">
        <v>173</v>
      </c>
      <c r="GD474" s="117"/>
      <c r="GE474" s="118">
        <f>FZ474/FZ476</f>
        <v>0.94780323265247912</v>
      </c>
      <c r="GI474" s="118">
        <f>FZ474/$GI$576</f>
        <v>1.6824494876556562E-3</v>
      </c>
      <c r="GK474" s="114">
        <v>2708.6920347170762</v>
      </c>
      <c r="GL474" s="119">
        <f>FZ474-GK474</f>
        <v>3.2476316273719021</v>
      </c>
      <c r="GM474" s="15">
        <f>GL474/GK474</f>
        <v>1.1989667284974751E-3</v>
      </c>
      <c r="GO474" s="120">
        <f>SUM(EV474:FU474)</f>
        <v>2285.958339175696</v>
      </c>
      <c r="GP474" s="14">
        <v>2016</v>
      </c>
      <c r="GU474" s="120">
        <f>SUM(DU474:FU474)</f>
        <v>2591.2541256219288</v>
      </c>
      <c r="GW474" s="121">
        <f>SUM(DU474:FV474)</f>
        <v>2711.2840095485872</v>
      </c>
      <c r="GZ474" s="1"/>
      <c r="HA474" s="1"/>
    </row>
    <row r="475" spans="2:214" ht="14.1" customHeight="1">
      <c r="C475" s="125" t="s">
        <v>175</v>
      </c>
      <c r="D475" s="126" t="s">
        <v>176</v>
      </c>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23"/>
      <c r="DC475" s="23"/>
      <c r="DD475" s="23"/>
      <c r="DE475" s="23"/>
      <c r="DF475" s="23"/>
      <c r="DG475" s="23"/>
      <c r="DH475" s="23"/>
      <c r="DI475" s="23"/>
      <c r="DJ475" s="23"/>
      <c r="DK475" s="23"/>
      <c r="DL475" s="23"/>
      <c r="DM475" s="23"/>
      <c r="DN475" s="214"/>
      <c r="DO475" s="127">
        <f>[4]Sonangol!DL36</f>
        <v>2.5791481551895867E-5</v>
      </c>
      <c r="DP475" s="127">
        <f>[4]Sonangol!DM36</f>
        <v>3.4079049031175425E-5</v>
      </c>
      <c r="DQ475" s="127">
        <f>[4]Sonangol!DN36</f>
        <v>5.4083522257022632E-5</v>
      </c>
      <c r="DR475" s="127">
        <f>[4]Sonangol!DO36</f>
        <v>2.4319723878851396E-4</v>
      </c>
      <c r="DS475" s="127">
        <f>[4]Sonangol!DP36</f>
        <v>4.1266370483033387E-4</v>
      </c>
      <c r="DT475" s="127">
        <f>[4]Sonangol!DQ36</f>
        <v>4.6689011618182693E-4</v>
      </c>
      <c r="DU475" s="127">
        <f>[4]Sonangol!DR36</f>
        <v>3.382184866112882E-4</v>
      </c>
      <c r="DV475" s="127">
        <f>[4]Sonangol!DS36</f>
        <v>3.2500124537278204E-4</v>
      </c>
      <c r="DW475" s="127">
        <f>[4]Sonangol!DT36</f>
        <v>2.7756206600863006E-4</v>
      </c>
      <c r="DX475" s="127">
        <f>[4]Sonangol!DU36</f>
        <v>2.4298290514680846E-4</v>
      </c>
      <c r="DY475" s="127">
        <f>[4]Sonangol!DV36</f>
        <v>1.2875681992672869E-3</v>
      </c>
      <c r="DZ475" s="127">
        <f>[4]Sonangol!DW36</f>
        <v>2.9998283835262715E-3</v>
      </c>
      <c r="EA475" s="127">
        <f>[4]Sonangol!DX36</f>
        <v>2.5149171541240544E-3</v>
      </c>
      <c r="EB475" s="127">
        <f>[4]Sonangol!DY36</f>
        <v>3.7563834204538881E-3</v>
      </c>
      <c r="EC475" s="127">
        <f>[4]Sonangol!DZ36</f>
        <v>4.3459181932628075E-3</v>
      </c>
      <c r="ED475" s="127">
        <f>[4]Sonangol!EA36</f>
        <v>4.5337373642855023E-3</v>
      </c>
      <c r="EE475" s="127">
        <f>[4]Sonangol!EB36</f>
        <v>4.4241499724853176E-3</v>
      </c>
      <c r="EF475" s="127">
        <f>[4]Sonangol!EC36</f>
        <v>7.4508733273051528E-3</v>
      </c>
      <c r="EG475" s="127">
        <f>[4]Sonangol!ED36</f>
        <v>2.6822439587389602E-2</v>
      </c>
      <c r="EH475" s="127">
        <f>[4]Sonangol!EE36</f>
        <v>1.8927022843107207E-2</v>
      </c>
      <c r="EI475" s="127">
        <f>[4]Sonangol!EF36</f>
        <v>2.1538134048407858E-2</v>
      </c>
      <c r="EJ475" s="127">
        <f>[4]Sonangol!EG36</f>
        <v>2.2420322932891045E-2</v>
      </c>
      <c r="EK475" s="127">
        <f>[4]Sonangol!EH36</f>
        <v>1.9658147961347787E-2</v>
      </c>
      <c r="EL475" s="127">
        <f>[4]Sonangol!EI36</f>
        <v>1.8917230957536176E-2</v>
      </c>
      <c r="EM475" s="127">
        <f>[4]Sonangol!EJ36</f>
        <v>2.6770294304198364E-2</v>
      </c>
      <c r="EN475" s="127">
        <f>[4]Sonangol!EK36</f>
        <v>3.0893109069224618E-2</v>
      </c>
      <c r="EO475" s="127">
        <f>[4]Sonangol!EL36</f>
        <v>3.4221167631503513E-2</v>
      </c>
      <c r="EP475" s="127">
        <f>[4]Sonangol!EM36</f>
        <v>4.1273058884773867E-2</v>
      </c>
      <c r="EQ475" s="127">
        <f>[4]Sonangol!EN36</f>
        <v>5.2184984799036188E-2</v>
      </c>
      <c r="ER475" s="127">
        <f>[4]Sonangol!EO36</f>
        <v>6.4958827058794216E-2</v>
      </c>
      <c r="ES475" s="127">
        <f>[4]Sonangol!EP36</f>
        <v>6.4550221148792719E-2</v>
      </c>
      <c r="ET475" s="127">
        <f>[4]Sonangol!EQ36</f>
        <v>6.8286885621073129E-2</v>
      </c>
      <c r="EU475" s="127">
        <f>[4]Sonangol!ER36</f>
        <v>7.1880932232708541E-2</v>
      </c>
      <c r="EV475" s="127">
        <f>[4]Sonangol!ES36</f>
        <v>7.5373651215454113E-2</v>
      </c>
      <c r="EW475" s="127">
        <f>[4]Sonangol!ET36</f>
        <v>7.3017686230402779E-2</v>
      </c>
      <c r="EX475" s="127">
        <f>[4]Sonangol!EU36</f>
        <v>7.6280068932533029E-2</v>
      </c>
      <c r="EY475" s="127">
        <f>[4]Sonangol!EV36</f>
        <v>9.1268838822551879E-2</v>
      </c>
      <c r="EZ475" s="127">
        <f>[4]Sonangol!EW36</f>
        <v>9.9587784805537469E-2</v>
      </c>
      <c r="FA475" s="127">
        <f>[4]Sonangol!EX36</f>
        <v>0.10035102215160493</v>
      </c>
      <c r="FB475" s="127">
        <f>[4]Sonangol!EY36</f>
        <v>0.10327539995445932</v>
      </c>
      <c r="FC475" s="127">
        <f>[4]Sonangol!EZ36</f>
        <v>0.10439334503874689</v>
      </c>
      <c r="FD475" s="127">
        <f>[4]Sonangol!FA36</f>
        <v>0.10468611564918749</v>
      </c>
      <c r="FE475" s="127">
        <f>[4]Sonangol!FB36</f>
        <v>0.10377110569060291</v>
      </c>
      <c r="FF475" s="127">
        <f>[4]Sonangol!FC36</f>
        <v>0.12510596274478827</v>
      </c>
      <c r="FG475" s="127">
        <f>[4]Sonangol!FD36</f>
        <v>0.12621281045682867</v>
      </c>
      <c r="FH475" s="127">
        <f>[4]Sonangol!FE36</f>
        <v>0.14740162454111333</v>
      </c>
      <c r="FI475" s="127">
        <f>[4]Sonangol!FF36</f>
        <v>0.17235772898109006</v>
      </c>
      <c r="FJ475" s="127">
        <f>[4]Sonangol!FG36</f>
        <v>0.19535366058917772</v>
      </c>
      <c r="FK475" s="127">
        <f>[4]Sonangol!FH36</f>
        <v>0.24036525443129467</v>
      </c>
      <c r="FL475" s="127">
        <f>[4]Sonangol!FI36</f>
        <v>0.26722518026506814</v>
      </c>
      <c r="FM475" s="127">
        <f>[4]Sonangol!FJ36</f>
        <v>0.25749381188546372</v>
      </c>
      <c r="FN475" s="127">
        <f>[4]Sonangol!FK36</f>
        <v>0.26212965500841223</v>
      </c>
      <c r="FO475" s="127">
        <f>[4]Sonangol!FL36</f>
        <v>0.24196544190226188</v>
      </c>
      <c r="FP475" s="127">
        <f>[4]Sonangol!FM36</f>
        <v>0.24622186201616841</v>
      </c>
      <c r="FQ475" s="127">
        <f>[4]Sonangol!FN36</f>
        <v>0.25013226620286899</v>
      </c>
      <c r="FR475" s="127">
        <f>[4]Sonangol!FO36</f>
        <v>0.24056885589256377</v>
      </c>
      <c r="FS475" s="127">
        <f>[4]Sonangol!FP36</f>
        <v>0.25059937326400322</v>
      </c>
      <c r="FT475" s="127">
        <f>[4]Sonangol!FQ36</f>
        <v>0.25538889928896952</v>
      </c>
      <c r="FU475" s="127">
        <f>[4]Sonangol!FR36</f>
        <v>0.25659262792423915</v>
      </c>
      <c r="FV475" s="127">
        <f>[4]Sonangol!FS36</f>
        <v>0.24977458904812466</v>
      </c>
      <c r="FW475" s="127"/>
      <c r="FX475" s="127"/>
      <c r="FY475" s="218" t="s">
        <v>166</v>
      </c>
      <c r="FZ475" s="129">
        <f>SUM(L475:FW475)</f>
        <v>5.3339312478447933</v>
      </c>
      <c r="GA475" s="115"/>
      <c r="GB475" s="125" t="s">
        <v>175</v>
      </c>
      <c r="GC475" s="130" t="s">
        <v>176</v>
      </c>
      <c r="GD475" s="117"/>
      <c r="GE475" s="131">
        <f>(FZ475*$FP$7)/FZ476</f>
        <v>5.2196767347520774E-2</v>
      </c>
      <c r="GI475" s="132"/>
      <c r="GK475" s="129">
        <v>5.304432280731687</v>
      </c>
      <c r="GL475" s="119">
        <f>FZ475-GK475</f>
        <v>2.9498967113106289E-2</v>
      </c>
      <c r="GM475" s="15">
        <f>GL475/GK475</f>
        <v>5.56119214119503E-3</v>
      </c>
      <c r="GO475" s="133">
        <f>SUM(EV475:FU475)</f>
        <v>4.4671200338853927</v>
      </c>
      <c r="GU475" s="133">
        <f>SUM(DU475:FU475)</f>
        <v>5.0829199536840282</v>
      </c>
      <c r="GW475" s="134">
        <f>SUM(DU475:FV475)</f>
        <v>5.3326945427321526</v>
      </c>
      <c r="GY475" s="306"/>
      <c r="GZ475" s="1"/>
      <c r="HA475" s="1"/>
    </row>
    <row r="476" spans="2:214" ht="15" customHeight="1">
      <c r="B476" s="6"/>
      <c r="C476" s="136" t="s">
        <v>177</v>
      </c>
      <c r="D476" s="14" t="s">
        <v>11</v>
      </c>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215"/>
      <c r="DO476" s="138">
        <f t="shared" ref="DO476:FV476" si="111">DO474+(DO475*$FP$7)</f>
        <v>1.4395882067269827E-2</v>
      </c>
      <c r="DP476" s="138">
        <f t="shared" si="111"/>
        <v>1.9021705667832983E-2</v>
      </c>
      <c r="DQ476" s="138">
        <f t="shared" si="111"/>
        <v>3.0187486772640607E-2</v>
      </c>
      <c r="DR476" s="138">
        <f t="shared" si="111"/>
        <v>0.13574399600273268</v>
      </c>
      <c r="DS476" s="138">
        <f t="shared" si="111"/>
        <v>0.23033411307631724</v>
      </c>
      <c r="DT476" s="138">
        <f t="shared" si="111"/>
        <v>0.26060135542827795</v>
      </c>
      <c r="DU476" s="138">
        <f t="shared" si="111"/>
        <v>0.18878145625056889</v>
      </c>
      <c r="DV476" s="138">
        <f t="shared" si="111"/>
        <v>0.18140406516346386</v>
      </c>
      <c r="DW476" s="138">
        <f t="shared" si="111"/>
        <v>0.15492521282920577</v>
      </c>
      <c r="DX476" s="138">
        <f t="shared" si="111"/>
        <v>0.1356243626337526</v>
      </c>
      <c r="DY476" s="138">
        <f t="shared" si="111"/>
        <v>0.70169010023850942</v>
      </c>
      <c r="DZ476" s="138">
        <f t="shared" si="111"/>
        <v>1.6411375999175934</v>
      </c>
      <c r="EA476" s="138">
        <f t="shared" si="111"/>
        <v>1.3660429364407287</v>
      </c>
      <c r="EB476" s="138">
        <f t="shared" si="111"/>
        <v>2.0523331297816316</v>
      </c>
      <c r="EC476" s="138">
        <f t="shared" si="111"/>
        <v>2.374738492474787</v>
      </c>
      <c r="ED476" s="138">
        <f t="shared" si="111"/>
        <v>2.4773551489638677</v>
      </c>
      <c r="EE476" s="138">
        <f t="shared" si="111"/>
        <v>2.4184046721525165</v>
      </c>
      <c r="EF476" s="138">
        <f t="shared" si="111"/>
        <v>4.0457293937089105</v>
      </c>
      <c r="EG476" s="138">
        <f t="shared" si="111"/>
        <v>14.542181764533417</v>
      </c>
      <c r="EH476" s="138">
        <f t="shared" si="111"/>
        <v>9.932261429280052</v>
      </c>
      <c r="EI476" s="138">
        <f t="shared" si="111"/>
        <v>11.186709024745802</v>
      </c>
      <c r="EJ476" s="138">
        <f t="shared" si="111"/>
        <v>11.476134049333721</v>
      </c>
      <c r="EK476" s="138">
        <f t="shared" si="111"/>
        <v>9.9773577825594479</v>
      </c>
      <c r="EL476" s="138">
        <f t="shared" si="111"/>
        <v>9.4281066580943005</v>
      </c>
      <c r="EM476" s="138">
        <f t="shared" si="111"/>
        <v>13.585242656548667</v>
      </c>
      <c r="EN476" s="138">
        <f t="shared" si="111"/>
        <v>15.886450325565026</v>
      </c>
      <c r="EO476" s="138">
        <f t="shared" si="111"/>
        <v>17.630972050257576</v>
      </c>
      <c r="EP476" s="138">
        <f t="shared" si="111"/>
        <v>21.45400392761006</v>
      </c>
      <c r="EQ476" s="138">
        <f t="shared" si="111"/>
        <v>27.318487551463669</v>
      </c>
      <c r="ER476" s="138">
        <f t="shared" si="111"/>
        <v>34.222226251647228</v>
      </c>
      <c r="ES476" s="138">
        <f t="shared" si="111"/>
        <v>34.333401470123718</v>
      </c>
      <c r="ET476" s="138">
        <f t="shared" si="111"/>
        <v>35.966747976339782</v>
      </c>
      <c r="EU476" s="138">
        <f t="shared" si="111"/>
        <v>37.859734711936611</v>
      </c>
      <c r="EV476" s="138">
        <f t="shared" si="111"/>
        <v>39.794595758255717</v>
      </c>
      <c r="EW476" s="138">
        <f t="shared" si="111"/>
        <v>38.519515132403896</v>
      </c>
      <c r="EX476" s="138">
        <f t="shared" si="111"/>
        <v>40.500629010826046</v>
      </c>
      <c r="EY476" s="138">
        <f t="shared" si="111"/>
        <v>48.706655401164873</v>
      </c>
      <c r="EZ476" s="138">
        <f t="shared" si="111"/>
        <v>53.349993359633018</v>
      </c>
      <c r="FA476" s="138">
        <f t="shared" si="111"/>
        <v>53.73607041234937</v>
      </c>
      <c r="FB476" s="138">
        <f t="shared" si="111"/>
        <v>55.328418732736409</v>
      </c>
      <c r="FC476" s="138">
        <f t="shared" si="111"/>
        <v>56.032285117291245</v>
      </c>
      <c r="FD476" s="138">
        <f t="shared" si="111"/>
        <v>56.155764473592598</v>
      </c>
      <c r="FE476" s="138">
        <f t="shared" si="111"/>
        <v>55.804777545073961</v>
      </c>
      <c r="FF476" s="138">
        <f t="shared" si="111"/>
        <v>67.353718799555963</v>
      </c>
      <c r="FG476" s="138">
        <f t="shared" si="111"/>
        <v>67.851717419037342</v>
      </c>
      <c r="FH476" s="138">
        <f t="shared" si="111"/>
        <v>79.279207991994113</v>
      </c>
      <c r="FI476" s="138">
        <f t="shared" si="111"/>
        <v>93.60815966693184</v>
      </c>
      <c r="FJ476" s="138">
        <f t="shared" si="111"/>
        <v>106.32386162749596</v>
      </c>
      <c r="FK476" s="138">
        <f t="shared" si="111"/>
        <v>130.84870176626589</v>
      </c>
      <c r="FL476" s="138">
        <f t="shared" si="111"/>
        <v>146.4399720249433</v>
      </c>
      <c r="FM476" s="138">
        <f t="shared" si="111"/>
        <v>140.96833570569706</v>
      </c>
      <c r="FN476" s="138">
        <f t="shared" si="111"/>
        <v>143.38018466972881</v>
      </c>
      <c r="FO476" s="138">
        <f t="shared" si="111"/>
        <v>132.05335998070643</v>
      </c>
      <c r="FP476" s="138">
        <f t="shared" si="111"/>
        <v>134.39719359702872</v>
      </c>
      <c r="FQ476" s="138">
        <f t="shared" si="111"/>
        <v>135.9209183725315</v>
      </c>
      <c r="FR476" s="138">
        <f t="shared" si="111"/>
        <v>131.35769856198974</v>
      </c>
      <c r="FS476" s="138">
        <f t="shared" si="111"/>
        <v>136.78864859022556</v>
      </c>
      <c r="FT476" s="138">
        <f t="shared" si="111"/>
        <v>135.70815866641479</v>
      </c>
      <c r="FU476" s="138">
        <f t="shared" si="111"/>
        <v>130.82915774061291</v>
      </c>
      <c r="FV476" s="138">
        <f t="shared" si="111"/>
        <v>127.02357242000576</v>
      </c>
      <c r="FW476" s="112"/>
      <c r="FX476" s="112"/>
      <c r="FY476" s="218" t="s">
        <v>166</v>
      </c>
      <c r="FZ476" s="139">
        <f>SUM(L476:FW476)</f>
        <v>2861.2897412841025</v>
      </c>
      <c r="GA476" s="115"/>
      <c r="GB476" s="136" t="s">
        <v>177</v>
      </c>
      <c r="GC476" s="14" t="s">
        <v>11</v>
      </c>
      <c r="GD476" s="117"/>
      <c r="GE476" s="140">
        <f>GE474+GE475</f>
        <v>0.99999999999999989</v>
      </c>
      <c r="GF476" s="6"/>
      <c r="GI476" s="141"/>
      <c r="GK476" s="139">
        <v>2857.2161385775639</v>
      </c>
      <c r="GL476" s="119">
        <f>FZ476-GK476</f>
        <v>4.0736027065386224</v>
      </c>
      <c r="GM476" s="15">
        <f>GL476/GK476</f>
        <v>1.4257243795937063E-3</v>
      </c>
      <c r="GO476" s="142">
        <f>SUM(EV476:FU476)</f>
        <v>2411.0377001244874</v>
      </c>
      <c r="GR476" s="143" t="str">
        <f>GB473</f>
        <v>Sonangol, Angola</v>
      </c>
      <c r="GS476" s="144">
        <f>GO476</f>
        <v>2411.0377001244874</v>
      </c>
      <c r="GU476" s="142">
        <f>SUM(DU476:FU476)</f>
        <v>2733.5758843250819</v>
      </c>
      <c r="GW476" s="145">
        <f>SUM(DU476:FV476)</f>
        <v>2860.5994567450875</v>
      </c>
      <c r="GY476" s="306">
        <f>+GW476</f>
        <v>2860.5994567450875</v>
      </c>
      <c r="GZ476" s="143" t="str">
        <f>GR476</f>
        <v>Sonangol, Angola</v>
      </c>
      <c r="HA476" s="144">
        <f>GW476</f>
        <v>2860.5994567450875</v>
      </c>
      <c r="HC476" s="22" t="s">
        <v>99</v>
      </c>
      <c r="HD476" s="146">
        <f>FU476</f>
        <v>130.82915774061291</v>
      </c>
      <c r="HE476" s="147"/>
      <c r="HF476" s="148">
        <f>FV476</f>
        <v>127.02357242000576</v>
      </c>
    </row>
    <row r="477" spans="2:214" ht="9.9499999999999993" customHeight="1">
      <c r="B477" s="6"/>
      <c r="C477" s="149"/>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23"/>
      <c r="DO477" s="23"/>
      <c r="DP477" s="23"/>
      <c r="DQ477" s="23"/>
      <c r="DR477" s="23"/>
      <c r="DS477" s="23"/>
      <c r="DT477" s="23"/>
      <c r="DU477" s="23"/>
      <c r="DV477" s="23"/>
      <c r="DW477" s="23"/>
      <c r="DX477" s="23"/>
      <c r="DY477" s="23"/>
      <c r="DZ477" s="23"/>
      <c r="EA477" s="23"/>
      <c r="EB477" s="23"/>
      <c r="EC477" s="23"/>
      <c r="ED477" s="23"/>
      <c r="EE477" s="23"/>
      <c r="EF477" s="23"/>
      <c r="EG477" s="23"/>
      <c r="EH477" s="23"/>
      <c r="EI477" s="23"/>
      <c r="EJ477" s="23"/>
      <c r="EK477" s="23"/>
      <c r="EL477" s="23"/>
      <c r="EM477" s="23"/>
      <c r="EN477" s="23"/>
      <c r="EO477" s="23"/>
      <c r="EP477" s="23"/>
      <c r="EQ477" s="23"/>
      <c r="ER477" s="23"/>
      <c r="ES477" s="23"/>
      <c r="ET477" s="23"/>
      <c r="EU477" s="23"/>
      <c r="EV477" s="23"/>
      <c r="EW477" s="23"/>
      <c r="EX477" s="23"/>
      <c r="EY477" s="23"/>
      <c r="EZ477" s="23"/>
      <c r="FA477" s="23"/>
      <c r="FB477" s="23"/>
      <c r="FC477" s="23"/>
      <c r="FD477" s="23"/>
      <c r="FE477" s="23"/>
      <c r="FF477" s="23"/>
      <c r="FG477" s="23"/>
      <c r="FH477" s="23"/>
      <c r="FI477" s="23"/>
      <c r="FJ477" s="23"/>
      <c r="FK477" s="23"/>
      <c r="FL477" s="23"/>
      <c r="FM477" s="23"/>
      <c r="FN477" s="23"/>
      <c r="FO477" s="23"/>
      <c r="FP477" s="23"/>
      <c r="FQ477" s="23"/>
      <c r="FR477" s="23"/>
      <c r="FS477" s="23"/>
      <c r="FT477" s="23"/>
      <c r="FU477" s="23"/>
      <c r="FV477" s="23"/>
      <c r="FW477" s="23"/>
      <c r="FX477" s="23"/>
      <c r="FY477" s="23"/>
      <c r="FZ477" s="151">
        <f>FZ474+(FZ475*$FP$7)</f>
        <v>2861.2897412841025</v>
      </c>
      <c r="GA477" s="152" t="s">
        <v>179</v>
      </c>
      <c r="GB477" s="149"/>
      <c r="GF477" s="6"/>
      <c r="GK477" s="204">
        <v>0</v>
      </c>
      <c r="GZ477" s="1"/>
      <c r="HA477" s="1"/>
    </row>
    <row r="478" spans="2:214" ht="14.1" customHeight="1">
      <c r="B478" s="14">
        <v>91</v>
      </c>
      <c r="C478" s="103" t="str">
        <f>GB478</f>
        <v>Sonatrach, Algeria</v>
      </c>
      <c r="D478" s="104" t="s">
        <v>169</v>
      </c>
      <c r="F478" s="14" t="s">
        <v>238</v>
      </c>
      <c r="G478" s="23" t="s">
        <v>200</v>
      </c>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c r="EV478" s="23"/>
      <c r="EW478" s="23"/>
      <c r="EX478" s="23"/>
      <c r="EY478" s="23"/>
      <c r="EZ478" s="23"/>
      <c r="FA478" s="23"/>
      <c r="FB478" s="23"/>
      <c r="FC478" s="23"/>
      <c r="FD478" s="23"/>
      <c r="FE478" s="23"/>
      <c r="FF478" s="23"/>
      <c r="FG478" s="23"/>
      <c r="FH478" s="23"/>
      <c r="FI478" s="23"/>
      <c r="FJ478" s="23"/>
      <c r="FK478" s="23"/>
      <c r="FL478" s="23"/>
      <c r="FM478" s="23"/>
      <c r="FN478" s="23"/>
      <c r="FO478" s="23"/>
      <c r="FP478" s="23"/>
      <c r="FQ478" s="23"/>
      <c r="FR478" s="23"/>
      <c r="FS478" s="23"/>
      <c r="FT478" s="23"/>
      <c r="FU478" s="23"/>
      <c r="FV478" s="23"/>
      <c r="FW478" s="23"/>
      <c r="FX478" s="23"/>
      <c r="FY478" s="23"/>
      <c r="FZ478" s="180"/>
      <c r="GB478" s="108" t="s">
        <v>54</v>
      </c>
      <c r="GF478" s="14">
        <v>91</v>
      </c>
      <c r="GK478" s="180"/>
      <c r="GY478" s="22"/>
      <c r="GZ478" s="1"/>
      <c r="HA478" s="1"/>
    </row>
    <row r="479" spans="2:214" ht="14.1" customHeight="1">
      <c r="C479" s="109" t="s">
        <v>172</v>
      </c>
      <c r="D479" s="110" t="s">
        <v>173</v>
      </c>
      <c r="F479" s="14" t="s">
        <v>265</v>
      </c>
      <c r="G479" s="23" t="s">
        <v>204</v>
      </c>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213"/>
      <c r="DO479" s="155">
        <f>[4]Sonatrach!DL29</f>
        <v>0.38653827855360073</v>
      </c>
      <c r="DP479" s="155">
        <f>[4]Sonatrach!DM29</f>
        <v>2.5610007474615002</v>
      </c>
      <c r="DQ479" s="155">
        <f>[4]Sonatrach!DN29</f>
        <v>4.8396591104046456</v>
      </c>
      <c r="DR479" s="155">
        <f>[4]Sonatrach!DO29</f>
        <v>6.3675488732028276</v>
      </c>
      <c r="DS479" s="155">
        <f>[4]Sonatrach!DP29</f>
        <v>7.4215750798743718</v>
      </c>
      <c r="DT479" s="155">
        <f>[4]Sonatrach!DQ29</f>
        <v>25.074822896602015</v>
      </c>
      <c r="DU479" s="155">
        <f>[4]Sonatrach!DR29</f>
        <v>27.184545761186317</v>
      </c>
      <c r="DV479" s="155">
        <f>[4]Sonatrach!DS29</f>
        <v>35.479887550235865</v>
      </c>
      <c r="DW479" s="155">
        <f>[4]Sonatrach!DT29</f>
        <v>41.264384443704103</v>
      </c>
      <c r="DX479" s="155">
        <f>[4]Sonatrach!DU29</f>
        <v>47.537896732879716</v>
      </c>
      <c r="DY479" s="155">
        <f>[4]Sonatrach!DV29</f>
        <v>51.331196276409699</v>
      </c>
      <c r="DZ479" s="155">
        <f>[4]Sonatrach!DW29</f>
        <v>57.360642640903436</v>
      </c>
      <c r="EA479" s="155">
        <f>[4]Sonatrach!DX29</f>
        <v>46.116356325255751</v>
      </c>
      <c r="EB479" s="155">
        <f>[4]Sonatrach!DY29</f>
        <v>62.959954692019799</v>
      </c>
      <c r="EC479" s="155">
        <f>[4]Sonatrach!DZ29</f>
        <v>68.532503382645885</v>
      </c>
      <c r="ED479" s="155">
        <f>[4]Sonatrach!EA29</f>
        <v>66.689935415709513</v>
      </c>
      <c r="EE479" s="155">
        <f>[4]Sonatrach!EB29</f>
        <v>73.340074930213461</v>
      </c>
      <c r="EF479" s="155">
        <f>[4]Sonatrach!EC29</f>
        <v>81.525555670592667</v>
      </c>
      <c r="EG479" s="155">
        <f>[4]Sonatrach!ED29</f>
        <v>88.565804923000968</v>
      </c>
      <c r="EH479" s="155">
        <f>[4]Sonatrach!EE29</f>
        <v>96.62277263323422</v>
      </c>
      <c r="EI479" s="155">
        <f>[4]Sonatrach!EF29</f>
        <v>99.404518436923937</v>
      </c>
      <c r="EJ479" s="155">
        <f>[4]Sonatrach!EG29</f>
        <v>95.029213241018454</v>
      </c>
      <c r="EK479" s="155">
        <f>[4]Sonatrach!EH29</f>
        <v>109.37017735027064</v>
      </c>
      <c r="EL479" s="155">
        <f>[4]Sonatrach!EI29</f>
        <v>120.15328794771274</v>
      </c>
      <c r="EM479" s="155">
        <f>[4]Sonatrach!EJ29</f>
        <v>140.52687748715616</v>
      </c>
      <c r="EN479" s="155">
        <f>[4]Sonatrach!EK29</f>
        <v>152.83299078763361</v>
      </c>
      <c r="EO479" s="155">
        <f>[4]Sonatrach!EL29</f>
        <v>157.90434443047903</v>
      </c>
      <c r="EP479" s="155">
        <f>[4]Sonatrach!EM29</f>
        <v>162.34481027504225</v>
      </c>
      <c r="EQ479" s="155">
        <f>[4]Sonatrach!EN29</f>
        <v>172.89918053424631</v>
      </c>
      <c r="ER479" s="155">
        <f>[4]Sonatrach!EO29</f>
        <v>176.14226066071149</v>
      </c>
      <c r="ES479" s="155">
        <f>[4]Sonatrach!EP29</f>
        <v>233.32249218256575</v>
      </c>
      <c r="ET479" s="155">
        <f>[4]Sonatrach!EQ29</f>
        <v>202.46546135057238</v>
      </c>
      <c r="EU479" s="155">
        <f>[4]Sonatrach!ER29</f>
        <v>205.06533736796902</v>
      </c>
      <c r="EV479" s="155">
        <f>[4]Sonatrach!ES29</f>
        <v>213.51150730318216</v>
      </c>
      <c r="EW479" s="155">
        <f>[4]Sonatrach!ET29</f>
        <v>207.94593173823341</v>
      </c>
      <c r="EX479" s="155">
        <f>[4]Sonatrach!EU29</f>
        <v>207.08763735102835</v>
      </c>
      <c r="EY479" s="155">
        <f>[4]Sonatrach!EV29</f>
        <v>212.21548696578091</v>
      </c>
      <c r="EZ479" s="155">
        <f>[4]Sonatrach!EW29</f>
        <v>230.49178103255824</v>
      </c>
      <c r="FA479" s="155">
        <f>[4]Sonatrach!EX29</f>
        <v>239.62825209846457</v>
      </c>
      <c r="FB479" s="155">
        <f>[4]Sonatrach!EY29</f>
        <v>233.96913319265849</v>
      </c>
      <c r="FC479" s="155">
        <f>[4]Sonatrach!EZ29</f>
        <v>229.46927484842587</v>
      </c>
      <c r="FD479" s="155">
        <f>[4]Sonatrach!FA29</f>
        <v>246.28620662688814</v>
      </c>
      <c r="FE479" s="155">
        <f>[4]Sonatrach!FB29</f>
        <v>242.42271770846904</v>
      </c>
      <c r="FF479" s="155">
        <f>[4]Sonatrach!FC29</f>
        <v>271.70188377591535</v>
      </c>
      <c r="FG479" s="155">
        <f>[4]Sonatrach!FD29</f>
        <v>359.32578056226703</v>
      </c>
      <c r="FH479" s="155">
        <f>[4]Sonatrach!FE29</f>
        <v>340.05835876637707</v>
      </c>
      <c r="FI479" s="155">
        <f>[4]Sonatrach!FF29</f>
        <v>371.67979608615775</v>
      </c>
      <c r="FJ479" s="155">
        <f>[4]Sonatrach!FG29</f>
        <v>377.29163591136069</v>
      </c>
      <c r="FK479" s="155">
        <f>[4]Sonatrach!FH29</f>
        <v>379.68875456185435</v>
      </c>
      <c r="FL479" s="155">
        <f>[4]Sonatrach!FI29</f>
        <v>381.45603975849525</v>
      </c>
      <c r="FM479" s="155">
        <f>[4]Sonatrach!FJ29</f>
        <v>342.27919973374799</v>
      </c>
      <c r="FN479" s="155">
        <f>[4]Sonatrach!FK29</f>
        <v>346.00510151335556</v>
      </c>
      <c r="FO479" s="155">
        <f>[4]Sonatrach!FL29</f>
        <v>335.03782098606121</v>
      </c>
      <c r="FP479" s="155">
        <f>[4]Sonatrach!FM29</f>
        <v>319.40694232525675</v>
      </c>
      <c r="FQ479" s="155">
        <f>[4]Sonatrach!FN29</f>
        <v>318.52427206425563</v>
      </c>
      <c r="FR479" s="155">
        <f>[4]Sonatrach!FO29</f>
        <v>313.44870819103835</v>
      </c>
      <c r="FS479" s="155">
        <f>[4]Sonatrach!FP29</f>
        <v>430.51779803316259</v>
      </c>
      <c r="FT479" s="155">
        <f>[4]Sonatrach!FQ29</f>
        <v>349.64075524303081</v>
      </c>
      <c r="FU479" s="155">
        <f>[4]Sonatrach!FR29</f>
        <v>340.85557725737954</v>
      </c>
      <c r="FV479" s="155">
        <f>[4]Sonatrach!FS29</f>
        <v>340.5811136904245</v>
      </c>
      <c r="FW479" s="155"/>
      <c r="FX479" s="155"/>
      <c r="FY479" s="218" t="s">
        <v>166</v>
      </c>
      <c r="FZ479" s="114">
        <f>SUM(L479:FW479)</f>
        <v>11099.151075742222</v>
      </c>
      <c r="GA479" s="115"/>
      <c r="GB479" s="109" t="s">
        <v>172</v>
      </c>
      <c r="GC479" s="116" t="s">
        <v>173</v>
      </c>
      <c r="GD479" s="117"/>
      <c r="GE479" s="118">
        <f>FZ479/FZ481</f>
        <v>0.8705724239844107</v>
      </c>
      <c r="GI479" s="118">
        <f>FZ479/$GI$576</f>
        <v>6.8857582904735025E-3</v>
      </c>
      <c r="GK479" s="114">
        <v>10758.569962051797</v>
      </c>
      <c r="GL479" s="119">
        <f>FZ479-GK479</f>
        <v>340.5811136904249</v>
      </c>
      <c r="GM479" s="15">
        <f>GL479/GK479</f>
        <v>3.1656727138619799E-2</v>
      </c>
      <c r="GO479" s="120">
        <f>SUM(EV479:FU479)</f>
        <v>7839.9463536354051</v>
      </c>
      <c r="GU479" s="120">
        <f>SUM(DU479:FU479)</f>
        <v>10711.918817065698</v>
      </c>
      <c r="GW479" s="121">
        <f>SUM(DU479:FV479)</f>
        <v>11052.499930756123</v>
      </c>
      <c r="GY479" s="22"/>
      <c r="GZ479" s="1"/>
      <c r="HA479" s="1"/>
    </row>
    <row r="480" spans="2:214" ht="14.1" customHeight="1">
      <c r="C480" s="125" t="s">
        <v>175</v>
      </c>
      <c r="D480" s="126" t="s">
        <v>176</v>
      </c>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214"/>
      <c r="DO480" s="127">
        <f>[4]Sonatrach!DL36</f>
        <v>7.2909160453489563E-4</v>
      </c>
      <c r="DP480" s="127">
        <f>[4]Sonatrach!DM36</f>
        <v>4.8305801722114553E-3</v>
      </c>
      <c r="DQ480" s="127">
        <f>[4]Sonatrach!DN36</f>
        <v>1.0839977236116861E-2</v>
      </c>
      <c r="DR480" s="127">
        <f>[4]Sonatrach!DO36</f>
        <v>1.4740841806156656E-2</v>
      </c>
      <c r="DS480" s="127">
        <f>[4]Sonatrach!DP36</f>
        <v>1.7167943158710376E-2</v>
      </c>
      <c r="DT480" s="127">
        <f>[4]Sonatrach!DQ36</f>
        <v>5.3688473757299703E-2</v>
      </c>
      <c r="DU480" s="127">
        <f>[4]Sonatrach!DR36</f>
        <v>6.5560593205575488E-2</v>
      </c>
      <c r="DV480" s="127">
        <f>[4]Sonatrach!DS36</f>
        <v>8.441108844750396E-2</v>
      </c>
      <c r="DW480" s="127">
        <f>[4]Sonatrach!DT36</f>
        <v>9.6801102108533349E-2</v>
      </c>
      <c r="DX480" s="127">
        <f>[4]Sonatrach!DU36</f>
        <v>0.11375436213357394</v>
      </c>
      <c r="DY480" s="127">
        <f>[4]Sonatrach!DV36</f>
        <v>0.12484389738797373</v>
      </c>
      <c r="DZ480" s="127">
        <f>[4]Sonatrach!DW36</f>
        <v>0.13623834599421475</v>
      </c>
      <c r="EA480" s="127">
        <f>[4]Sonatrach!DX36</f>
        <v>0.11665317871314654</v>
      </c>
      <c r="EB480" s="127">
        <f>[4]Sonatrach!DY36</f>
        <v>0.15355223719230349</v>
      </c>
      <c r="EC480" s="127">
        <f>[4]Sonatrach!DZ36</f>
        <v>0.17937321696356467</v>
      </c>
      <c r="ED480" s="127">
        <f>[4]Sonatrach!EA36</f>
        <v>0.18680845047972247</v>
      </c>
      <c r="EE480" s="127">
        <f>[4]Sonatrach!EB36</f>
        <v>0.24462615980656499</v>
      </c>
      <c r="EF480" s="127">
        <f>[4]Sonatrach!EC36</f>
        <v>0.26746768202836552</v>
      </c>
      <c r="EG480" s="127">
        <f>[4]Sonatrach!ED36</f>
        <v>0.28868683832524611</v>
      </c>
      <c r="EH480" s="127">
        <f>[4]Sonatrach!EE36</f>
        <v>0.31207560110805577</v>
      </c>
      <c r="EI480" s="127">
        <f>[4]Sonatrach!EF36</f>
        <v>0.32576606194335023</v>
      </c>
      <c r="EJ480" s="127">
        <f>[4]Sonatrach!EG36</f>
        <v>0.32620869968655491</v>
      </c>
      <c r="EK480" s="127">
        <f>[4]Sonatrach!EH36</f>
        <v>0.48880117103251536</v>
      </c>
      <c r="EL480" s="127">
        <f>[4]Sonatrach!EI36</f>
        <v>0.57922966439656187</v>
      </c>
      <c r="EM480" s="127">
        <f>[4]Sonatrach!EJ36</f>
        <v>0.76789102960285871</v>
      </c>
      <c r="EN480" s="127">
        <f>[4]Sonatrach!EK36</f>
        <v>0.82008147263422559</v>
      </c>
      <c r="EO480" s="127">
        <f>[4]Sonatrach!EL36</f>
        <v>0.84102284353863699</v>
      </c>
      <c r="EP480" s="127">
        <f>[4]Sonatrach!EM36</f>
        <v>0.84297892485325199</v>
      </c>
      <c r="EQ480" s="127">
        <f>[4]Sonatrach!EN36</f>
        <v>0.94158497394070095</v>
      </c>
      <c r="ER480" s="127">
        <f>[4]Sonatrach!EO36</f>
        <v>0.97731248743910948</v>
      </c>
      <c r="ES480" s="127">
        <f>[4]Sonatrach!EP36</f>
        <v>1.4089149247485091</v>
      </c>
      <c r="ET480" s="127">
        <f>[4]Sonatrach!EQ36</f>
        <v>1.0460346183970737</v>
      </c>
      <c r="EU480" s="127">
        <f>[4]Sonatrach!ER36</f>
        <v>1.0636525910602368</v>
      </c>
      <c r="EV480" s="127">
        <f>[4]Sonatrach!ES36</f>
        <v>1.1711752843494279</v>
      </c>
      <c r="EW480" s="127">
        <f>[4]Sonatrach!ET36</f>
        <v>1.1394315781790612</v>
      </c>
      <c r="EX480" s="127">
        <f>[4]Sonatrach!EU36</f>
        <v>1.134634140003477</v>
      </c>
      <c r="EY480" s="127">
        <f>[4]Sonatrach!EV36</f>
        <v>1.1673087525150827</v>
      </c>
      <c r="EZ480" s="127">
        <f>[4]Sonatrach!EW36</f>
        <v>1.2796134746139771</v>
      </c>
      <c r="FA480" s="127">
        <f>[4]Sonatrach!EX36</f>
        <v>1.328799214144585</v>
      </c>
      <c r="FB480" s="127">
        <f>[4]Sonatrach!EY36</f>
        <v>1.3052017600607664</v>
      </c>
      <c r="FC480" s="127">
        <f>[4]Sonatrach!EZ36</f>
        <v>1.3223931579178645</v>
      </c>
      <c r="FD480" s="127">
        <f>[4]Sonatrach!FA36</f>
        <v>1.4309832997110552</v>
      </c>
      <c r="FE480" s="127">
        <f>[4]Sonatrach!FB36</f>
        <v>1.423695955893068</v>
      </c>
      <c r="FF480" s="127">
        <f>[4]Sonatrach!FC36</f>
        <v>1.6220394376840062</v>
      </c>
      <c r="FG480" s="127">
        <f>[4]Sonatrach!FD36</f>
        <v>1.8651063422421259</v>
      </c>
      <c r="FH480" s="127">
        <f>[4]Sonatrach!FE36</f>
        <v>1.887733820496053</v>
      </c>
      <c r="FI480" s="127">
        <f>[4]Sonatrach!FF36</f>
        <v>2.0310235981729936</v>
      </c>
      <c r="FJ480" s="127">
        <f>[4]Sonatrach!FG36</f>
        <v>2.0863588607714041</v>
      </c>
      <c r="FK480" s="127">
        <f>[4]Sonatrach!FH36</f>
        <v>2.1004995196187179</v>
      </c>
      <c r="FL480" s="127">
        <f>[4]Sonatrach!FI36</f>
        <v>2.0996507287104595</v>
      </c>
      <c r="FM480" s="127">
        <f>[4]Sonatrach!FJ36</f>
        <v>1.8751937548169186</v>
      </c>
      <c r="FN480" s="127">
        <f>[4]Sonatrach!FK36</f>
        <v>1.8989506144119745</v>
      </c>
      <c r="FO480" s="127">
        <f>[4]Sonatrach!FL36</f>
        <v>1.7737075809311156</v>
      </c>
      <c r="FP480" s="127">
        <f>[4]Sonatrach!FM36</f>
        <v>1.7421333628824527</v>
      </c>
      <c r="FQ480" s="127">
        <f>[4]Sonatrach!FN36</f>
        <v>1.75510636767428</v>
      </c>
      <c r="FR480" s="127">
        <f>[4]Sonatrach!FO36</f>
        <v>1.7455327983447675</v>
      </c>
      <c r="FS480" s="127">
        <f>[4]Sonatrach!FP36</f>
        <v>2.7069437793580984</v>
      </c>
      <c r="FT480" s="127">
        <f>[4]Sonatrach!FQ36</f>
        <v>2.0352909348383679</v>
      </c>
      <c r="FU480" s="127">
        <f>[4]Sonatrach!FR36</f>
        <v>2.0427264250065678</v>
      </c>
      <c r="FV480" s="127">
        <f>[4]Sonatrach!FS36</f>
        <v>2.0587704730284573</v>
      </c>
      <c r="FW480" s="127"/>
      <c r="FX480" s="127"/>
      <c r="FY480" s="218" t="s">
        <v>166</v>
      </c>
      <c r="FZ480" s="129">
        <f>SUM(L480:FW480)</f>
        <v>58.932334141280087</v>
      </c>
      <c r="GA480" s="115"/>
      <c r="GB480" s="125" t="s">
        <v>175</v>
      </c>
      <c r="GC480" s="130" t="s">
        <v>176</v>
      </c>
      <c r="GD480" s="117"/>
      <c r="GE480" s="131">
        <f>(FZ480*$FP$7)/FZ481</f>
        <v>0.12942757601558932</v>
      </c>
      <c r="GI480" s="132"/>
      <c r="GK480" s="129">
        <v>56.873563668251627</v>
      </c>
      <c r="GL480" s="119">
        <f>FZ480-GK480</f>
        <v>2.0587704730284599</v>
      </c>
      <c r="GM480" s="15">
        <f>GL480/GK480</f>
        <v>3.6199076341293553E-2</v>
      </c>
      <c r="GO480" s="133">
        <f>SUM(EV480:FU480)</f>
        <v>43.971234543348672</v>
      </c>
      <c r="GU480" s="133">
        <f>SUM(DU480:FU480)</f>
        <v>56.771566760516592</v>
      </c>
      <c r="GW480" s="134">
        <f>SUM(DU480:FV480)</f>
        <v>58.830337233545052</v>
      </c>
      <c r="GY480" s="22"/>
      <c r="GZ480" s="1"/>
      <c r="HA480" s="1"/>
    </row>
    <row r="481" spans="2:216" ht="15" customHeight="1">
      <c r="C481" s="136" t="s">
        <v>177</v>
      </c>
      <c r="D481" s="14" t="s">
        <v>11</v>
      </c>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215"/>
      <c r="DO481" s="138">
        <f t="shared" ref="DO481:FV481" si="112">DO479+(DO480*$FP$7)</f>
        <v>0.40695284348057781</v>
      </c>
      <c r="DP481" s="138">
        <f t="shared" si="112"/>
        <v>2.6962569922834208</v>
      </c>
      <c r="DQ481" s="138">
        <f t="shared" si="112"/>
        <v>5.1431784730159178</v>
      </c>
      <c r="DR481" s="138">
        <f t="shared" si="112"/>
        <v>6.7802924437752141</v>
      </c>
      <c r="DS481" s="138">
        <f t="shared" si="112"/>
        <v>7.902277488318262</v>
      </c>
      <c r="DT481" s="138">
        <f t="shared" si="112"/>
        <v>26.578100161806407</v>
      </c>
      <c r="DU481" s="138">
        <f t="shared" si="112"/>
        <v>29.02024237094243</v>
      </c>
      <c r="DV481" s="138">
        <f t="shared" si="112"/>
        <v>37.843398026765975</v>
      </c>
      <c r="DW481" s="138">
        <f t="shared" si="112"/>
        <v>43.974815302743039</v>
      </c>
      <c r="DX481" s="138">
        <f t="shared" si="112"/>
        <v>50.723018872619789</v>
      </c>
      <c r="DY481" s="138">
        <f t="shared" si="112"/>
        <v>54.826825403272963</v>
      </c>
      <c r="DZ481" s="138">
        <f t="shared" si="112"/>
        <v>61.175316328741445</v>
      </c>
      <c r="EA481" s="138">
        <f t="shared" si="112"/>
        <v>49.382645329223855</v>
      </c>
      <c r="EB481" s="138">
        <f t="shared" si="112"/>
        <v>67.259417333404301</v>
      </c>
      <c r="EC481" s="138">
        <f t="shared" si="112"/>
        <v>73.5549534576257</v>
      </c>
      <c r="ED481" s="138">
        <f t="shared" si="112"/>
        <v>71.920572029141738</v>
      </c>
      <c r="EE481" s="138">
        <f t="shared" si="112"/>
        <v>80.189607404797286</v>
      </c>
      <c r="EF481" s="138">
        <f t="shared" si="112"/>
        <v>89.014650767386897</v>
      </c>
      <c r="EG481" s="138">
        <f t="shared" si="112"/>
        <v>96.64903639610786</v>
      </c>
      <c r="EH481" s="138">
        <f t="shared" si="112"/>
        <v>105.36088946425978</v>
      </c>
      <c r="EI481" s="138">
        <f t="shared" si="112"/>
        <v>108.52596817133774</v>
      </c>
      <c r="EJ481" s="138">
        <f t="shared" si="112"/>
        <v>104.16305683224199</v>
      </c>
      <c r="EK481" s="138">
        <f t="shared" si="112"/>
        <v>123.05661013918106</v>
      </c>
      <c r="EL481" s="138">
        <f t="shared" si="112"/>
        <v>136.37171855081647</v>
      </c>
      <c r="EM481" s="138">
        <f t="shared" si="112"/>
        <v>162.0278263160362</v>
      </c>
      <c r="EN481" s="138">
        <f t="shared" si="112"/>
        <v>175.79527202139192</v>
      </c>
      <c r="EO481" s="138">
        <f t="shared" si="112"/>
        <v>181.45298404956085</v>
      </c>
      <c r="EP481" s="138">
        <f t="shared" si="112"/>
        <v>185.9482201709333</v>
      </c>
      <c r="EQ481" s="138">
        <f t="shared" si="112"/>
        <v>199.26355980458595</v>
      </c>
      <c r="ER481" s="138">
        <f t="shared" si="112"/>
        <v>203.50701030900655</v>
      </c>
      <c r="ES481" s="138">
        <f t="shared" si="112"/>
        <v>272.77211007552398</v>
      </c>
      <c r="ET481" s="138">
        <f t="shared" si="112"/>
        <v>231.75443066569045</v>
      </c>
      <c r="EU481" s="138">
        <f t="shared" si="112"/>
        <v>234.84760991765566</v>
      </c>
      <c r="EV481" s="138">
        <f t="shared" si="112"/>
        <v>246.30441526496614</v>
      </c>
      <c r="EW481" s="138">
        <f t="shared" si="112"/>
        <v>239.85001592724711</v>
      </c>
      <c r="EX481" s="138">
        <f t="shared" si="112"/>
        <v>238.85739327112572</v>
      </c>
      <c r="EY481" s="138">
        <f t="shared" si="112"/>
        <v>244.90013203620322</v>
      </c>
      <c r="EZ481" s="138">
        <f t="shared" si="112"/>
        <v>266.32095832174957</v>
      </c>
      <c r="FA481" s="138">
        <f t="shared" si="112"/>
        <v>276.83463009451293</v>
      </c>
      <c r="FB481" s="138">
        <f t="shared" si="112"/>
        <v>270.51478247435995</v>
      </c>
      <c r="FC481" s="138">
        <f t="shared" si="112"/>
        <v>266.49628327012607</v>
      </c>
      <c r="FD481" s="138">
        <f t="shared" si="112"/>
        <v>286.35373901879768</v>
      </c>
      <c r="FE481" s="138">
        <f t="shared" si="112"/>
        <v>282.28620447347492</v>
      </c>
      <c r="FF481" s="138">
        <f t="shared" si="112"/>
        <v>317.11898803106754</v>
      </c>
      <c r="FG481" s="138">
        <f t="shared" si="112"/>
        <v>411.54875814504658</v>
      </c>
      <c r="FH481" s="138">
        <f t="shared" si="112"/>
        <v>392.91490574026653</v>
      </c>
      <c r="FI481" s="138">
        <f t="shared" si="112"/>
        <v>428.54845683500156</v>
      </c>
      <c r="FJ481" s="138">
        <f t="shared" si="112"/>
        <v>435.70968401296</v>
      </c>
      <c r="FK481" s="138">
        <f t="shared" si="112"/>
        <v>438.50274111117847</v>
      </c>
      <c r="FL481" s="138">
        <f t="shared" si="112"/>
        <v>440.24626016238813</v>
      </c>
      <c r="FM481" s="138">
        <f t="shared" si="112"/>
        <v>394.78462486862168</v>
      </c>
      <c r="FN481" s="138">
        <f t="shared" si="112"/>
        <v>399.17571871689086</v>
      </c>
      <c r="FO481" s="138">
        <f t="shared" si="112"/>
        <v>384.70163325213241</v>
      </c>
      <c r="FP481" s="138">
        <f t="shared" si="112"/>
        <v>368.18667648596545</v>
      </c>
      <c r="FQ481" s="138">
        <f t="shared" si="112"/>
        <v>367.66725035913544</v>
      </c>
      <c r="FR481" s="138">
        <f t="shared" si="112"/>
        <v>362.32362654469182</v>
      </c>
      <c r="FS481" s="138">
        <f t="shared" si="112"/>
        <v>506.31222385518936</v>
      </c>
      <c r="FT481" s="138">
        <f t="shared" si="112"/>
        <v>406.62890141850511</v>
      </c>
      <c r="FU481" s="138">
        <f t="shared" si="112"/>
        <v>398.05191715756342</v>
      </c>
      <c r="FV481" s="138">
        <f t="shared" si="112"/>
        <v>398.22668693522132</v>
      </c>
      <c r="FW481" s="112"/>
      <c r="FX481" s="112"/>
      <c r="FY481" s="218" t="s">
        <v>166</v>
      </c>
      <c r="FZ481" s="139">
        <f>SUM(L481:FW481)</f>
        <v>12749.256431698064</v>
      </c>
      <c r="GA481" s="115"/>
      <c r="GB481" s="136" t="s">
        <v>177</v>
      </c>
      <c r="GC481" s="14" t="s">
        <v>11</v>
      </c>
      <c r="GD481" s="117"/>
      <c r="GE481" s="140">
        <f>GE479+GE480</f>
        <v>1</v>
      </c>
      <c r="GI481" s="141"/>
      <c r="GK481" s="139">
        <v>12351.029744762844</v>
      </c>
      <c r="GL481" s="119">
        <f>FZ481-GK481</f>
        <v>398.22668693522064</v>
      </c>
      <c r="GM481" s="15">
        <f>GL481/GK481</f>
        <v>3.2242387490328817E-2</v>
      </c>
      <c r="GO481" s="142">
        <f>SUM(EV481:FU481)</f>
        <v>9071.1409208491677</v>
      </c>
      <c r="GR481" s="143" t="str">
        <f>GB478</f>
        <v>Sonatrach, Algeria</v>
      </c>
      <c r="GS481" s="144">
        <f>GO481</f>
        <v>9071.1409208491677</v>
      </c>
      <c r="GU481" s="142">
        <f>SUM(DU481:FU481)</f>
        <v>12301.522686360164</v>
      </c>
      <c r="GW481" s="145">
        <f>SUM(DU481:FV481)</f>
        <v>12699.749373295384</v>
      </c>
      <c r="GY481" s="306">
        <f>+GW481</f>
        <v>12699.749373295384</v>
      </c>
      <c r="GZ481" s="143" t="str">
        <f>GR481</f>
        <v>Sonatrach, Algeria</v>
      </c>
      <c r="HA481" s="144">
        <f>GW481</f>
        <v>12699.749373295384</v>
      </c>
      <c r="HC481" s="22" t="s">
        <v>54</v>
      </c>
      <c r="HD481" s="146">
        <f>FU481</f>
        <v>398.05191715756342</v>
      </c>
      <c r="HE481" s="147"/>
      <c r="HF481" s="148">
        <f>FV481</f>
        <v>398.22668693522132</v>
      </c>
    </row>
    <row r="482" spans="2:216" ht="9.9499999999999993" customHeight="1">
      <c r="B482" s="6"/>
      <c r="C482" s="149"/>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23"/>
      <c r="DO482" s="23"/>
      <c r="DP482" s="23"/>
      <c r="DQ482" s="23"/>
      <c r="DR482" s="23"/>
      <c r="DS482" s="23"/>
      <c r="DT482" s="23"/>
      <c r="DU482" s="23"/>
      <c r="DV482" s="23"/>
      <c r="DW482" s="23"/>
      <c r="DX482" s="23"/>
      <c r="DY482" s="23"/>
      <c r="DZ482" s="23"/>
      <c r="EA482" s="23"/>
      <c r="EB482" s="23"/>
      <c r="EC482" s="23"/>
      <c r="ED482" s="23"/>
      <c r="EE482" s="23"/>
      <c r="EF482" s="23"/>
      <c r="EG482" s="23"/>
      <c r="EH482" s="23"/>
      <c r="EI482" s="23"/>
      <c r="EJ482" s="23"/>
      <c r="EK482" s="23"/>
      <c r="EL482" s="23"/>
      <c r="EM482" s="23"/>
      <c r="EN482" s="23"/>
      <c r="EO482" s="23"/>
      <c r="EP482" s="23"/>
      <c r="EQ482" s="23"/>
      <c r="ER482" s="23"/>
      <c r="ES482" s="23"/>
      <c r="ET482" s="23"/>
      <c r="EU482" s="23"/>
      <c r="EV482" s="23"/>
      <c r="EW482" s="23"/>
      <c r="EX482" s="23"/>
      <c r="EY482" s="23"/>
      <c r="EZ482" s="23"/>
      <c r="FA482" s="23"/>
      <c r="FB482" s="23"/>
      <c r="FC482" s="23"/>
      <c r="FD482" s="23"/>
      <c r="FE482" s="23"/>
      <c r="FF482" s="23"/>
      <c r="FG482" s="23"/>
      <c r="FH482" s="23"/>
      <c r="FI482" s="23"/>
      <c r="FJ482" s="23"/>
      <c r="FK482" s="23"/>
      <c r="FL482" s="23"/>
      <c r="FM482" s="23"/>
      <c r="FN482" s="23"/>
      <c r="FO482" s="23"/>
      <c r="FP482" s="23"/>
      <c r="FQ482" s="23"/>
      <c r="FR482" s="23"/>
      <c r="FS482" s="23"/>
      <c r="FT482" s="23"/>
      <c r="FU482" s="23"/>
      <c r="FV482" s="23"/>
      <c r="FW482" s="23"/>
      <c r="FX482" s="23"/>
      <c r="FY482" s="23"/>
      <c r="FZ482" s="151">
        <f>FZ479+(FZ480*$FP$7)</f>
        <v>12749.256431698064</v>
      </c>
      <c r="GA482" s="152" t="s">
        <v>179</v>
      </c>
      <c r="GB482" s="149"/>
      <c r="GF482" s="6"/>
      <c r="GK482" s="204">
        <v>0</v>
      </c>
      <c r="GZ482" s="1"/>
      <c r="HA482" s="1"/>
    </row>
    <row r="483" spans="2:216" ht="15" customHeight="1">
      <c r="B483" s="14">
        <v>92</v>
      </c>
      <c r="C483" s="103" t="str">
        <f>GB483</f>
        <v>Southwestern, USA</v>
      </c>
      <c r="D483" s="154" t="s">
        <v>180</v>
      </c>
      <c r="F483" s="14" t="s">
        <v>247</v>
      </c>
      <c r="G483" s="23" t="s">
        <v>171</v>
      </c>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c r="DU483" s="23"/>
      <c r="DV483" s="23"/>
      <c r="DW483" s="23"/>
      <c r="DX483" s="23"/>
      <c r="DY483" s="23"/>
      <c r="DZ483" s="23"/>
      <c r="EA483" s="23"/>
      <c r="EB483" s="23"/>
      <c r="EC483" s="23"/>
      <c r="ED483" s="23"/>
      <c r="EE483" s="23"/>
      <c r="EF483" s="23"/>
      <c r="EG483" s="23"/>
      <c r="EH483" s="23"/>
      <c r="EI483" s="23"/>
      <c r="EJ483" s="23"/>
      <c r="EK483" s="23"/>
      <c r="EL483" s="23"/>
      <c r="EM483" s="23"/>
      <c r="EN483" s="23"/>
      <c r="EO483" s="23"/>
      <c r="EP483" s="23"/>
      <c r="EQ483" s="23"/>
      <c r="ER483" s="23"/>
      <c r="ES483" s="23"/>
      <c r="ET483" s="23"/>
      <c r="EU483" s="23"/>
      <c r="EV483" s="23"/>
      <c r="EW483" s="23"/>
      <c r="EX483" s="23"/>
      <c r="EY483" s="23"/>
      <c r="EZ483" s="23"/>
      <c r="FA483" s="23"/>
      <c r="FB483" s="23"/>
      <c r="FC483" s="23"/>
      <c r="FD483" s="23"/>
      <c r="FE483" s="23"/>
      <c r="FF483" s="23"/>
      <c r="FG483" s="23"/>
      <c r="FH483" s="23"/>
      <c r="FI483" s="23"/>
      <c r="FJ483" s="23"/>
      <c r="FK483" s="23"/>
      <c r="FL483" s="23"/>
      <c r="FM483" s="23"/>
      <c r="FN483" s="23"/>
      <c r="FO483" s="23"/>
      <c r="FP483" s="23"/>
      <c r="FQ483" s="23"/>
      <c r="FR483" s="23"/>
      <c r="FS483" s="23"/>
      <c r="FT483" s="23"/>
      <c r="FU483" s="23"/>
      <c r="FV483" s="23"/>
      <c r="FW483" s="150"/>
      <c r="FX483" s="150"/>
      <c r="FY483" s="23"/>
      <c r="FZ483" s="153"/>
      <c r="GB483" s="103" t="s">
        <v>121</v>
      </c>
      <c r="GF483" s="14">
        <v>92</v>
      </c>
      <c r="GK483" s="153"/>
      <c r="GT483" s="22"/>
      <c r="GU483" s="22"/>
      <c r="GV483" s="22"/>
      <c r="GW483" s="22"/>
      <c r="GX483" s="22"/>
      <c r="HH483" s="135"/>
    </row>
    <row r="484" spans="2:216" ht="14.1" customHeight="1">
      <c r="C484" s="109" t="s">
        <v>172</v>
      </c>
      <c r="D484" s="110" t="s">
        <v>173</v>
      </c>
      <c r="F484" s="10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c r="DU484" s="23"/>
      <c r="DV484" s="23"/>
      <c r="DW484" s="23"/>
      <c r="DX484" s="23"/>
      <c r="DY484" s="23"/>
      <c r="DZ484" s="23"/>
      <c r="EA484" s="23"/>
      <c r="EB484" s="23"/>
      <c r="EC484" s="23"/>
      <c r="ED484" s="23"/>
      <c r="EE484" s="23"/>
      <c r="EF484" s="23"/>
      <c r="EG484" s="23"/>
      <c r="EH484" s="23"/>
      <c r="EI484" s="23"/>
      <c r="EJ484" s="23"/>
      <c r="EK484" s="23"/>
      <c r="EL484" s="23"/>
      <c r="EM484" s="23"/>
      <c r="EN484" s="23"/>
      <c r="EO484" s="23"/>
      <c r="EP484" s="23"/>
      <c r="EQ484" s="213"/>
      <c r="ER484" s="155">
        <f>[4]Southwestern!EO29</f>
        <v>0.75793578167657405</v>
      </c>
      <c r="ES484" s="155">
        <f>[4]Southwestern!EP29</f>
        <v>0.94515680992866413</v>
      </c>
      <c r="ET484" s="155">
        <f>[4]Southwestern!EQ29</f>
        <v>0.99544306979804575</v>
      </c>
      <c r="EU484" s="155">
        <f>[4]Southwestern!ER29</f>
        <v>1.2230730787922033</v>
      </c>
      <c r="EV484" s="155">
        <f>[4]Southwestern!ES29</f>
        <v>1.5447166837687629</v>
      </c>
      <c r="EW484" s="155">
        <f>[4]Southwestern!ET29</f>
        <v>2.111303823028901</v>
      </c>
      <c r="EX484" s="155">
        <f>[4]Southwestern!EU29</f>
        <v>2.2665394912925776</v>
      </c>
      <c r="EY484" s="155">
        <f>[4]Southwestern!EV29</f>
        <v>2.0915687115206585</v>
      </c>
      <c r="EZ484" s="155">
        <f>[4]Southwestern!EW29</f>
        <v>2.1703633069557315</v>
      </c>
      <c r="FA484" s="155">
        <f>[4]Southwestern!EX29</f>
        <v>2.2246087885644981</v>
      </c>
      <c r="FB484" s="155">
        <f>[4]Southwestern!EY29</f>
        <v>2.166507509109636</v>
      </c>
      <c r="FC484" s="155">
        <f>[4]Southwestern!EZ29</f>
        <v>1.9273945218552495</v>
      </c>
      <c r="FD484" s="155">
        <f>[4]Southwestern!FA29</f>
        <v>2.0923585235676656</v>
      </c>
      <c r="FE484" s="155">
        <f>[4]Southwestern!FB29</f>
        <v>2.3352786918021824</v>
      </c>
      <c r="FF484" s="155">
        <f>[4]Southwestern!FC29</f>
        <v>2.3503195765513558</v>
      </c>
      <c r="FG484" s="155">
        <f>[4]Southwestern!FD29</f>
        <v>2.4093467952779286</v>
      </c>
      <c r="FH484" s="155">
        <f>[4]Southwestern!FE29</f>
        <v>3.1628765181793921</v>
      </c>
      <c r="FI484" s="155">
        <f>[4]Southwestern!FF29</f>
        <v>3.5677402241125225</v>
      </c>
      <c r="FJ484" s="155">
        <f>[4]Southwestern!FG29</f>
        <v>4.2217431421059279</v>
      </c>
      <c r="FK484" s="155">
        <f>[4]Southwestern!FH29</f>
        <v>6.6189660927551976</v>
      </c>
      <c r="FL484" s="207">
        <f>[4]Southwestern!FI29</f>
        <v>11.320573611834229</v>
      </c>
      <c r="FM484" s="155">
        <f>[4]Southwestern!FJ29</f>
        <v>17.462835452066663</v>
      </c>
      <c r="FN484" s="155">
        <f>[4]Southwestern!FK29</f>
        <v>23.518370996800229</v>
      </c>
      <c r="FO484" s="155">
        <f>[4]Southwestern!FL29</f>
        <v>29.034131433267017</v>
      </c>
      <c r="FP484" s="155">
        <f>[4]Southwestern!FM29</f>
        <v>32.864154791991439</v>
      </c>
      <c r="FQ484" s="155">
        <f>[4]Southwestern!FN29</f>
        <v>38.192027258798802</v>
      </c>
      <c r="FR484" s="155">
        <f>[4]Southwestern!FO29</f>
        <v>44.689536581583006</v>
      </c>
      <c r="FS484" s="155">
        <f>[4]Southwestern!FP29</f>
        <v>57.153346523318071</v>
      </c>
      <c r="FT484" s="155">
        <f>[4]Southwestern!FQ29</f>
        <v>51.307926366532868</v>
      </c>
      <c r="FU484" s="155">
        <f>[4]Southwestern!FR29</f>
        <v>52.59150242612121</v>
      </c>
      <c r="FV484" s="155">
        <f>[4]Southwestern!FS29</f>
        <v>55.650169416693885</v>
      </c>
      <c r="FW484" s="150"/>
      <c r="FX484" s="150"/>
      <c r="FY484" s="113" t="s">
        <v>166</v>
      </c>
      <c r="FZ484" s="114">
        <f>SUM(L484:FW484)</f>
        <v>460.96781599965107</v>
      </c>
      <c r="GA484" s="115"/>
      <c r="GB484" s="109" t="s">
        <v>172</v>
      </c>
      <c r="GC484" s="116" t="s">
        <v>173</v>
      </c>
      <c r="GD484" s="117"/>
      <c r="GE484" s="118">
        <f>FZ484/FZ486</f>
        <v>0.805493481656401</v>
      </c>
      <c r="GI484" s="118">
        <f>FZ484/$GI$576</f>
        <v>2.8597799408265124E-4</v>
      </c>
      <c r="GK484" s="114">
        <v>460.96781599965107</v>
      </c>
      <c r="GO484" s="120">
        <f>SUM(EV484:FU484)</f>
        <v>401.39603784276176</v>
      </c>
      <c r="GT484" s="22"/>
      <c r="GU484" s="120">
        <f>SUM(DU484:FU484)</f>
        <v>405.3176465829572</v>
      </c>
      <c r="GV484" s="22"/>
      <c r="GW484" s="121">
        <f>SUM(DU484:FV484)</f>
        <v>460.96781599965107</v>
      </c>
      <c r="GX484" s="22"/>
      <c r="HH484" s="135"/>
    </row>
    <row r="485" spans="2:216" ht="14.1" customHeight="1">
      <c r="C485" s="125" t="s">
        <v>175</v>
      </c>
      <c r="D485" s="126" t="s">
        <v>176</v>
      </c>
      <c r="F485" s="10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c r="DU485" s="23"/>
      <c r="DV485" s="23"/>
      <c r="DW485" s="23"/>
      <c r="DX485" s="23"/>
      <c r="DY485" s="23"/>
      <c r="DZ485" s="23"/>
      <c r="EA485" s="23"/>
      <c r="EB485" s="23"/>
      <c r="EC485" s="23"/>
      <c r="ED485" s="23"/>
      <c r="EE485" s="23"/>
      <c r="EF485" s="23"/>
      <c r="EG485" s="23"/>
      <c r="EH485" s="23"/>
      <c r="EI485" s="23"/>
      <c r="EJ485" s="23"/>
      <c r="EK485" s="23"/>
      <c r="EL485" s="23"/>
      <c r="EM485" s="23"/>
      <c r="EN485" s="23"/>
      <c r="EO485" s="23"/>
      <c r="EP485" s="23"/>
      <c r="EQ485" s="214"/>
      <c r="ER485" s="127">
        <f>[4]Southwestern!EO36</f>
        <v>6.4483346797825783E-3</v>
      </c>
      <c r="ES485" s="127">
        <f>[4]Southwestern!EP36</f>
        <v>8.1816177702710956E-3</v>
      </c>
      <c r="ET485" s="127">
        <f>[4]Southwestern!EQ36</f>
        <v>8.7365165453186771E-3</v>
      </c>
      <c r="EU485" s="127">
        <f>[4]Southwestern!ER36</f>
        <v>1.0629664548442691E-2</v>
      </c>
      <c r="EV485" s="127">
        <f>[4]Southwestern!ES36</f>
        <v>1.3703883775725767E-2</v>
      </c>
      <c r="EW485" s="127">
        <f>[4]Southwestern!ET36</f>
        <v>1.8913020838331886E-2</v>
      </c>
      <c r="EX485" s="127">
        <f>[4]Southwestern!EU36</f>
        <v>2.0042279289351827E-2</v>
      </c>
      <c r="EY485" s="127">
        <f>[4]Southwestern!EV36</f>
        <v>1.8373925300261672E-2</v>
      </c>
      <c r="EZ485" s="127">
        <f>[4]Southwestern!EW36</f>
        <v>1.8648016051887803E-2</v>
      </c>
      <c r="FA485" s="127">
        <f>[4]Southwestern!EX36</f>
        <v>1.8164818133832306E-2</v>
      </c>
      <c r="FB485" s="127">
        <f>[4]Southwestern!EY36</f>
        <v>1.7762468943525428E-2</v>
      </c>
      <c r="FC485" s="127">
        <f>[4]Southwestern!EZ36</f>
        <v>1.5931306823324731E-2</v>
      </c>
      <c r="FD485" s="127">
        <f>[4]Southwestern!FA36</f>
        <v>1.7162560103719686E-2</v>
      </c>
      <c r="FE485" s="127">
        <f>[4]Southwestern!FB36</f>
        <v>1.9251838865397858E-2</v>
      </c>
      <c r="FF485" s="127">
        <f>[4]Southwestern!FC36</f>
        <v>1.9489322024762775E-2</v>
      </c>
      <c r="FG485" s="127">
        <f>[4]Southwestern!FD36</f>
        <v>2.0437111325805387E-2</v>
      </c>
      <c r="FH485" s="127">
        <f>[4]Southwestern!FE36</f>
        <v>2.7044425599579838E-2</v>
      </c>
      <c r="FI485" s="127">
        <f>[4]Southwestern!FF36</f>
        <v>3.0484728171251137E-2</v>
      </c>
      <c r="FJ485" s="127">
        <f>[4]Southwestern!FG36</f>
        <v>3.6444265758572271E-2</v>
      </c>
      <c r="FK485" s="127">
        <f>[4]Southwestern!FH36</f>
        <v>5.8447767196880052E-2</v>
      </c>
      <c r="FL485" s="206">
        <f>[4]Southwestern!FI36</f>
        <v>0.10177778655926151</v>
      </c>
      <c r="FM485" s="127">
        <f>[4]Southwestern!FJ36</f>
        <v>0.15828082575862415</v>
      </c>
      <c r="FN485" s="127">
        <f>[4]Southwestern!FK36</f>
        <v>0.21315649067057765</v>
      </c>
      <c r="FO485" s="127">
        <f>[4]Southwestern!FL36</f>
        <v>0.26345910776906378</v>
      </c>
      <c r="FP485" s="127">
        <f>[4]Southwestern!FM36</f>
        <v>0.29828623425558559</v>
      </c>
      <c r="FQ485" s="127">
        <f>[4]Southwestern!FN36</f>
        <v>0.34639426184541366</v>
      </c>
      <c r="FR485" s="127">
        <f>[4]Southwestern!FO36</f>
        <v>0.40465475889195196</v>
      </c>
      <c r="FS485" s="127">
        <f>[4]Southwestern!FP36</f>
        <v>0.4837881344717736</v>
      </c>
      <c r="FT485" s="127">
        <f>[4]Southwestern!FQ36</f>
        <v>0.42633938740221089</v>
      </c>
      <c r="FU485" s="127">
        <f>[4]Southwestern!FR36</f>
        <v>0.43252451146384779</v>
      </c>
      <c r="FV485" s="127">
        <f>[4]Southwestern!FS36</f>
        <v>0.4424760521353388</v>
      </c>
      <c r="FW485" s="150"/>
      <c r="FX485" s="150"/>
      <c r="FY485" s="113" t="s">
        <v>166</v>
      </c>
      <c r="FZ485" s="129">
        <f>SUM(L485:FW485)</f>
        <v>3.9754354229696744</v>
      </c>
      <c r="GA485" s="115"/>
      <c r="GB485" s="125" t="s">
        <v>175</v>
      </c>
      <c r="GC485" s="130" t="s">
        <v>176</v>
      </c>
      <c r="GD485" s="117"/>
      <c r="GE485" s="131">
        <f>(FZ485*$FP$7)/FZ486</f>
        <v>0.19450651834359889</v>
      </c>
      <c r="GI485" s="132"/>
      <c r="GK485" s="129">
        <v>3.9754354229696744</v>
      </c>
      <c r="GO485" s="133">
        <f>SUM(EV485:FU485)</f>
        <v>3.4989632372905204</v>
      </c>
      <c r="GT485" s="22"/>
      <c r="GU485" s="133">
        <f>SUM(DU485:FU485)</f>
        <v>3.5329593708343356</v>
      </c>
      <c r="GV485" s="22"/>
      <c r="GW485" s="134">
        <f>SUM(DU485:FV485)</f>
        <v>3.9754354229696744</v>
      </c>
      <c r="GX485" s="22"/>
      <c r="HH485" s="135"/>
    </row>
    <row r="486" spans="2:216" ht="15" customHeight="1">
      <c r="B486" s="6"/>
      <c r="C486" s="136" t="s">
        <v>177</v>
      </c>
      <c r="D486" s="14" t="s">
        <v>11</v>
      </c>
      <c r="F486" s="10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15"/>
      <c r="ER486" s="138">
        <f t="shared" ref="ER486:FV486" si="113">ER484+(ER485*$FP$7)</f>
        <v>0.93848915271048627</v>
      </c>
      <c r="ES486" s="138">
        <f t="shared" si="113"/>
        <v>1.1742421074962548</v>
      </c>
      <c r="ET486" s="138">
        <f t="shared" si="113"/>
        <v>1.2400655330669688</v>
      </c>
      <c r="EU486" s="138">
        <f t="shared" si="113"/>
        <v>1.5207036861485985</v>
      </c>
      <c r="EV486" s="138">
        <f t="shared" si="113"/>
        <v>1.9284254294890844</v>
      </c>
      <c r="EW486" s="138">
        <f t="shared" si="113"/>
        <v>2.6408684065021939</v>
      </c>
      <c r="EX486" s="138">
        <f t="shared" si="113"/>
        <v>2.8277233113944287</v>
      </c>
      <c r="EY486" s="138">
        <f t="shared" si="113"/>
        <v>2.6060386199279852</v>
      </c>
      <c r="EZ486" s="138">
        <f t="shared" si="113"/>
        <v>2.69250775640859</v>
      </c>
      <c r="FA486" s="138">
        <f t="shared" si="113"/>
        <v>2.7332236963118026</v>
      </c>
      <c r="FB486" s="138">
        <f t="shared" si="113"/>
        <v>2.6638566395283481</v>
      </c>
      <c r="FC486" s="138">
        <f t="shared" si="113"/>
        <v>2.3734711129083421</v>
      </c>
      <c r="FD486" s="138">
        <f t="shared" si="113"/>
        <v>2.5729102064718168</v>
      </c>
      <c r="FE486" s="138">
        <f t="shared" si="113"/>
        <v>2.8743301800333225</v>
      </c>
      <c r="FF486" s="138">
        <f t="shared" si="113"/>
        <v>2.8960205932447134</v>
      </c>
      <c r="FG486" s="138">
        <f t="shared" si="113"/>
        <v>2.9815859124004795</v>
      </c>
      <c r="FH486" s="138">
        <f t="shared" si="113"/>
        <v>3.9201204349676275</v>
      </c>
      <c r="FI486" s="138">
        <f t="shared" si="113"/>
        <v>4.4213126129075544</v>
      </c>
      <c r="FJ486" s="138">
        <f t="shared" si="113"/>
        <v>5.2421825833459517</v>
      </c>
      <c r="FK486" s="138">
        <f t="shared" si="113"/>
        <v>8.2555035742678395</v>
      </c>
      <c r="FL486" s="138">
        <f t="shared" si="113"/>
        <v>14.170351635493551</v>
      </c>
      <c r="FM486" s="138">
        <f t="shared" si="113"/>
        <v>21.894698573308141</v>
      </c>
      <c r="FN486" s="138">
        <f t="shared" si="113"/>
        <v>29.486752735576403</v>
      </c>
      <c r="FO486" s="138">
        <f t="shared" si="113"/>
        <v>36.410986450800806</v>
      </c>
      <c r="FP486" s="138">
        <f t="shared" si="113"/>
        <v>41.216169351147833</v>
      </c>
      <c r="FQ486" s="138">
        <f t="shared" si="113"/>
        <v>47.891066590470388</v>
      </c>
      <c r="FR486" s="138">
        <f t="shared" si="113"/>
        <v>56.01986983055766</v>
      </c>
      <c r="FS486" s="138">
        <f t="shared" si="113"/>
        <v>70.699414288527734</v>
      </c>
      <c r="FT486" s="138">
        <f t="shared" si="113"/>
        <v>63.245429213794772</v>
      </c>
      <c r="FU486" s="138">
        <f t="shared" si="113"/>
        <v>64.702188747108949</v>
      </c>
      <c r="FV486" s="138">
        <f t="shared" si="113"/>
        <v>68.039498876483378</v>
      </c>
      <c r="FW486" s="112"/>
      <c r="FX486" s="112"/>
      <c r="FY486" s="100" t="s">
        <v>166</v>
      </c>
      <c r="FZ486" s="139">
        <f>SUM(L486:FW486)</f>
        <v>572.28000784280198</v>
      </c>
      <c r="GA486" s="115"/>
      <c r="GB486" s="136" t="s">
        <v>177</v>
      </c>
      <c r="GC486" s="14" t="s">
        <v>11</v>
      </c>
      <c r="GD486" s="117"/>
      <c r="GE486" s="140">
        <f>GE484+GE485</f>
        <v>0.99999999999999989</v>
      </c>
      <c r="GF486" s="6"/>
      <c r="GI486" s="141"/>
      <c r="GK486" s="139">
        <v>572.28000784280198</v>
      </c>
      <c r="GO486" s="142">
        <f>SUM(EV486:FU486)</f>
        <v>499.36700848689628</v>
      </c>
      <c r="GR486" s="143" t="str">
        <f>GB483</f>
        <v>Southwestern, USA</v>
      </c>
      <c r="GS486" s="144">
        <f>GO486</f>
        <v>499.36700848689628</v>
      </c>
      <c r="GT486" s="22"/>
      <c r="GU486" s="142">
        <f>SUM(DU486:FU486)</f>
        <v>504.2405089663186</v>
      </c>
      <c r="GV486" s="22"/>
      <c r="GW486" s="145">
        <f>SUM(DU486:FV486)</f>
        <v>572.28000784280198</v>
      </c>
      <c r="GX486" s="22"/>
      <c r="GY486" s="306">
        <f>+GW486</f>
        <v>572.28000784280198</v>
      </c>
      <c r="GZ486" s="143" t="str">
        <f>GR486</f>
        <v>Southwestern, USA</v>
      </c>
      <c r="HA486" s="144">
        <f>GW486</f>
        <v>572.28000784280198</v>
      </c>
      <c r="HC486" s="22" t="s">
        <v>121</v>
      </c>
      <c r="HD486" s="146">
        <f>FU486</f>
        <v>64.702188747108949</v>
      </c>
      <c r="HE486" s="147"/>
      <c r="HF486" s="148">
        <f>FV486</f>
        <v>68.039498876483378</v>
      </c>
      <c r="HH486" s="135"/>
    </row>
    <row r="487" spans="2:216" ht="9.9499999999999993" customHeight="1">
      <c r="B487" s="6"/>
      <c r="C487" s="149"/>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c r="DU487" s="23"/>
      <c r="DV487" s="23"/>
      <c r="DW487" s="23"/>
      <c r="DX487" s="23"/>
      <c r="DY487" s="23"/>
      <c r="DZ487" s="23"/>
      <c r="EA487" s="23"/>
      <c r="EB487" s="23"/>
      <c r="EC487" s="23"/>
      <c r="ED487" s="23"/>
      <c r="EE487" s="23"/>
      <c r="EF487" s="23"/>
      <c r="EG487" s="23"/>
      <c r="EH487" s="23"/>
      <c r="EI487" s="23"/>
      <c r="EJ487" s="23"/>
      <c r="EK487" s="23"/>
      <c r="EL487" s="23"/>
      <c r="EM487" s="23"/>
      <c r="EN487" s="23"/>
      <c r="EO487" s="23"/>
      <c r="EP487" s="23"/>
      <c r="EQ487" s="23"/>
      <c r="ER487" s="23"/>
      <c r="ES487" s="23"/>
      <c r="ET487" s="23"/>
      <c r="EU487" s="23"/>
      <c r="EV487" s="23"/>
      <c r="EW487" s="23"/>
      <c r="EX487" s="23"/>
      <c r="EY487" s="23"/>
      <c r="EZ487" s="23"/>
      <c r="FA487" s="23"/>
      <c r="FB487" s="23"/>
      <c r="FC487" s="23"/>
      <c r="FD487" s="23"/>
      <c r="FE487" s="23"/>
      <c r="FF487" s="23"/>
      <c r="FG487" s="23"/>
      <c r="FH487" s="23"/>
      <c r="FI487" s="23"/>
      <c r="FJ487" s="23"/>
      <c r="FK487" s="23"/>
      <c r="FL487" s="23"/>
      <c r="FM487" s="23"/>
      <c r="FN487" s="23"/>
      <c r="FO487" s="23"/>
      <c r="FP487" s="23"/>
      <c r="FQ487" s="23"/>
      <c r="FR487" s="23"/>
      <c r="FS487" s="23"/>
      <c r="FT487" s="23"/>
      <c r="FU487" s="23"/>
      <c r="FV487" s="23"/>
      <c r="FW487" s="23"/>
      <c r="FX487" s="23"/>
      <c r="FY487" s="23"/>
      <c r="FZ487" s="151">
        <f>FZ484+(FZ485*$FP$7)</f>
        <v>572.28000784280198</v>
      </c>
      <c r="GA487" s="152" t="s">
        <v>179</v>
      </c>
      <c r="GB487" s="149"/>
      <c r="GF487" s="6"/>
      <c r="GK487" s="204">
        <v>0</v>
      </c>
      <c r="GZ487" s="1"/>
      <c r="HA487" s="1"/>
    </row>
    <row r="488" spans="2:216" ht="14.1" customHeight="1">
      <c r="B488" s="14">
        <v>93</v>
      </c>
      <c r="C488" s="103" t="str">
        <f>GB488</f>
        <v>Suncor, Canada</v>
      </c>
      <c r="D488" s="154" t="s">
        <v>180</v>
      </c>
      <c r="F488" s="14" t="s">
        <v>240</v>
      </c>
      <c r="G488" s="23" t="s">
        <v>171</v>
      </c>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c r="DU488" s="23"/>
      <c r="DV488" s="23"/>
      <c r="DW488" s="23"/>
      <c r="DX488" s="23"/>
      <c r="DY488" s="23"/>
      <c r="DZ488" s="23"/>
      <c r="EA488" s="23"/>
      <c r="EB488" s="23"/>
      <c r="EC488" s="23"/>
      <c r="ED488" s="23"/>
      <c r="EE488" s="23"/>
      <c r="EF488" s="23"/>
      <c r="EG488" s="23"/>
      <c r="EH488" s="23"/>
      <c r="EI488" s="23"/>
      <c r="EJ488" s="23"/>
      <c r="EK488" s="23"/>
      <c r="EL488" s="23"/>
      <c r="EM488" s="23"/>
      <c r="EN488" s="23"/>
      <c r="EO488" s="23"/>
      <c r="EP488" s="23"/>
      <c r="EQ488" s="23"/>
      <c r="ER488" s="23"/>
      <c r="ES488" s="23"/>
      <c r="ET488" s="23"/>
      <c r="EU488" s="23"/>
      <c r="EV488" s="23"/>
      <c r="EW488" s="23"/>
      <c r="EX488" s="23"/>
      <c r="EY488" s="23"/>
      <c r="EZ488" s="23"/>
      <c r="FA488" s="23"/>
      <c r="FB488" s="23"/>
      <c r="FC488" s="23"/>
      <c r="FD488" s="23"/>
      <c r="FE488" s="23"/>
      <c r="FF488" s="23"/>
      <c r="FG488" s="23"/>
      <c r="FH488" s="23"/>
      <c r="FI488" s="23"/>
      <c r="FJ488" s="23"/>
      <c r="FK488" s="23"/>
      <c r="FL488" s="23"/>
      <c r="FM488" s="23"/>
      <c r="FN488" s="23"/>
      <c r="FO488" s="23"/>
      <c r="FP488" s="23"/>
      <c r="FQ488" s="23"/>
      <c r="FR488" s="23"/>
      <c r="FS488" s="23"/>
      <c r="FT488" s="23"/>
      <c r="FU488" s="23"/>
      <c r="FV488" s="23"/>
      <c r="FW488" s="23"/>
      <c r="FX488" s="23"/>
      <c r="FY488" s="23"/>
      <c r="FZ488" s="180"/>
      <c r="GB488" s="108" t="s">
        <v>103</v>
      </c>
      <c r="GF488" s="14">
        <v>93</v>
      </c>
      <c r="GK488" s="180"/>
      <c r="GZ488" s="1"/>
      <c r="HA488" s="1"/>
    </row>
    <row r="489" spans="2:216" ht="14.1" customHeight="1">
      <c r="C489" s="109" t="s">
        <v>172</v>
      </c>
      <c r="D489" s="110" t="s">
        <v>173</v>
      </c>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c r="DU489" s="23"/>
      <c r="DV489" s="23"/>
      <c r="DW489" s="23"/>
      <c r="DX489" s="23"/>
      <c r="DY489" s="23"/>
      <c r="DZ489" s="23"/>
      <c r="EA489" s="23"/>
      <c r="EB489" s="23"/>
      <c r="EC489" s="23"/>
      <c r="ED489" s="23"/>
      <c r="EE489" s="23"/>
      <c r="EF489" s="23"/>
      <c r="EG489" s="23"/>
      <c r="EH489" s="23"/>
      <c r="EI489" s="23"/>
      <c r="EJ489" s="23"/>
      <c r="EK489" s="23"/>
      <c r="EL489" s="23"/>
      <c r="EM489" s="23"/>
      <c r="EN489" s="23"/>
      <c r="EO489" s="23"/>
      <c r="EP489" s="213"/>
      <c r="EQ489" s="155">
        <f>[4]Suncor!EN29</f>
        <v>30.326164777690494</v>
      </c>
      <c r="ER489" s="155">
        <f>[4]Suncor!EO29</f>
        <v>26.212536920459403</v>
      </c>
      <c r="ES489" s="155">
        <f>[4]Suncor!EP29</f>
        <v>28.649912510935881</v>
      </c>
      <c r="ET489" s="155">
        <f>[4]Suncor!EQ29</f>
        <v>26.483489417104305</v>
      </c>
      <c r="EU489" s="155">
        <f>[4]Suncor!ER29</f>
        <v>25.030293584406092</v>
      </c>
      <c r="EV489" s="155">
        <f>[4]Suncor!ES29</f>
        <v>23.599355654509864</v>
      </c>
      <c r="EW489" s="155">
        <f>[4]Suncor!ET29</f>
        <v>24.750163891503778</v>
      </c>
      <c r="EX489" s="155">
        <f>[4]Suncor!EU29</f>
        <v>31.97695218101402</v>
      </c>
      <c r="EY489" s="155">
        <f>[4]Suncor!EV29</f>
        <v>34.073366283790691</v>
      </c>
      <c r="EZ489" s="155">
        <f>[4]Suncor!EW29</f>
        <v>46.373469662198517</v>
      </c>
      <c r="FA489" s="155">
        <f>[4]Suncor!EX29</f>
        <v>47.87616503779978</v>
      </c>
      <c r="FB489" s="155">
        <f>[4]Suncor!EY29</f>
        <v>49.562515592478213</v>
      </c>
      <c r="FC489" s="155">
        <f>[4]Suncor!EZ29</f>
        <v>50.664870877662082</v>
      </c>
      <c r="FD489" s="155">
        <f>[4]Suncor!FA29</f>
        <v>49.764964235241635</v>
      </c>
      <c r="FE489" s="155">
        <f>[4]Suncor!FB29</f>
        <v>46.672913704612249</v>
      </c>
      <c r="FF489" s="155">
        <f>[4]Suncor!FC29</f>
        <v>83.606538729489813</v>
      </c>
      <c r="FG489" s="155">
        <f>[4]Suncor!FD29</f>
        <v>102.28420981072949</v>
      </c>
      <c r="FH489" s="155">
        <f>[4]Suncor!FE29</f>
        <v>97.223605788414304</v>
      </c>
      <c r="FI489" s="155">
        <f>[4]Suncor!FF29</f>
        <v>95.422256007193852</v>
      </c>
      <c r="FJ489" s="155">
        <f>[4]Suncor!FG29</f>
        <v>99.552787364263779</v>
      </c>
      <c r="FK489" s="155">
        <f>[4]Suncor!FH29</f>
        <v>102.55323428298639</v>
      </c>
      <c r="FL489" s="155">
        <f>[4]Suncor!FI29</f>
        <v>98.175570882241175</v>
      </c>
      <c r="FM489" s="155">
        <f>[4]Suncor!FJ29</f>
        <v>76.937937722958281</v>
      </c>
      <c r="FN489" s="155">
        <f>[4]Suncor!FK29</f>
        <v>98.758387273727976</v>
      </c>
      <c r="FO489" s="155">
        <f>[4]Suncor!FL29</f>
        <v>97.564641328025246</v>
      </c>
      <c r="FP489" s="155">
        <f>[4]Suncor!FM29</f>
        <v>87.863526249957104</v>
      </c>
      <c r="FQ489" s="155">
        <f>[4]Suncor!FN29</f>
        <v>88.038558698195729</v>
      </c>
      <c r="FR489" s="155">
        <f>[4]Suncor!FO29</f>
        <v>132.70732740604274</v>
      </c>
      <c r="FS489" s="155">
        <f>[4]Suncor!FP29</f>
        <v>143.79680201319971</v>
      </c>
      <c r="FT489" s="155">
        <f>[4]Suncor!FQ29</f>
        <v>86.742753179429641</v>
      </c>
      <c r="FU489" s="155">
        <f>[4]Suncor!FR29</f>
        <v>94.640009268601972</v>
      </c>
      <c r="FV489" s="155">
        <f>[4]Suncor!FS29</f>
        <v>100.32923303574286</v>
      </c>
      <c r="FW489" s="155"/>
      <c r="FX489" s="155"/>
      <c r="FY489" s="218" t="s">
        <v>166</v>
      </c>
      <c r="FZ489" s="114">
        <f>SUM(L489:FW489)</f>
        <v>2228.2145133726076</v>
      </c>
      <c r="GA489" s="115"/>
      <c r="GB489" s="109" t="s">
        <v>172</v>
      </c>
      <c r="GC489" s="116" t="s">
        <v>173</v>
      </c>
      <c r="GD489" s="117"/>
      <c r="GE489" s="118">
        <f>FZ489/FZ491</f>
        <v>0.91629913172424482</v>
      </c>
      <c r="GI489" s="118">
        <f>FZ489/$GI$576</f>
        <v>1.3823531595980913E-3</v>
      </c>
      <c r="GK489" s="114">
        <v>2230.2943642482242</v>
      </c>
      <c r="GL489" s="119">
        <f>FZ489-GK489</f>
        <v>-2.0798508756165575</v>
      </c>
      <c r="GM489" s="15">
        <f>GL489/GK489</f>
        <v>-9.325454563113791E-4</v>
      </c>
      <c r="GO489" s="120">
        <f>SUM(EV489:FU489)</f>
        <v>1991.1828831262681</v>
      </c>
      <c r="GU489" s="120">
        <f>SUM(DU489:FU489)</f>
        <v>2127.8852803368645</v>
      </c>
      <c r="GW489" s="121">
        <f>SUM(DU489:FV489)</f>
        <v>2228.2145133726076</v>
      </c>
      <c r="GZ489" s="1"/>
      <c r="HA489" s="1"/>
    </row>
    <row r="490" spans="2:216" ht="14.1" customHeight="1">
      <c r="C490" s="125" t="s">
        <v>175</v>
      </c>
      <c r="D490" s="126" t="s">
        <v>176</v>
      </c>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c r="DU490" s="23"/>
      <c r="DV490" s="23"/>
      <c r="DW490" s="23"/>
      <c r="DX490" s="23"/>
      <c r="DY490" s="23"/>
      <c r="DZ490" s="23"/>
      <c r="EA490" s="23"/>
      <c r="EB490" s="23"/>
      <c r="EC490" s="23"/>
      <c r="ED490" s="23"/>
      <c r="EE490" s="23"/>
      <c r="EF490" s="23"/>
      <c r="EG490" s="23"/>
      <c r="EH490" s="23"/>
      <c r="EI490" s="23"/>
      <c r="EJ490" s="23"/>
      <c r="EK490" s="23"/>
      <c r="EL490" s="23"/>
      <c r="EM490" s="23"/>
      <c r="EN490" s="23"/>
      <c r="EO490" s="23"/>
      <c r="EP490" s="214"/>
      <c r="EQ490" s="127">
        <f>[4]Suncor!EN36</f>
        <v>0.17514114338139031</v>
      </c>
      <c r="ER490" s="127">
        <f>[4]Suncor!EO36</f>
        <v>0.13614051497361704</v>
      </c>
      <c r="ES490" s="127">
        <f>[4]Suncor!EP36</f>
        <v>0.15173725206814659</v>
      </c>
      <c r="ET490" s="127">
        <f>[4]Suncor!EQ36</f>
        <v>0.1366934103326316</v>
      </c>
      <c r="EU490" s="127">
        <f>[4]Suncor!ER36</f>
        <v>0.1245841217891725</v>
      </c>
      <c r="EV490" s="127">
        <f>[4]Suncor!ES36</f>
        <v>0.12276334944826668</v>
      </c>
      <c r="EW490" s="127">
        <f>[4]Suncor!ET36</f>
        <v>0.13267119129088839</v>
      </c>
      <c r="EX490" s="127">
        <f>[4]Suncor!EU36</f>
        <v>0.16641908046259674</v>
      </c>
      <c r="EY490" s="127">
        <f>[4]Suncor!EV36</f>
        <v>0.17401191841452346</v>
      </c>
      <c r="EZ490" s="127">
        <f>[4]Suncor!EW36</f>
        <v>0.23067053965073619</v>
      </c>
      <c r="FA490" s="127">
        <f>[4]Suncor!EX36</f>
        <v>0.24295683979816726</v>
      </c>
      <c r="FB490" s="127">
        <f>[4]Suncor!EY36</f>
        <v>0.24028248594411439</v>
      </c>
      <c r="FC490" s="127">
        <f>[4]Suncor!EZ36</f>
        <v>0.26026182343886572</v>
      </c>
      <c r="FD490" s="127">
        <f>[4]Suncor!FA36</f>
        <v>0.24873610498055149</v>
      </c>
      <c r="FE490" s="127">
        <f>[4]Suncor!FB36</f>
        <v>0.22420915923572787</v>
      </c>
      <c r="FF490" s="127">
        <f>[4]Suncor!FC36</f>
        <v>0.31093727371664837</v>
      </c>
      <c r="FG490" s="127">
        <f>[4]Suncor!FD36</f>
        <v>0.35398807014849348</v>
      </c>
      <c r="FH490" s="127">
        <f>[4]Suncor!FE36</f>
        <v>0.34715784038635211</v>
      </c>
      <c r="FI490" s="127">
        <f>[4]Suncor!FF36</f>
        <v>0.33816425817889539</v>
      </c>
      <c r="FJ490" s="127">
        <f>[4]Suncor!FG36</f>
        <v>0.326660450295441</v>
      </c>
      <c r="FK490" s="127">
        <f>[4]Suncor!FH36</f>
        <v>0.31690202164083187</v>
      </c>
      <c r="FL490" s="127">
        <f>[4]Suncor!FI36</f>
        <v>0.30809528902750227</v>
      </c>
      <c r="FM490" s="127">
        <f>[4]Suncor!FJ36</f>
        <v>0.21326500191866488</v>
      </c>
      <c r="FN490" s="127">
        <f>[4]Suncor!FK36</f>
        <v>0.27402348144332095</v>
      </c>
      <c r="FO490" s="127">
        <f>[4]Suncor!FL36</f>
        <v>0.23852203724004392</v>
      </c>
      <c r="FP490" s="127">
        <f>[4]Suncor!FM36</f>
        <v>0.21001900550603494</v>
      </c>
      <c r="FQ490" s="127">
        <f>[4]Suncor!FN36</f>
        <v>0.19537666791527089</v>
      </c>
      <c r="FR490" s="127">
        <f>[4]Suncor!FO36</f>
        <v>0.25358954767440967</v>
      </c>
      <c r="FS490" s="127">
        <f>[4]Suncor!FP36</f>
        <v>0.27521491100482171</v>
      </c>
      <c r="FT490" s="127">
        <f>[4]Suncor!FQ36</f>
        <v>0.16821536178645244</v>
      </c>
      <c r="FU490" s="127">
        <f>[4]Suncor!FR36</f>
        <v>0.18144167206159836</v>
      </c>
      <c r="FV490" s="127">
        <f>[4]Suncor!FS36</f>
        <v>0.19043249387500868</v>
      </c>
      <c r="FW490" s="127"/>
      <c r="FX490" s="127"/>
      <c r="FY490" s="218" t="s">
        <v>166</v>
      </c>
      <c r="FZ490" s="129">
        <f>SUM(L490:FW490)</f>
        <v>7.2692843190291887</v>
      </c>
      <c r="GA490" s="115"/>
      <c r="GB490" s="125" t="s">
        <v>175</v>
      </c>
      <c r="GC490" s="130" t="s">
        <v>176</v>
      </c>
      <c r="GD490" s="117"/>
      <c r="GE490" s="131">
        <f>(FZ490*$FP$7)/FZ491</f>
        <v>8.3700868275755472E-2</v>
      </c>
      <c r="GI490" s="132"/>
      <c r="GK490" s="129">
        <v>7.2770320257894507</v>
      </c>
      <c r="GL490" s="119">
        <f>FZ490-GK490</f>
        <v>-7.7477067602620409E-3</v>
      </c>
      <c r="GM490" s="15">
        <f>GL490/GK490</f>
        <v>-1.0646794919693279E-3</v>
      </c>
      <c r="GO490" s="133">
        <f>SUM(EV490:FU490)</f>
        <v>6.3545553826092211</v>
      </c>
      <c r="GU490" s="133">
        <f>SUM(DU490:FU490)</f>
        <v>7.0788518251541799</v>
      </c>
      <c r="GW490" s="134">
        <f>SUM(DU490:FV490)</f>
        <v>7.2692843190291887</v>
      </c>
      <c r="GZ490" s="1"/>
      <c r="HA490" s="1"/>
    </row>
    <row r="491" spans="2:216" ht="15" customHeight="1">
      <c r="C491" s="136" t="s">
        <v>177</v>
      </c>
      <c r="D491" s="14" t="s">
        <v>11</v>
      </c>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215"/>
      <c r="EQ491" s="138">
        <f t="shared" ref="EQ491:FV491" si="114">EQ489+(EQ490*$FP$7)</f>
        <v>35.230116792369422</v>
      </c>
      <c r="ER491" s="138">
        <f t="shared" si="114"/>
        <v>30.02447133972068</v>
      </c>
      <c r="ES491" s="138">
        <f t="shared" si="114"/>
        <v>32.898555568843989</v>
      </c>
      <c r="ET491" s="138">
        <f t="shared" si="114"/>
        <v>30.310904906417989</v>
      </c>
      <c r="EU491" s="138">
        <f t="shared" si="114"/>
        <v>28.518648994502922</v>
      </c>
      <c r="EV491" s="138">
        <f t="shared" si="114"/>
        <v>27.036729439061332</v>
      </c>
      <c r="EW491" s="138">
        <f t="shared" si="114"/>
        <v>28.464957247648652</v>
      </c>
      <c r="EX491" s="138">
        <f t="shared" si="114"/>
        <v>36.63668643396673</v>
      </c>
      <c r="EY491" s="138">
        <f t="shared" si="114"/>
        <v>38.945699999397348</v>
      </c>
      <c r="EZ491" s="138">
        <f t="shared" si="114"/>
        <v>52.832244772419131</v>
      </c>
      <c r="FA491" s="138">
        <f t="shared" si="114"/>
        <v>54.678956552148463</v>
      </c>
      <c r="FB491" s="138">
        <f t="shared" si="114"/>
        <v>56.290425198913418</v>
      </c>
      <c r="FC491" s="138">
        <f t="shared" si="114"/>
        <v>57.95220193395032</v>
      </c>
      <c r="FD491" s="138">
        <f t="shared" si="114"/>
        <v>56.729575174697075</v>
      </c>
      <c r="FE491" s="138">
        <f t="shared" si="114"/>
        <v>52.950770163212631</v>
      </c>
      <c r="FF491" s="138">
        <f t="shared" si="114"/>
        <v>92.312782393555963</v>
      </c>
      <c r="FG491" s="138">
        <f t="shared" si="114"/>
        <v>112.19587577488731</v>
      </c>
      <c r="FH491" s="138">
        <f t="shared" si="114"/>
        <v>106.94402531923217</v>
      </c>
      <c r="FI491" s="138">
        <f t="shared" si="114"/>
        <v>104.89085523620292</v>
      </c>
      <c r="FJ491" s="138">
        <f t="shared" si="114"/>
        <v>108.69927997253613</v>
      </c>
      <c r="FK491" s="138">
        <f t="shared" si="114"/>
        <v>111.42649088892969</v>
      </c>
      <c r="FL491" s="138">
        <f t="shared" si="114"/>
        <v>106.80223897501124</v>
      </c>
      <c r="FM491" s="138">
        <f t="shared" si="114"/>
        <v>82.909357776680892</v>
      </c>
      <c r="FN491" s="138">
        <f t="shared" si="114"/>
        <v>106.43104475414097</v>
      </c>
      <c r="FO491" s="138">
        <f t="shared" si="114"/>
        <v>104.24325837074647</v>
      </c>
      <c r="FP491" s="138">
        <f t="shared" si="114"/>
        <v>93.744058404126079</v>
      </c>
      <c r="FQ491" s="138">
        <f t="shared" si="114"/>
        <v>93.509105399823312</v>
      </c>
      <c r="FR491" s="138">
        <f t="shared" si="114"/>
        <v>139.80783474092621</v>
      </c>
      <c r="FS491" s="138">
        <f t="shared" si="114"/>
        <v>151.50281952133471</v>
      </c>
      <c r="FT491" s="138">
        <f t="shared" si="114"/>
        <v>91.452783309450311</v>
      </c>
      <c r="FU491" s="138">
        <f t="shared" si="114"/>
        <v>99.720376086326723</v>
      </c>
      <c r="FV491" s="138">
        <f t="shared" si="114"/>
        <v>105.6613428642431</v>
      </c>
      <c r="FW491" s="112"/>
      <c r="FX491" s="112"/>
      <c r="FY491" s="218" t="s">
        <v>166</v>
      </c>
      <c r="FZ491" s="139">
        <f>SUM(L491:FW491)</f>
        <v>2431.7544743054241</v>
      </c>
      <c r="GA491" s="115"/>
      <c r="GB491" s="136" t="s">
        <v>177</v>
      </c>
      <c r="GC491" s="14" t="s">
        <v>11</v>
      </c>
      <c r="GD491" s="117"/>
      <c r="GE491" s="140">
        <f>GE489+GE490</f>
        <v>1.0000000000000002</v>
      </c>
      <c r="GI491" s="141"/>
      <c r="GK491" s="139">
        <v>2434.0512609703287</v>
      </c>
      <c r="GL491" s="119">
        <f>FZ491-GK491</f>
        <v>-2.29678666490463</v>
      </c>
      <c r="GM491" s="15">
        <f>GL491/GK491</f>
        <v>-9.4360653028688541E-4</v>
      </c>
      <c r="GO491" s="142">
        <f>SUM(EV491:FU491)</f>
        <v>2169.1104338393261</v>
      </c>
      <c r="GR491" s="143" t="str">
        <f>GB488</f>
        <v>Suncor, Canada</v>
      </c>
      <c r="GS491" s="144">
        <f>GO491</f>
        <v>2169.1104338393261</v>
      </c>
      <c r="GU491" s="142">
        <f>SUM(DU491:FU491)</f>
        <v>2326.093131441181</v>
      </c>
      <c r="GW491" s="145">
        <f>SUM(DU491:FV491)</f>
        <v>2431.7544743054241</v>
      </c>
      <c r="GY491" s="306">
        <f>+GW491</f>
        <v>2431.7544743054241</v>
      </c>
      <c r="GZ491" s="143" t="str">
        <f>GR491</f>
        <v>Suncor, Canada</v>
      </c>
      <c r="HA491" s="144">
        <f>GW491</f>
        <v>2431.7544743054241</v>
      </c>
      <c r="HC491" s="22" t="s">
        <v>103</v>
      </c>
      <c r="HD491" s="146">
        <f>FU491</f>
        <v>99.720376086326723</v>
      </c>
      <c r="HE491" s="147"/>
      <c r="HF491" s="148">
        <f>FV491</f>
        <v>105.6613428642431</v>
      </c>
    </row>
    <row r="492" spans="2:216" ht="9.9499999999999993" customHeight="1">
      <c r="B492" s="6"/>
      <c r="C492" s="149"/>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23"/>
      <c r="EQ492" s="23"/>
      <c r="ER492" s="23"/>
      <c r="ES492" s="23"/>
      <c r="ET492" s="23"/>
      <c r="EU492" s="23"/>
      <c r="EV492" s="23"/>
      <c r="EW492" s="23"/>
      <c r="EX492" s="23"/>
      <c r="EY492" s="23"/>
      <c r="EZ492" s="23"/>
      <c r="FA492" s="23"/>
      <c r="FB492" s="23"/>
      <c r="FC492" s="23"/>
      <c r="FD492" s="23"/>
      <c r="FE492" s="23"/>
      <c r="FF492" s="23"/>
      <c r="FG492" s="23"/>
      <c r="FH492" s="23"/>
      <c r="FI492" s="23"/>
      <c r="FJ492" s="23"/>
      <c r="FK492" s="23"/>
      <c r="FL492" s="23"/>
      <c r="FM492" s="23"/>
      <c r="FN492" s="23"/>
      <c r="FO492" s="23"/>
      <c r="FP492" s="23"/>
      <c r="FQ492" s="23"/>
      <c r="FR492" s="23"/>
      <c r="FS492" s="23"/>
      <c r="FT492" s="23"/>
      <c r="FU492" s="23"/>
      <c r="FV492" s="23"/>
      <c r="FW492" s="23"/>
      <c r="FX492" s="23"/>
      <c r="FY492" s="23"/>
      <c r="FZ492" s="151">
        <f>FZ489+(FZ490*$FP$7)</f>
        <v>2431.754474305425</v>
      </c>
      <c r="GA492" s="152" t="s">
        <v>179</v>
      </c>
      <c r="GB492" s="149"/>
      <c r="GF492" s="6"/>
      <c r="GK492" s="204">
        <v>0</v>
      </c>
      <c r="GZ492" s="1"/>
      <c r="HA492" s="1"/>
    </row>
    <row r="493" spans="2:216" ht="14.1" customHeight="1">
      <c r="B493" s="14">
        <v>94</v>
      </c>
      <c r="C493" s="103" t="str">
        <f>GB493</f>
        <v>Syrian Petroleum, Syria</v>
      </c>
      <c r="D493" s="104" t="s">
        <v>169</v>
      </c>
      <c r="F493" s="14" t="s">
        <v>198</v>
      </c>
      <c r="G493" s="23" t="s">
        <v>200</v>
      </c>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c r="DU493" s="23"/>
      <c r="DV493" s="23"/>
      <c r="DW493" s="23"/>
      <c r="DX493" s="23"/>
      <c r="DY493" s="23"/>
      <c r="DZ493" s="23"/>
      <c r="EA493" s="23"/>
      <c r="EB493" s="23"/>
      <c r="EC493" s="23"/>
      <c r="ED493" s="23"/>
      <c r="EE493" s="23"/>
      <c r="EF493" s="23"/>
      <c r="EG493" s="23"/>
      <c r="EH493" s="23"/>
      <c r="EI493" s="23"/>
      <c r="EJ493" s="23"/>
      <c r="EK493" s="23"/>
      <c r="EL493" s="23"/>
      <c r="EM493" s="23"/>
      <c r="EN493" s="23"/>
      <c r="EO493" s="23"/>
      <c r="EP493" s="23"/>
      <c r="EQ493" s="23"/>
      <c r="ER493" s="23"/>
      <c r="ES493" s="23"/>
      <c r="ET493" s="23"/>
      <c r="EU493" s="23"/>
      <c r="EV493" s="23"/>
      <c r="EW493" s="23"/>
      <c r="EX493" s="23"/>
      <c r="EY493" s="23"/>
      <c r="EZ493" s="23"/>
      <c r="FA493" s="23"/>
      <c r="FB493" s="23"/>
      <c r="FC493" s="23"/>
      <c r="FD493" s="23"/>
      <c r="FE493" s="23"/>
      <c r="FF493" s="23"/>
      <c r="FG493" s="23"/>
      <c r="FH493" s="23"/>
      <c r="FI493" s="23"/>
      <c r="FJ493" s="23"/>
      <c r="FK493" s="23"/>
      <c r="FL493" s="23"/>
      <c r="FM493" s="23"/>
      <c r="FN493" s="23"/>
      <c r="FO493" s="23"/>
      <c r="FP493" s="23"/>
      <c r="FQ493" s="23"/>
      <c r="FR493" s="23"/>
      <c r="FS493" s="23"/>
      <c r="FT493" s="23"/>
      <c r="FU493" s="23"/>
      <c r="FV493" s="23"/>
      <c r="FW493" s="23"/>
      <c r="FX493" s="23"/>
      <c r="FY493" s="23"/>
      <c r="FZ493" s="180"/>
      <c r="GB493" s="108" t="s">
        <v>109</v>
      </c>
      <c r="GF493" s="14">
        <v>94</v>
      </c>
      <c r="GK493" s="180"/>
      <c r="GZ493" s="1"/>
      <c r="HA493" s="1"/>
    </row>
    <row r="494" spans="2:216" ht="14.1" customHeight="1">
      <c r="C494" s="109" t="s">
        <v>172</v>
      </c>
      <c r="D494" s="110" t="s">
        <v>173</v>
      </c>
      <c r="F494" s="14" t="s">
        <v>298</v>
      </c>
      <c r="G494" s="23" t="s">
        <v>204</v>
      </c>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13"/>
      <c r="DX494" s="155">
        <f>[4]Syrian!DU29</f>
        <v>2.2624136578154408</v>
      </c>
      <c r="DY494" s="155">
        <f>[4]Syrian!DV29</f>
        <v>3.811445450047489</v>
      </c>
      <c r="DZ494" s="155">
        <f>[4]Syrian!DW29</f>
        <v>6.6361103775199259</v>
      </c>
      <c r="EA494" s="155">
        <f>[4]Syrian!DX29</f>
        <v>8.2951379718999068</v>
      </c>
      <c r="EB494" s="155">
        <f>[4]Syrian!DY29</f>
        <v>10.564903898730551</v>
      </c>
      <c r="EC494" s="155">
        <f>[4]Syrian!DZ29</f>
        <v>8.9539610823727358</v>
      </c>
      <c r="ED494" s="155">
        <f>[4]Syrian!EA29</f>
        <v>10.507583205540957</v>
      </c>
      <c r="EE494" s="155">
        <f>[4]Syrian!EB29</f>
        <v>14.359607938379622</v>
      </c>
      <c r="EF494" s="155">
        <f>[4]Syrian!EC29</f>
        <v>14.788450944060136</v>
      </c>
      <c r="EG494" s="155">
        <f>[4]Syrian!ED29</f>
        <v>15.947012064309845</v>
      </c>
      <c r="EH494" s="155">
        <f>[4]Syrian!EE29</f>
        <v>14.534080413270575</v>
      </c>
      <c r="EI494" s="155">
        <f>[4]Syrian!EF29</f>
        <v>14.282468078297295</v>
      </c>
      <c r="EJ494" s="155">
        <f>[4]Syrian!EG29</f>
        <v>14.196758502762012</v>
      </c>
      <c r="EK494" s="155">
        <f>[4]Syrian!EH29</f>
        <v>14.076755128285978</v>
      </c>
      <c r="EL494" s="155">
        <f>[4]Syrian!EI29</f>
        <v>13.58602017031135</v>
      </c>
      <c r="EM494" s="155">
        <f>[4]Syrian!EJ29</f>
        <v>14.159706508004978</v>
      </c>
      <c r="EN494" s="155">
        <f>[4]Syrian!EK29</f>
        <v>14.415533967501341</v>
      </c>
      <c r="EO494" s="155">
        <f>[4]Syrian!EL29</f>
        <v>14.939678598466001</v>
      </c>
      <c r="EP494" s="155">
        <f>[4]Syrian!EM29</f>
        <v>16.489318460476319</v>
      </c>
      <c r="EQ494" s="155">
        <f>[4]Syrian!EN29</f>
        <v>19.928833952419119</v>
      </c>
      <c r="ER494" s="155">
        <f>[4]Syrian!EO29</f>
        <v>22.692665835796753</v>
      </c>
      <c r="ES494" s="155">
        <f>[4]Syrian!EP29</f>
        <v>29.58970292328685</v>
      </c>
      <c r="ET494" s="155">
        <f>[4]Syrian!EQ29</f>
        <v>36.081764471970807</v>
      </c>
      <c r="EU494" s="155">
        <f>[4]Syrian!ER29</f>
        <v>45.475773200077036</v>
      </c>
      <c r="EV494" s="155">
        <f>[4]Syrian!ES29</f>
        <v>44.667907828258542</v>
      </c>
      <c r="EW494" s="155">
        <f>[4]Syrian!ET29</f>
        <v>51.359234451933595</v>
      </c>
      <c r="EX494" s="155">
        <f>[4]Syrian!EU29</f>
        <v>51.965153787571211</v>
      </c>
      <c r="EY494" s="155">
        <f>[4]Syrian!EV29</f>
        <v>53.070447293366236</v>
      </c>
      <c r="EZ494" s="155">
        <f>[4]Syrian!EW29</f>
        <v>56.194099591006356</v>
      </c>
      <c r="FA494" s="155">
        <f>[4]Syrian!EX29</f>
        <v>55.124332151064706</v>
      </c>
      <c r="FB494" s="155">
        <f>[4]Syrian!EY29</f>
        <v>56.060479426225484</v>
      </c>
      <c r="FC494" s="155">
        <f>[4]Syrian!EZ29</f>
        <v>55.248286939556401</v>
      </c>
      <c r="FD494" s="155">
        <f>[4]Syrian!FA29</f>
        <v>54.372469040285068</v>
      </c>
      <c r="FE494" s="155">
        <f>[4]Syrian!FB29</f>
        <v>50.511792670260462</v>
      </c>
      <c r="FF494" s="155">
        <f>[4]Syrian!FC29</f>
        <v>52.372199693974956</v>
      </c>
      <c r="FG494" s="155">
        <f>[4]Syrian!FD29</f>
        <v>51.710202794054929</v>
      </c>
      <c r="FH494" s="155">
        <f>[4]Syrian!FE29</f>
        <v>50.141023082182102</v>
      </c>
      <c r="FI494" s="155">
        <f>[4]Syrian!FF29</f>
        <v>46.892704284082868</v>
      </c>
      <c r="FJ494" s="155">
        <f>[4]Syrian!FG29</f>
        <v>44.801043122444717</v>
      </c>
      <c r="FK494" s="155">
        <f>[4]Syrian!FH29</f>
        <v>42.182101028603725</v>
      </c>
      <c r="FL494" s="155">
        <f>[4]Syrian!FI29</f>
        <v>41.171274047087103</v>
      </c>
      <c r="FM494" s="155">
        <f>[4]Syrian!FJ29</f>
        <v>41.753402099747426</v>
      </c>
      <c r="FN494" s="155">
        <f>[4]Syrian!FK29</f>
        <v>46.251959838370155</v>
      </c>
      <c r="FO494" s="155">
        <f>[4]Syrian!FL29</f>
        <v>41.216532614432673</v>
      </c>
      <c r="FP494" s="155">
        <f>[4]Syrian!FM29</f>
        <v>21.262326658207343</v>
      </c>
      <c r="FQ494" s="155">
        <f>[4]Syrian!FN29</f>
        <v>12.732484185643418</v>
      </c>
      <c r="FR494" s="155">
        <f>[4]Syrian!FO29</f>
        <v>8.7216883939496128</v>
      </c>
      <c r="FS494" s="155">
        <f>[4]Syrian!FP29</f>
        <v>8.4467528712067672</v>
      </c>
      <c r="FT494" s="155">
        <f>[4]Syrian!FQ29</f>
        <v>7.8066909873929839</v>
      </c>
      <c r="FU494" s="155">
        <f>[4]Syrian!FR29</f>
        <v>6.3232246301754342</v>
      </c>
      <c r="FV494" s="155">
        <f>[4]Syrian!FS29</f>
        <v>6.8749879980341184</v>
      </c>
      <c r="FW494" s="155"/>
      <c r="FX494" s="155"/>
      <c r="FY494" s="218" t="s">
        <v>166</v>
      </c>
      <c r="FZ494" s="114">
        <f>SUM(L494:FW494)</f>
        <v>1439.8104883107212</v>
      </c>
      <c r="GA494" s="115"/>
      <c r="GB494" s="109" t="s">
        <v>172</v>
      </c>
      <c r="GC494" s="116" t="s">
        <v>173</v>
      </c>
      <c r="GD494" s="117"/>
      <c r="GE494" s="118">
        <f>FZ494/FZ496</f>
        <v>0.92431723995840653</v>
      </c>
      <c r="GI494" s="118">
        <f>FZ494/$GI$576</f>
        <v>8.9323831515945645E-4</v>
      </c>
      <c r="GK494" s="114">
        <v>1439.8104883107212</v>
      </c>
      <c r="GL494" s="119">
        <f>FZ494-GK494</f>
        <v>0</v>
      </c>
      <c r="GM494" s="15">
        <f>GL494/GK494</f>
        <v>0</v>
      </c>
      <c r="GO494" s="120">
        <f>SUM(EV494:FU494)</f>
        <v>1052.3598135110842</v>
      </c>
      <c r="GU494" s="120">
        <f>SUM(DU494:FU494)</f>
        <v>1432.9355003126871</v>
      </c>
      <c r="GW494" s="121">
        <f>SUM(DU494:FV494)</f>
        <v>1439.8104883107212</v>
      </c>
      <c r="GZ494" s="1"/>
      <c r="HA494" s="1"/>
    </row>
    <row r="495" spans="2:216" ht="14.1" customHeight="1">
      <c r="C495" s="125" t="s">
        <v>175</v>
      </c>
      <c r="D495" s="126" t="s">
        <v>176</v>
      </c>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c r="DU495" s="23"/>
      <c r="DV495" s="23"/>
      <c r="DW495" s="214"/>
      <c r="DX495" s="228">
        <f>[4]Syrian!DU36</f>
        <v>4.2673828063566214E-3</v>
      </c>
      <c r="DY495" s="228">
        <f>[4]Syrian!DV36</f>
        <v>7.1891790100860765E-3</v>
      </c>
      <c r="DZ495" s="228">
        <f>[4]Syrian!DW36</f>
        <v>1.2517084675601539E-2</v>
      </c>
      <c r="EA495" s="228">
        <f>[4]Syrian!DX36</f>
        <v>1.5646355844501924E-2</v>
      </c>
      <c r="EB495" s="228">
        <f>[4]Syrian!DY36</f>
        <v>2.1935090608864907E-2</v>
      </c>
      <c r="EC495" s="228">
        <f>[4]Syrian!DZ36</f>
        <v>1.8645581828199226E-2</v>
      </c>
      <c r="ED495" s="228">
        <f>[4]Syrian!EA36</f>
        <v>2.141443388503915E-2</v>
      </c>
      <c r="EE495" s="228">
        <f>[4]Syrian!EB36</f>
        <v>2.8941126790528762E-2</v>
      </c>
      <c r="EF495" s="228">
        <f>[4]Syrian!EC36</f>
        <v>2.9851391855518827E-2</v>
      </c>
      <c r="EG495" s="228">
        <f>[4]Syrian!ED36</f>
        <v>3.2613830806787807E-2</v>
      </c>
      <c r="EH495" s="228">
        <f>[4]Syrian!EE36</f>
        <v>3.0525899446261183E-2</v>
      </c>
      <c r="EI495" s="228">
        <f>[4]Syrian!EF36</f>
        <v>3.0628457903964831E-2</v>
      </c>
      <c r="EJ495" s="228">
        <f>[4]Syrian!EG36</f>
        <v>3.1043943478558517E-2</v>
      </c>
      <c r="EK495" s="228">
        <f>[4]Syrian!EH36</f>
        <v>2.8759920999723972E-2</v>
      </c>
      <c r="EL495" s="228">
        <f>[4]Syrian!EI36</f>
        <v>2.7884479883095916E-2</v>
      </c>
      <c r="EM495" s="228">
        <f>[4]Syrian!EJ36</f>
        <v>2.891638455816899E-2</v>
      </c>
      <c r="EN495" s="228">
        <f>[4]Syrian!EK36</f>
        <v>2.9449115467546107E-2</v>
      </c>
      <c r="EO495" s="228">
        <f>[4]Syrian!EL36</f>
        <v>2.9434019254265004E-2</v>
      </c>
      <c r="EP495" s="228">
        <f>[4]Syrian!EM36</f>
        <v>3.3360704428671589E-2</v>
      </c>
      <c r="EQ495" s="228">
        <f>[4]Syrian!EN36</f>
        <v>4.3110507745426387E-2</v>
      </c>
      <c r="ER495" s="228">
        <f>[4]Syrian!EO36</f>
        <v>4.7319927610160795E-2</v>
      </c>
      <c r="ES495" s="228">
        <f>[4]Syrian!EP36</f>
        <v>6.4595077945557619E-2</v>
      </c>
      <c r="ET495" s="210">
        <f>[4]Syrian!EQ36</f>
        <v>9.490781300606127E-2</v>
      </c>
      <c r="EU495" s="210">
        <f>[4]Syrian!ER36</f>
        <v>0.11814744882897019</v>
      </c>
      <c r="EV495" s="210">
        <f>[4]Syrian!ES36</f>
        <v>0.11737645319670592</v>
      </c>
      <c r="EW495" s="210">
        <f>[4]Syrian!ET36</f>
        <v>0.13099208187611339</v>
      </c>
      <c r="EX495" s="210">
        <f>[4]Syrian!EU36</f>
        <v>0.13302008405598623</v>
      </c>
      <c r="EY495" s="210">
        <f>[4]Syrian!EV36</f>
        <v>0.1310297049212592</v>
      </c>
      <c r="EZ495" s="210">
        <f>[4]Syrian!EW36</f>
        <v>0.14888481284621355</v>
      </c>
      <c r="FA495" s="210">
        <f>[4]Syrian!EX36</f>
        <v>0.15191822772951852</v>
      </c>
      <c r="FB495" s="210">
        <f>[4]Syrian!EY36</f>
        <v>0.16511570198163961</v>
      </c>
      <c r="FC495" s="210">
        <f>[4]Syrian!EZ36</f>
        <v>0.1661536563380232</v>
      </c>
      <c r="FD495" s="210">
        <f>[4]Syrian!FA36</f>
        <v>0.16503338882842039</v>
      </c>
      <c r="FE495" s="210">
        <f>[4]Syrian!FB36</f>
        <v>0.14959850565425403</v>
      </c>
      <c r="FF495" s="210">
        <f>[4]Syrian!FC36</f>
        <v>0.16214664346713975</v>
      </c>
      <c r="FG495" s="210">
        <f>[4]Syrian!FD36</f>
        <v>0.16284757282720891</v>
      </c>
      <c r="FH495" s="210">
        <f>[4]Syrian!FE36</f>
        <v>0.16228045605355065</v>
      </c>
      <c r="FI495" s="210">
        <f>[4]Syrian!FF36</f>
        <v>0.14711442790823639</v>
      </c>
      <c r="FJ495" s="210">
        <f>[4]Syrian!FG36</f>
        <v>0.14343497345313122</v>
      </c>
      <c r="FK495" s="210">
        <f>[4]Syrian!FH36</f>
        <v>0.13539347825833992</v>
      </c>
      <c r="FL495" s="210">
        <f>[4]Syrian!FI36</f>
        <v>0.13260066954989369</v>
      </c>
      <c r="FM495" s="210">
        <f>[4]Syrian!FJ36</f>
        <v>0.13866128510046644</v>
      </c>
      <c r="FN495" s="210">
        <f>[4]Syrian!FK36</f>
        <v>0.16921235145087066</v>
      </c>
      <c r="FO495" s="210">
        <f>[4]Syrian!FL36</f>
        <v>0.15147302590995002</v>
      </c>
      <c r="FP495" s="210">
        <f>[4]Syrian!FM36</f>
        <v>9.1503053518832506E-2</v>
      </c>
      <c r="FQ495" s="210">
        <f>[4]Syrian!FN36</f>
        <v>7.098314424173903E-2</v>
      </c>
      <c r="FR495" s="210">
        <f>[4]Syrian!FO36</f>
        <v>5.987326748145811E-2</v>
      </c>
      <c r="FS495" s="210">
        <f>[4]Syrian!FP36</f>
        <v>5.403765958820745E-2</v>
      </c>
      <c r="FT495" s="210">
        <f>[4]Syrian!FQ36</f>
        <v>4.9019837073551141E-2</v>
      </c>
      <c r="FU495" s="210">
        <f>[4]Syrian!FR36</f>
        <v>4.5051966013159507E-2</v>
      </c>
      <c r="FV495" s="210">
        <f>[4]Syrian!FS36</f>
        <v>4.4536985967417869E-2</v>
      </c>
      <c r="FW495" s="210"/>
      <c r="FX495" s="210"/>
      <c r="FY495" s="218" t="s">
        <v>166</v>
      </c>
      <c r="FZ495" s="129">
        <f>SUM(L495:FW495)</f>
        <v>4.2103985739592042</v>
      </c>
      <c r="GA495" s="115"/>
      <c r="GB495" s="125" t="s">
        <v>175</v>
      </c>
      <c r="GC495" s="130" t="s">
        <v>176</v>
      </c>
      <c r="GD495" s="117"/>
      <c r="GE495" s="131">
        <f>(FZ495*$FP$7)/FZ496</f>
        <v>7.5682760041593522E-2</v>
      </c>
      <c r="GI495" s="132"/>
      <c r="GK495" s="129">
        <v>4.2103985739592042</v>
      </c>
      <c r="GL495" s="119">
        <f>FZ495-GK495</f>
        <v>0</v>
      </c>
      <c r="GM495" s="15">
        <f>GL495/GK495</f>
        <v>0</v>
      </c>
      <c r="GO495" s="133">
        <f>SUM(EV495:FU495)</f>
        <v>3.3347564293238694</v>
      </c>
      <c r="GU495" s="133">
        <f>SUM(DU495:FU495)</f>
        <v>4.1658615879917864</v>
      </c>
      <c r="GW495" s="134">
        <f>SUM(DU495:FV495)</f>
        <v>4.2103985739592042</v>
      </c>
      <c r="GZ495" s="1"/>
      <c r="HA495" s="1"/>
    </row>
    <row r="496" spans="2:216" ht="15" customHeight="1">
      <c r="B496" s="6"/>
      <c r="C496" s="136" t="s">
        <v>177</v>
      </c>
      <c r="D496" s="14" t="s">
        <v>11</v>
      </c>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215"/>
      <c r="DX496" s="138">
        <f t="shared" ref="DX496:FV496" si="115">DX494+(DX495*$FP$7)</f>
        <v>2.3819003763934261</v>
      </c>
      <c r="DY496" s="138">
        <f t="shared" si="115"/>
        <v>4.0127424623298991</v>
      </c>
      <c r="DZ496" s="138">
        <f t="shared" si="115"/>
        <v>6.9865887484367688</v>
      </c>
      <c r="EA496" s="138">
        <f t="shared" si="115"/>
        <v>8.7332359355459612</v>
      </c>
      <c r="EB496" s="138">
        <f t="shared" si="115"/>
        <v>11.179086435778768</v>
      </c>
      <c r="EC496" s="138">
        <f t="shared" si="115"/>
        <v>9.4760373735623133</v>
      </c>
      <c r="ED496" s="138">
        <f t="shared" si="115"/>
        <v>11.107187354322054</v>
      </c>
      <c r="EE496" s="138">
        <f t="shared" si="115"/>
        <v>15.169959488514428</v>
      </c>
      <c r="EF496" s="138">
        <f t="shared" si="115"/>
        <v>15.624289916014662</v>
      </c>
      <c r="EG496" s="138">
        <f t="shared" si="115"/>
        <v>16.860199326899902</v>
      </c>
      <c r="EH496" s="138">
        <f t="shared" si="115"/>
        <v>15.388805597765888</v>
      </c>
      <c r="EI496" s="138">
        <f t="shared" si="115"/>
        <v>15.14006489960831</v>
      </c>
      <c r="EJ496" s="138">
        <f t="shared" si="115"/>
        <v>15.065988920161651</v>
      </c>
      <c r="EK496" s="138">
        <f t="shared" si="115"/>
        <v>14.882032916278249</v>
      </c>
      <c r="EL496" s="138">
        <f t="shared" si="115"/>
        <v>14.366785607038036</v>
      </c>
      <c r="EM496" s="138">
        <f t="shared" si="115"/>
        <v>14.969365275633709</v>
      </c>
      <c r="EN496" s="138">
        <f t="shared" si="115"/>
        <v>15.240109200592633</v>
      </c>
      <c r="EO496" s="138">
        <f t="shared" si="115"/>
        <v>15.763831137585422</v>
      </c>
      <c r="EP496" s="138">
        <f t="shared" si="115"/>
        <v>17.423418184479125</v>
      </c>
      <c r="EQ496" s="138">
        <f t="shared" si="115"/>
        <v>21.135928169291056</v>
      </c>
      <c r="ER496" s="138">
        <f t="shared" si="115"/>
        <v>24.017623808881254</v>
      </c>
      <c r="ES496" s="138">
        <f t="shared" si="115"/>
        <v>31.398365105762466</v>
      </c>
      <c r="ET496" s="138">
        <f t="shared" si="115"/>
        <v>38.739183236140519</v>
      </c>
      <c r="EU496" s="138">
        <f t="shared" si="115"/>
        <v>48.783901767288199</v>
      </c>
      <c r="EV496" s="138">
        <f t="shared" si="115"/>
        <v>47.954448517766309</v>
      </c>
      <c r="EW496" s="138">
        <f t="shared" si="115"/>
        <v>55.02701274446477</v>
      </c>
      <c r="EX496" s="138">
        <f t="shared" si="115"/>
        <v>55.689716141138824</v>
      </c>
      <c r="EY496" s="138">
        <f t="shared" si="115"/>
        <v>56.739279031161495</v>
      </c>
      <c r="EZ496" s="138">
        <f t="shared" si="115"/>
        <v>60.362874350700338</v>
      </c>
      <c r="FA496" s="138">
        <f t="shared" si="115"/>
        <v>59.378042527491225</v>
      </c>
      <c r="FB496" s="138">
        <f t="shared" si="115"/>
        <v>60.683719081711395</v>
      </c>
      <c r="FC496" s="138">
        <f t="shared" si="115"/>
        <v>59.900589317021051</v>
      </c>
      <c r="FD496" s="138">
        <f t="shared" si="115"/>
        <v>58.993403927480841</v>
      </c>
      <c r="FE496" s="138">
        <f t="shared" si="115"/>
        <v>54.700550828579573</v>
      </c>
      <c r="FF496" s="138">
        <f t="shared" si="115"/>
        <v>56.91230571105487</v>
      </c>
      <c r="FG496" s="138">
        <f t="shared" si="115"/>
        <v>56.26993483321678</v>
      </c>
      <c r="FH496" s="138">
        <f t="shared" si="115"/>
        <v>54.684875851681518</v>
      </c>
      <c r="FI496" s="138">
        <f t="shared" si="115"/>
        <v>51.011908265513483</v>
      </c>
      <c r="FJ496" s="138">
        <f t="shared" si="115"/>
        <v>48.817222379132389</v>
      </c>
      <c r="FK496" s="138">
        <f t="shared" si="115"/>
        <v>45.973118419837242</v>
      </c>
      <c r="FL496" s="138">
        <f t="shared" si="115"/>
        <v>44.884092794484125</v>
      </c>
      <c r="FM496" s="138">
        <f t="shared" si="115"/>
        <v>45.635918082560487</v>
      </c>
      <c r="FN496" s="138">
        <f t="shared" si="115"/>
        <v>50.989905678994532</v>
      </c>
      <c r="FO496" s="138">
        <f t="shared" si="115"/>
        <v>45.457777339911274</v>
      </c>
      <c r="FP496" s="138">
        <f t="shared" si="115"/>
        <v>23.824412156734653</v>
      </c>
      <c r="FQ496" s="138">
        <f t="shared" si="115"/>
        <v>14.720012224412111</v>
      </c>
      <c r="FR496" s="138">
        <f t="shared" si="115"/>
        <v>10.39813988343044</v>
      </c>
      <c r="FS496" s="138">
        <f t="shared" si="115"/>
        <v>9.9598073396765763</v>
      </c>
      <c r="FT496" s="138">
        <f t="shared" si="115"/>
        <v>9.1792464254524155</v>
      </c>
      <c r="FU496" s="138">
        <f t="shared" si="115"/>
        <v>7.5846796785439006</v>
      </c>
      <c r="FV496" s="138">
        <f t="shared" si="115"/>
        <v>8.122023605121818</v>
      </c>
      <c r="FW496" s="112"/>
      <c r="FX496" s="112"/>
      <c r="FY496" s="218" t="s">
        <v>166</v>
      </c>
      <c r="FZ496" s="139">
        <f>SUM(L496:FW496)</f>
        <v>1557.7016483815789</v>
      </c>
      <c r="GA496" s="115"/>
      <c r="GB496" s="136" t="s">
        <v>177</v>
      </c>
      <c r="GC496" s="14" t="s">
        <v>11</v>
      </c>
      <c r="GD496" s="117"/>
      <c r="GE496" s="140">
        <f>GE494+GE495</f>
        <v>1</v>
      </c>
      <c r="GF496" s="6"/>
      <c r="GI496" s="141"/>
      <c r="GK496" s="139">
        <v>1557.7016483815789</v>
      </c>
      <c r="GL496" s="119">
        <f>FZ496-GK496</f>
        <v>0</v>
      </c>
      <c r="GM496" s="15">
        <f>GL496/GK496</f>
        <v>0</v>
      </c>
      <c r="GO496" s="142">
        <f>SUM(EV496:FU496)</f>
        <v>1145.7329935321527</v>
      </c>
      <c r="GR496" s="143" t="str">
        <f>GB493</f>
        <v>Syrian Petroleum, Syria</v>
      </c>
      <c r="GS496" s="144">
        <f>GO496</f>
        <v>1145.7329935321527</v>
      </c>
      <c r="GU496" s="142">
        <f>SUM(DU496:FU496)</f>
        <v>1549.5796247764572</v>
      </c>
      <c r="GW496" s="145">
        <f>SUM(DU496:FV496)</f>
        <v>1557.7016483815789</v>
      </c>
      <c r="GY496" s="306">
        <f>+GW496</f>
        <v>1557.7016483815789</v>
      </c>
      <c r="GZ496" s="143" t="str">
        <f>GR496</f>
        <v>Syrian Petroleum, Syria</v>
      </c>
      <c r="HA496" s="144">
        <f>GW496</f>
        <v>1557.7016483815789</v>
      </c>
      <c r="HC496" s="22" t="s">
        <v>109</v>
      </c>
      <c r="HD496" s="146">
        <f>FU496</f>
        <v>7.5846796785439006</v>
      </c>
      <c r="HE496" s="147"/>
      <c r="HF496" s="148">
        <f>FV496</f>
        <v>8.122023605121818</v>
      </c>
    </row>
    <row r="497" spans="2:214" ht="9.9499999999999993" customHeight="1">
      <c r="B497" s="6"/>
      <c r="C497" s="149"/>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c r="DU497" s="23"/>
      <c r="DV497" s="23"/>
      <c r="DW497" s="23"/>
      <c r="DX497" s="23"/>
      <c r="DY497" s="23"/>
      <c r="DZ497" s="23"/>
      <c r="EA497" s="23"/>
      <c r="EB497" s="23"/>
      <c r="EC497" s="23"/>
      <c r="ED497" s="23"/>
      <c r="EE497" s="23"/>
      <c r="EF497" s="23"/>
      <c r="EG497" s="23"/>
      <c r="EH497" s="23"/>
      <c r="EI497" s="23"/>
      <c r="EJ497" s="23"/>
      <c r="EK497" s="23"/>
      <c r="EL497" s="23"/>
      <c r="EM497" s="23"/>
      <c r="EN497" s="23"/>
      <c r="EO497" s="23"/>
      <c r="EP497" s="23"/>
      <c r="EQ497" s="23"/>
      <c r="ER497" s="23"/>
      <c r="ES497" s="23"/>
      <c r="ET497" s="23"/>
      <c r="EU497" s="23"/>
      <c r="EV497" s="23"/>
      <c r="EW497" s="23"/>
      <c r="EX497" s="23"/>
      <c r="EY497" s="23"/>
      <c r="EZ497" s="23"/>
      <c r="FA497" s="23"/>
      <c r="FB497" s="23"/>
      <c r="FC497" s="23"/>
      <c r="FD497" s="23"/>
      <c r="FE497" s="23"/>
      <c r="FF497" s="23"/>
      <c r="FG497" s="23"/>
      <c r="FH497" s="23"/>
      <c r="FI497" s="23"/>
      <c r="FJ497" s="23"/>
      <c r="FK497" s="23"/>
      <c r="FL497" s="23"/>
      <c r="FM497" s="23"/>
      <c r="FN497" s="23"/>
      <c r="FO497" s="23"/>
      <c r="FP497" s="23"/>
      <c r="FQ497" s="23"/>
      <c r="FR497" s="23"/>
      <c r="FS497" s="23"/>
      <c r="FT497" s="23"/>
      <c r="FU497" s="23"/>
      <c r="FV497" s="23"/>
      <c r="FW497" s="23"/>
      <c r="FX497" s="23"/>
      <c r="FY497" s="23"/>
      <c r="FZ497" s="151">
        <f>FZ494+(FZ495*$FP$7)</f>
        <v>1557.7016483815789</v>
      </c>
      <c r="GA497" s="152" t="s">
        <v>179</v>
      </c>
      <c r="GB497" s="149"/>
      <c r="GF497" s="6"/>
      <c r="GK497" s="204">
        <v>0</v>
      </c>
      <c r="GZ497" s="1"/>
      <c r="HA497" s="1"/>
    </row>
    <row r="498" spans="2:214" ht="14.1" customHeight="1">
      <c r="B498" s="14">
        <v>95</v>
      </c>
      <c r="C498" s="103" t="str">
        <f>GB498</f>
        <v>Taiheiyo, Japan</v>
      </c>
      <c r="D498" s="154" t="s">
        <v>180</v>
      </c>
      <c r="F498" s="14" t="s">
        <v>299</v>
      </c>
      <c r="G498" s="23" t="s">
        <v>209</v>
      </c>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c r="EV498" s="23"/>
      <c r="EW498" s="23"/>
      <c r="EX498" s="23"/>
      <c r="EY498" s="23"/>
      <c r="EZ498" s="23"/>
      <c r="FA498" s="23"/>
      <c r="FB498" s="23"/>
      <c r="FC498" s="23"/>
      <c r="FD498" s="23"/>
      <c r="FE498" s="23"/>
      <c r="FF498" s="23"/>
      <c r="FG498" s="23"/>
      <c r="FH498" s="23"/>
      <c r="FI498" s="23"/>
      <c r="FJ498" s="23"/>
      <c r="FK498" s="23"/>
      <c r="FL498" s="23"/>
      <c r="FM498" s="23"/>
      <c r="FN498" s="23"/>
      <c r="FO498" s="23"/>
      <c r="FP498" s="23"/>
      <c r="FQ498" s="23"/>
      <c r="FR498" s="23"/>
      <c r="FS498" s="23"/>
      <c r="FT498" s="23"/>
      <c r="FU498" s="23"/>
      <c r="FV498" s="23"/>
      <c r="FW498" s="23"/>
      <c r="FX498" s="23"/>
      <c r="FY498" s="23"/>
      <c r="FZ498" s="180"/>
      <c r="GB498" s="167" t="s">
        <v>122</v>
      </c>
      <c r="GF498" s="14">
        <v>95</v>
      </c>
      <c r="GK498" s="180"/>
      <c r="GZ498" s="1"/>
      <c r="HA498" s="1"/>
    </row>
    <row r="499" spans="2:214" ht="14.1" customHeight="1">
      <c r="C499" s="109" t="s">
        <v>172</v>
      </c>
      <c r="D499" s="110" t="s">
        <v>173</v>
      </c>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111"/>
      <c r="EE499" s="155">
        <f>[4]Taiheiyo!EB29</f>
        <v>9.4694960212201593</v>
      </c>
      <c r="EF499" s="155">
        <f>[4]Taiheiyo!EC29</f>
        <v>10.026525198938991</v>
      </c>
      <c r="EG499" s="155">
        <f>[4]Taiheiyo!ED29</f>
        <v>11.697612732095489</v>
      </c>
      <c r="EH499" s="155">
        <f>[4]Taiheiyo!EE29</f>
        <v>12.811671087533156</v>
      </c>
      <c r="EI499" s="155">
        <f>[4]Taiheiyo!EF29</f>
        <v>13.368700265251988</v>
      </c>
      <c r="EJ499" s="155">
        <f>[4]Taiheiyo!EG29</f>
        <v>12.533156498673739</v>
      </c>
      <c r="EK499" s="155">
        <f>[4]Taiheiyo!EH29</f>
        <v>12.254641909814323</v>
      </c>
      <c r="EL499" s="155">
        <f>[4]Taiheiyo!EI29</f>
        <v>11.697612732095489</v>
      </c>
      <c r="EM499" s="155">
        <f>[4]Taiheiyo!EJ29</f>
        <v>11.419098143236074</v>
      </c>
      <c r="EN499" s="155">
        <f>[4]Taiheiyo!EK29</f>
        <v>11.140583554376658</v>
      </c>
      <c r="EO499" s="155">
        <f>[4]Taiheiyo!EL29</f>
        <v>10.026525198938991</v>
      </c>
      <c r="EP499" s="155">
        <f>[4]Taiheiyo!EM29</f>
        <v>9.4694960212201593</v>
      </c>
      <c r="EQ499" s="155">
        <f>[4]Taiheiyo!EN29</f>
        <v>10.026525198938991</v>
      </c>
      <c r="ER499" s="155">
        <f>[4]Taiheiyo!EO29</f>
        <v>10.082228116710876</v>
      </c>
      <c r="ES499" s="155">
        <f>[4]Taiheiyo!EP29</f>
        <v>10.583554376657824</v>
      </c>
      <c r="ET499" s="155">
        <f>[4]Taiheiyo!EQ29</f>
        <v>11.697612732095489</v>
      </c>
      <c r="EU499" s="155">
        <f>[4]Taiheiyo!ER29</f>
        <v>11.489191353082465</v>
      </c>
      <c r="EV499" s="155">
        <f>[4]Taiheiyo!ES29</f>
        <v>12.406015037593985</v>
      </c>
      <c r="EW499" s="155">
        <f>[4]Taiheiyo!ET29</f>
        <v>12.483112672250742</v>
      </c>
      <c r="EX499" s="155">
        <f>[4]Taiheiyo!EU29</f>
        <v>12.846655791190866</v>
      </c>
      <c r="EY499" s="155">
        <f>[4]Taiheiyo!EV29</f>
        <v>13.214774281805747</v>
      </c>
      <c r="EZ499" s="155">
        <f>[4]Taiheiyo!EW29</f>
        <v>13.876651982378855</v>
      </c>
      <c r="FA499" s="155">
        <f>[4]Taiheiyo!EX29</f>
        <v>12.801330008312553</v>
      </c>
      <c r="FB499" s="155">
        <f>[4]Taiheiyo!EY29</f>
        <v>11.770775237032906</v>
      </c>
      <c r="FC499" s="155">
        <f>[4]Taiheiyo!EZ29</f>
        <v>10.667976424361495</v>
      </c>
      <c r="FD499" s="155">
        <f>[4]Taiheiyo!FA29</f>
        <v>10.737288135593221</v>
      </c>
      <c r="FE499" s="155">
        <f>[4]Taiheiyo!FB29</f>
        <v>10.747796417401194</v>
      </c>
      <c r="FF499" s="155">
        <f>[4]Taiheiyo!FC29</f>
        <v>10.518030910131655</v>
      </c>
      <c r="FG499" s="155">
        <f>[4]Taiheiyo!FD29</f>
        <v>10.205963699222124</v>
      </c>
      <c r="FH499" s="155">
        <f>[4]Taiheiyo!FE29</f>
        <v>9.7989849187935008</v>
      </c>
      <c r="FI499" s="155">
        <f>[4]Taiheiyo!FF29</f>
        <v>10.120467153284672</v>
      </c>
      <c r="FJ499" s="155">
        <f>[4]Taiheiyo!FG29</f>
        <v>10.662518968133535</v>
      </c>
      <c r="FK499" s="155">
        <f>[4]Taiheiyo!FH29</f>
        <v>10.103225806451613</v>
      </c>
      <c r="FL499" s="155">
        <f>[4]Taiheiyo!FI29</f>
        <v>9.8245768025078366</v>
      </c>
      <c r="FM499" s="155">
        <f>[4]Taiheiyo!FJ29</f>
        <v>9.4027751196172265</v>
      </c>
      <c r="FN499" s="155">
        <f>[4]Taiheiyo!FK29</f>
        <v>8.6355450236966824</v>
      </c>
      <c r="FO499" s="155">
        <f>[4]Taiheiyo!FL29</f>
        <v>7.7271942446043163</v>
      </c>
      <c r="FP499" s="155">
        <f>[4]Taiheiyo!FM29</f>
        <v>8.5583495145631066</v>
      </c>
      <c r="FQ499" s="155">
        <f>[4]Taiheiyo!FN29</f>
        <v>10.28828164446357</v>
      </c>
      <c r="FR499" s="155">
        <f>[4]Taiheiyo!FO29</f>
        <v>22.114213193686588</v>
      </c>
      <c r="FS499" s="155">
        <f>[4]Taiheiyo!FP29</f>
        <v>22.048762084244817</v>
      </c>
      <c r="FT499" s="155">
        <f>[4]Taiheiyo!FQ29</f>
        <v>15.186909895285554</v>
      </c>
      <c r="FU499" s="155">
        <f>[4]Taiheiyo!FR29</f>
        <v>15.585108455151094</v>
      </c>
      <c r="FV499" s="155">
        <f>[4]Taiheiyo!FS29</f>
        <v>15.636916072688711</v>
      </c>
      <c r="FW499" s="155"/>
      <c r="FX499" s="155"/>
      <c r="FY499" s="218" t="s">
        <v>166</v>
      </c>
      <c r="FZ499" s="114">
        <f>SUM(L499:FW499)</f>
        <v>517.76443063532918</v>
      </c>
      <c r="GA499" s="115"/>
      <c r="GB499" s="109" t="s">
        <v>172</v>
      </c>
      <c r="GC499" s="116" t="s">
        <v>173</v>
      </c>
      <c r="GD499" s="117"/>
      <c r="GE499" s="118">
        <f>FZ499/FZ501</f>
        <v>1</v>
      </c>
      <c r="GI499" s="118">
        <f>FZ499/$GI$576</f>
        <v>3.2121382044717313E-4</v>
      </c>
      <c r="GK499" s="114">
        <v>502.12751456264044</v>
      </c>
      <c r="GL499" s="119">
        <f>FZ499-GK499</f>
        <v>15.636916072688734</v>
      </c>
      <c r="GM499" s="15">
        <f>GL499/GK499</f>
        <v>3.1141324900924201E-2</v>
      </c>
      <c r="GO499" s="120">
        <f>SUM(EV499:FU499)</f>
        <v>312.3332834217594</v>
      </c>
      <c r="GP499" s="14">
        <v>2016</v>
      </c>
      <c r="GU499" s="120">
        <f>SUM(DU499:FU499)</f>
        <v>502.12751456264044</v>
      </c>
      <c r="GW499" s="121">
        <f>SUM(DU499:FV499)</f>
        <v>517.76443063532918</v>
      </c>
      <c r="GZ499" s="1"/>
      <c r="HA499" s="1"/>
    </row>
    <row r="500" spans="2:214" ht="14.1" customHeight="1">
      <c r="C500" s="125" t="s">
        <v>175</v>
      </c>
      <c r="D500" s="126" t="s">
        <v>176</v>
      </c>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c r="EV500" s="23"/>
      <c r="EW500" s="23"/>
      <c r="EX500" s="23"/>
      <c r="EY500" s="23"/>
      <c r="EZ500" s="23"/>
      <c r="FA500" s="23"/>
      <c r="FB500" s="23"/>
      <c r="FC500" s="23"/>
      <c r="FD500" s="23"/>
      <c r="FE500" s="23"/>
      <c r="FF500" s="23"/>
      <c r="FG500" s="23"/>
      <c r="FH500" s="23"/>
      <c r="FI500" s="23"/>
      <c r="FJ500" s="23"/>
      <c r="FK500" s="23"/>
      <c r="FL500" s="23"/>
      <c r="FM500" s="23"/>
      <c r="FN500" s="23"/>
      <c r="FO500" s="23"/>
      <c r="FP500" s="23"/>
      <c r="FQ500" s="23"/>
      <c r="FR500" s="23"/>
      <c r="FS500" s="23"/>
      <c r="FT500" s="23"/>
      <c r="FU500" s="23"/>
      <c r="FV500" s="23"/>
      <c r="FW500" s="23"/>
      <c r="FX500" s="23"/>
      <c r="FY500" s="218" t="s">
        <v>166</v>
      </c>
      <c r="FZ500" s="129">
        <f>SUM(L500:FW500)</f>
        <v>0</v>
      </c>
      <c r="GA500" s="115"/>
      <c r="GB500" s="125" t="s">
        <v>175</v>
      </c>
      <c r="GC500" s="130" t="s">
        <v>176</v>
      </c>
      <c r="GD500" s="117"/>
      <c r="GE500" s="131">
        <f>(FZ500*$FP$7)/FZ501</f>
        <v>0</v>
      </c>
      <c r="GI500" s="132"/>
      <c r="GK500" s="129">
        <v>0</v>
      </c>
      <c r="GL500" s="119">
        <f>FZ500-GK500</f>
        <v>0</v>
      </c>
      <c r="GM500" s="15" t="e">
        <f>GL500/GK500</f>
        <v>#DIV/0!</v>
      </c>
      <c r="GO500" s="133">
        <f>SUM(EV500:FU500)</f>
        <v>0</v>
      </c>
      <c r="GU500" s="133">
        <f>SUM(DU500:FU500)</f>
        <v>0</v>
      </c>
      <c r="GW500" s="134">
        <f>SUM(DU500:FV500)</f>
        <v>0</v>
      </c>
      <c r="GZ500" s="1"/>
      <c r="HA500" s="1"/>
    </row>
    <row r="501" spans="2:214" ht="15" customHeight="1">
      <c r="C501" s="136" t="s">
        <v>177</v>
      </c>
      <c r="D501" s="14" t="s">
        <v>11</v>
      </c>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69"/>
      <c r="EE501" s="138">
        <f t="shared" ref="EE501:FV501" si="116">EE499+(EE500*$FP$7)</f>
        <v>9.4694960212201593</v>
      </c>
      <c r="EF501" s="138">
        <f t="shared" si="116"/>
        <v>10.026525198938991</v>
      </c>
      <c r="EG501" s="138">
        <f t="shared" si="116"/>
        <v>11.697612732095489</v>
      </c>
      <c r="EH501" s="138">
        <f t="shared" si="116"/>
        <v>12.811671087533156</v>
      </c>
      <c r="EI501" s="138">
        <f t="shared" si="116"/>
        <v>13.368700265251988</v>
      </c>
      <c r="EJ501" s="138">
        <f t="shared" si="116"/>
        <v>12.533156498673739</v>
      </c>
      <c r="EK501" s="138">
        <f t="shared" si="116"/>
        <v>12.254641909814323</v>
      </c>
      <c r="EL501" s="138">
        <f t="shared" si="116"/>
        <v>11.697612732095489</v>
      </c>
      <c r="EM501" s="138">
        <f t="shared" si="116"/>
        <v>11.419098143236074</v>
      </c>
      <c r="EN501" s="138">
        <f t="shared" si="116"/>
        <v>11.140583554376658</v>
      </c>
      <c r="EO501" s="138">
        <f t="shared" si="116"/>
        <v>10.026525198938991</v>
      </c>
      <c r="EP501" s="138">
        <f t="shared" si="116"/>
        <v>9.4694960212201593</v>
      </c>
      <c r="EQ501" s="138">
        <f t="shared" si="116"/>
        <v>10.026525198938991</v>
      </c>
      <c r="ER501" s="138">
        <f t="shared" si="116"/>
        <v>10.082228116710876</v>
      </c>
      <c r="ES501" s="138">
        <f t="shared" si="116"/>
        <v>10.583554376657824</v>
      </c>
      <c r="ET501" s="138">
        <f t="shared" si="116"/>
        <v>11.697612732095489</v>
      </c>
      <c r="EU501" s="138">
        <f t="shared" si="116"/>
        <v>11.489191353082465</v>
      </c>
      <c r="EV501" s="138">
        <f t="shared" si="116"/>
        <v>12.406015037593985</v>
      </c>
      <c r="EW501" s="138">
        <f t="shared" si="116"/>
        <v>12.483112672250742</v>
      </c>
      <c r="EX501" s="138">
        <f t="shared" si="116"/>
        <v>12.846655791190866</v>
      </c>
      <c r="EY501" s="138">
        <f t="shared" si="116"/>
        <v>13.214774281805747</v>
      </c>
      <c r="EZ501" s="138">
        <f t="shared" si="116"/>
        <v>13.876651982378855</v>
      </c>
      <c r="FA501" s="138">
        <f t="shared" si="116"/>
        <v>12.801330008312553</v>
      </c>
      <c r="FB501" s="138">
        <f t="shared" si="116"/>
        <v>11.770775237032906</v>
      </c>
      <c r="FC501" s="138">
        <f t="shared" si="116"/>
        <v>10.667976424361495</v>
      </c>
      <c r="FD501" s="138">
        <f t="shared" si="116"/>
        <v>10.737288135593221</v>
      </c>
      <c r="FE501" s="138">
        <f t="shared" si="116"/>
        <v>10.747796417401194</v>
      </c>
      <c r="FF501" s="138">
        <f t="shared" si="116"/>
        <v>10.518030910131655</v>
      </c>
      <c r="FG501" s="138">
        <f t="shared" si="116"/>
        <v>10.205963699222124</v>
      </c>
      <c r="FH501" s="138">
        <f t="shared" si="116"/>
        <v>9.7989849187935008</v>
      </c>
      <c r="FI501" s="138">
        <f t="shared" si="116"/>
        <v>10.120467153284672</v>
      </c>
      <c r="FJ501" s="138">
        <f t="shared" si="116"/>
        <v>10.662518968133535</v>
      </c>
      <c r="FK501" s="138">
        <f t="shared" si="116"/>
        <v>10.103225806451613</v>
      </c>
      <c r="FL501" s="138">
        <f t="shared" si="116"/>
        <v>9.8245768025078366</v>
      </c>
      <c r="FM501" s="138">
        <f t="shared" si="116"/>
        <v>9.4027751196172265</v>
      </c>
      <c r="FN501" s="138">
        <f t="shared" si="116"/>
        <v>8.6355450236966824</v>
      </c>
      <c r="FO501" s="138">
        <f t="shared" si="116"/>
        <v>7.7271942446043163</v>
      </c>
      <c r="FP501" s="138">
        <f t="shared" si="116"/>
        <v>8.5583495145631066</v>
      </c>
      <c r="FQ501" s="138">
        <f t="shared" si="116"/>
        <v>10.28828164446357</v>
      </c>
      <c r="FR501" s="138">
        <f t="shared" si="116"/>
        <v>22.114213193686588</v>
      </c>
      <c r="FS501" s="138">
        <f t="shared" si="116"/>
        <v>22.048762084244817</v>
      </c>
      <c r="FT501" s="138">
        <f t="shared" si="116"/>
        <v>15.186909895285554</v>
      </c>
      <c r="FU501" s="138">
        <f t="shared" si="116"/>
        <v>15.585108455151094</v>
      </c>
      <c r="FV501" s="138">
        <f t="shared" si="116"/>
        <v>15.636916072688711</v>
      </c>
      <c r="FW501" s="112"/>
      <c r="FX501" s="112"/>
      <c r="FY501" s="218" t="s">
        <v>166</v>
      </c>
      <c r="FZ501" s="139">
        <f>SUM(L501:FW501)</f>
        <v>517.76443063532918</v>
      </c>
      <c r="GA501" s="115"/>
      <c r="GB501" s="136" t="s">
        <v>177</v>
      </c>
      <c r="GC501" s="14" t="s">
        <v>11</v>
      </c>
      <c r="GD501" s="117"/>
      <c r="GE501" s="140">
        <f>GE499+GE500</f>
        <v>1</v>
      </c>
      <c r="GI501" s="141"/>
      <c r="GK501" s="139">
        <v>502.12751456264044</v>
      </c>
      <c r="GL501" s="119">
        <f>FZ501-GK501</f>
        <v>15.636916072688734</v>
      </c>
      <c r="GM501" s="15">
        <f>GL501/GK501</f>
        <v>3.1141324900924201E-2</v>
      </c>
      <c r="GO501" s="142">
        <f>SUM(EV501:FU501)</f>
        <v>312.3332834217594</v>
      </c>
      <c r="GR501" s="143" t="str">
        <f>GB498</f>
        <v>Taiheiyo, Japan</v>
      </c>
      <c r="GS501" s="144">
        <f>GO501</f>
        <v>312.3332834217594</v>
      </c>
      <c r="GU501" s="142">
        <f>SUM(DU501:FU501)</f>
        <v>502.12751456264044</v>
      </c>
      <c r="GW501" s="145">
        <f>SUM(DU501:FV501)</f>
        <v>517.76443063532918</v>
      </c>
      <c r="GY501" s="306">
        <f>+GW501</f>
        <v>517.76443063532918</v>
      </c>
      <c r="GZ501" s="143" t="str">
        <f>GR501</f>
        <v>Taiheiyo, Japan</v>
      </c>
      <c r="HA501" s="144">
        <f>GW501</f>
        <v>517.76443063532918</v>
      </c>
      <c r="HC501" s="22" t="s">
        <v>122</v>
      </c>
      <c r="HD501" s="146">
        <f>FU501</f>
        <v>15.585108455151094</v>
      </c>
      <c r="HE501" s="147"/>
      <c r="HF501" s="148">
        <f>FV501</f>
        <v>15.636916072688711</v>
      </c>
    </row>
    <row r="502" spans="2:214" ht="9.9499999999999993" customHeight="1">
      <c r="B502" s="6"/>
      <c r="C502" s="149"/>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23"/>
      <c r="FB502" s="23"/>
      <c r="FC502" s="23"/>
      <c r="FD502" s="23"/>
      <c r="FE502" s="23"/>
      <c r="FF502" s="23"/>
      <c r="FG502" s="23"/>
      <c r="FH502" s="23"/>
      <c r="FI502" s="23"/>
      <c r="FJ502" s="23"/>
      <c r="FK502" s="23"/>
      <c r="FL502" s="23"/>
      <c r="FM502" s="23"/>
      <c r="FN502" s="23"/>
      <c r="FO502" s="23"/>
      <c r="FP502" s="23"/>
      <c r="FQ502" s="23"/>
      <c r="FR502" s="23"/>
      <c r="FS502" s="23"/>
      <c r="FT502" s="23"/>
      <c r="FU502" s="23"/>
      <c r="FV502" s="23"/>
      <c r="FW502" s="23"/>
      <c r="FX502" s="23"/>
      <c r="FY502" s="23"/>
      <c r="FZ502" s="151">
        <f>FZ499+(FZ500*$FP$7)</f>
        <v>517.76443063532918</v>
      </c>
      <c r="GA502" s="152" t="s">
        <v>179</v>
      </c>
      <c r="GB502" s="149"/>
      <c r="GF502" s="6"/>
      <c r="GK502" s="204"/>
      <c r="GZ502" s="1"/>
      <c r="HA502" s="1"/>
    </row>
    <row r="503" spans="2:214" ht="14.1" customHeight="1">
      <c r="B503" s="14">
        <v>96</v>
      </c>
      <c r="C503" s="103" t="s">
        <v>114</v>
      </c>
      <c r="D503" s="154" t="s">
        <v>180</v>
      </c>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c r="DU503" s="23"/>
      <c r="DV503" s="23"/>
      <c r="DW503" s="23"/>
      <c r="DX503" s="23"/>
      <c r="DY503" s="23"/>
      <c r="DZ503" s="23"/>
      <c r="EA503" s="23"/>
      <c r="EB503" s="23"/>
      <c r="EC503" s="23"/>
      <c r="ED503" s="23"/>
      <c r="EE503" s="23"/>
      <c r="EF503" s="23"/>
      <c r="EG503" s="23"/>
      <c r="EH503" s="23"/>
      <c r="EI503" s="23"/>
      <c r="EJ503" s="23"/>
      <c r="EK503" s="23"/>
      <c r="EL503" s="23"/>
      <c r="EM503" s="23"/>
      <c r="EN503" s="23"/>
      <c r="EO503" s="23"/>
      <c r="EP503" s="23"/>
      <c r="EQ503" s="23"/>
      <c r="ER503" s="23"/>
      <c r="ES503" s="23"/>
      <c r="ET503" s="23"/>
      <c r="EU503" s="23"/>
      <c r="EV503" s="23"/>
      <c r="EW503" s="23"/>
      <c r="EX503" s="23"/>
      <c r="EY503" s="23"/>
      <c r="EZ503" s="23"/>
      <c r="FA503" s="23"/>
      <c r="FB503" s="23"/>
      <c r="FC503" s="23"/>
      <c r="FD503" s="23"/>
      <c r="FE503" s="23"/>
      <c r="FF503" s="23"/>
      <c r="FG503" s="23"/>
      <c r="FH503" s="23"/>
      <c r="FI503" s="23"/>
      <c r="FJ503" s="23"/>
      <c r="FK503" s="23"/>
      <c r="FL503" s="23"/>
      <c r="FM503" s="23"/>
      <c r="FN503" s="23"/>
      <c r="FO503" s="23"/>
      <c r="FP503" s="23"/>
      <c r="FQ503" s="23"/>
      <c r="FR503" s="23"/>
      <c r="FS503" s="23"/>
      <c r="FT503" s="23"/>
      <c r="FU503" s="23"/>
      <c r="FV503" s="23"/>
      <c r="FW503" s="23"/>
      <c r="FX503" s="23"/>
      <c r="FY503" s="23"/>
      <c r="FZ503" s="180"/>
      <c r="GB503" s="167" t="s">
        <v>114</v>
      </c>
      <c r="GF503" s="14">
        <v>96</v>
      </c>
      <c r="GK503" s="204"/>
      <c r="GZ503" s="1"/>
      <c r="HA503" s="1"/>
    </row>
    <row r="504" spans="2:214" ht="14.1" customHeight="1">
      <c r="C504" s="109" t="s">
        <v>172</v>
      </c>
      <c r="D504" s="110" t="s">
        <v>173</v>
      </c>
      <c r="F504" s="14" t="s">
        <v>300</v>
      </c>
      <c r="G504" s="23" t="s">
        <v>182</v>
      </c>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c r="DU504" s="23"/>
      <c r="DV504" s="23"/>
      <c r="DW504" s="23"/>
      <c r="DX504" s="23"/>
      <c r="DY504" s="23"/>
      <c r="DZ504" s="23"/>
      <c r="EA504" s="23"/>
      <c r="EB504" s="23"/>
      <c r="EC504" s="23"/>
      <c r="ED504" s="23"/>
      <c r="EE504" s="23"/>
      <c r="EF504" s="23"/>
      <c r="EG504" s="23"/>
      <c r="EH504" s="23"/>
      <c r="EI504" s="23"/>
      <c r="EJ504" s="23"/>
      <c r="EK504" s="23"/>
      <c r="EL504" s="23"/>
      <c r="EM504" s="23"/>
      <c r="EN504" s="23"/>
      <c r="EO504" s="23"/>
      <c r="EP504" s="23"/>
      <c r="EQ504" s="23"/>
      <c r="ER504" s="23"/>
      <c r="ES504" s="23"/>
      <c r="ET504" s="23"/>
      <c r="EU504" s="23"/>
      <c r="EV504" s="23"/>
      <c r="EW504" s="23"/>
      <c r="EX504" s="23"/>
      <c r="EY504" s="23"/>
      <c r="EZ504" s="23"/>
      <c r="FA504" s="213"/>
      <c r="FB504" s="155">
        <f>[4]Teck!EY29</f>
        <v>13.324822670483892</v>
      </c>
      <c r="FC504" s="155">
        <f>[4]Teck!EZ29</f>
        <v>10.256834894183239</v>
      </c>
      <c r="FD504" s="155">
        <f>[4]Teck!FA29</f>
        <v>14.60426153462317</v>
      </c>
      <c r="FE504" s="155">
        <f>[4]Teck!FB29</f>
        <v>20.577641731573443</v>
      </c>
      <c r="FF504" s="155">
        <f>[4]Teck!FC29</f>
        <v>17.637597841686716</v>
      </c>
      <c r="FG504" s="155">
        <f>[4]Teck!FD29</f>
        <v>26.646979843334158</v>
      </c>
      <c r="FH504" s="155">
        <f>[4]Teck!FE29</f>
        <v>28.536817665573221</v>
      </c>
      <c r="FI504" s="155">
        <f>[4]Teck!FF29</f>
        <v>28.485991956695283</v>
      </c>
      <c r="FJ504" s="155">
        <f>[4]Teck!FG29</f>
        <v>26.132538800044824</v>
      </c>
      <c r="FK504" s="155">
        <f>[4]Teck!FH29</f>
        <v>28.190302973202165</v>
      </c>
      <c r="FL504" s="155">
        <f>[4]Teck!FI29</f>
        <v>36.322736253387475</v>
      </c>
      <c r="FM504" s="155">
        <f>[4]Teck!FJ29</f>
        <v>50.457870204492906</v>
      </c>
      <c r="FN504" s="155">
        <f>[4]Teck!FK29</f>
        <v>61.596984815405527</v>
      </c>
      <c r="FO504" s="155">
        <f>[4]Teck!FL29</f>
        <v>60.733363582111508</v>
      </c>
      <c r="FP504" s="155">
        <f>[4]Teck!FM29</f>
        <v>65.709847664086595</v>
      </c>
      <c r="FQ504" s="155">
        <f>[4]Teck!FN29</f>
        <v>68.295380368701387</v>
      </c>
      <c r="FR504" s="155">
        <f>[4]Teck!FO29</f>
        <v>71.144797339044914</v>
      </c>
      <c r="FS504" s="155">
        <f>[4]Teck!FP29</f>
        <v>67.36778719220041</v>
      </c>
      <c r="FT504" s="155">
        <f>[4]Teck!FQ29</f>
        <v>73.567734688008684</v>
      </c>
      <c r="FU504" s="155">
        <f>[4]Teck!FR29</f>
        <v>70.902237054385182</v>
      </c>
      <c r="FV504" s="155">
        <f>[4]Teck!FS29</f>
        <v>69.836038000935773</v>
      </c>
      <c r="FW504" s="23"/>
      <c r="FX504" s="23"/>
      <c r="FY504" s="218" t="s">
        <v>166</v>
      </c>
      <c r="FZ504" s="114">
        <f>SUM(L504:FW504)</f>
        <v>910.32856707416045</v>
      </c>
      <c r="GA504" s="115"/>
      <c r="GB504" s="109" t="s">
        <v>172</v>
      </c>
      <c r="GC504" s="116" t="s">
        <v>173</v>
      </c>
      <c r="GD504" s="117"/>
      <c r="GE504" s="118">
        <f>FZ504/FZ506</f>
        <v>0.89849736753571097</v>
      </c>
      <c r="GK504" s="204"/>
      <c r="GW504" s="121">
        <v>1201</v>
      </c>
      <c r="GZ504" s="1"/>
      <c r="HA504" s="1"/>
    </row>
    <row r="505" spans="2:214" ht="14.1" customHeight="1">
      <c r="C505" s="125" t="s">
        <v>175</v>
      </c>
      <c r="D505" s="126" t="s">
        <v>176</v>
      </c>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c r="DU505" s="23"/>
      <c r="DV505" s="23"/>
      <c r="DW505" s="23"/>
      <c r="DX505" s="23"/>
      <c r="DY505" s="23"/>
      <c r="DZ505" s="23"/>
      <c r="EA505" s="23"/>
      <c r="EB505" s="23"/>
      <c r="EC505" s="23"/>
      <c r="ED505" s="23"/>
      <c r="EE505" s="23"/>
      <c r="EF505" s="23"/>
      <c r="EG505" s="23"/>
      <c r="EH505" s="23"/>
      <c r="EI505" s="23"/>
      <c r="EJ505" s="23"/>
      <c r="EK505" s="23"/>
      <c r="EL505" s="23"/>
      <c r="EM505" s="23"/>
      <c r="EN505" s="23"/>
      <c r="EO505" s="23"/>
      <c r="EP505" s="23"/>
      <c r="EQ505" s="23"/>
      <c r="ER505" s="23"/>
      <c r="ES505" s="23"/>
      <c r="ET505" s="23"/>
      <c r="EU505" s="23"/>
      <c r="EV505" s="23"/>
      <c r="EW505" s="23"/>
      <c r="EX505" s="23"/>
      <c r="EY505" s="23"/>
      <c r="EZ505" s="23"/>
      <c r="FA505" s="214"/>
      <c r="FB505" s="127">
        <f>[4]Teck!EY36</f>
        <v>5.3760574799752193E-2</v>
      </c>
      <c r="FC505" s="127">
        <f>[4]Teck!EZ36</f>
        <v>4.1382414848859059E-2</v>
      </c>
      <c r="FD505" s="127">
        <f>[4]Teck!FA36</f>
        <v>5.8922622390046447E-2</v>
      </c>
      <c r="FE505" s="127">
        <f>[4]Teck!FB36</f>
        <v>8.3022932077232839E-2</v>
      </c>
      <c r="FF505" s="127">
        <f>[4]Teck!FC36</f>
        <v>7.1160976885369112E-2</v>
      </c>
      <c r="FG505" s="127">
        <f>[4]Teck!FD36</f>
        <v>0.10751039533369126</v>
      </c>
      <c r="FH505" s="127">
        <f>[4]Teck!FE36</f>
        <v>0.11513516979518844</v>
      </c>
      <c r="FI505" s="127">
        <f>[4]Teck!FF36</f>
        <v>0.11493010745466396</v>
      </c>
      <c r="FJ505" s="127">
        <f>[4]Teck!FG36</f>
        <v>0.10543482203176047</v>
      </c>
      <c r="FK505" s="127">
        <f>[4]Teck!FH36</f>
        <v>0.11373711523948372</v>
      </c>
      <c r="FL505" s="127">
        <f>[4]Teck!FI36</f>
        <v>0.14654838023529168</v>
      </c>
      <c r="FM505" s="127">
        <f>[4]Teck!FJ36</f>
        <v>0.20357825184223022</v>
      </c>
      <c r="FN505" s="127">
        <f>[4]Teck!FK36</f>
        <v>0.24852032867522975</v>
      </c>
      <c r="FO505" s="127">
        <f>[4]Teck!FL36</f>
        <v>0.24503594655178107</v>
      </c>
      <c r="FP505" s="127">
        <f>[4]Teck!FM36</f>
        <v>0.26511416082486317</v>
      </c>
      <c r="FQ505" s="127">
        <f>[4]Teck!FN36</f>
        <v>0.27554579866358286</v>
      </c>
      <c r="FR505" s="127">
        <f>[4]Teck!FO36</f>
        <v>0.28704210881780068</v>
      </c>
      <c r="FS505" s="127">
        <f>[4]Teck!FP36</f>
        <v>0.27180331416061948</v>
      </c>
      <c r="FT505" s="127">
        <f>[4]Teck!FQ36</f>
        <v>0.2968177364419205</v>
      </c>
      <c r="FU505" s="127">
        <f>[4]Teck!FR36</f>
        <v>0.28606347062880749</v>
      </c>
      <c r="FV505" s="127">
        <f>[4]Teck!FS36</f>
        <v>0.2817617643035622</v>
      </c>
      <c r="FW505" s="23"/>
      <c r="FX505" s="23"/>
      <c r="FY505" s="218" t="s">
        <v>166</v>
      </c>
      <c r="FZ505" s="129">
        <f>SUM(L505:FW505)</f>
        <v>3.6728283920017368</v>
      </c>
      <c r="GA505" s="115"/>
      <c r="GB505" s="125" t="s">
        <v>175</v>
      </c>
      <c r="GC505" s="130" t="s">
        <v>176</v>
      </c>
      <c r="GD505" s="117"/>
      <c r="GE505" s="131">
        <f>(FZ505*$FP$7)/FZ506</f>
        <v>0.10150263246428905</v>
      </c>
      <c r="GK505" s="204"/>
      <c r="GW505" s="134">
        <v>5</v>
      </c>
      <c r="GZ505" s="1"/>
      <c r="HA505" s="1"/>
    </row>
    <row r="506" spans="2:214" ht="15" customHeight="1">
      <c r="B506" s="6"/>
      <c r="C506" s="136" t="s">
        <v>177</v>
      </c>
      <c r="D506" s="14" t="s">
        <v>11</v>
      </c>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c r="DU506" s="23"/>
      <c r="DV506" s="23"/>
      <c r="DW506" s="23"/>
      <c r="DX506" s="23"/>
      <c r="DY506" s="23"/>
      <c r="DZ506" s="23"/>
      <c r="EA506" s="23"/>
      <c r="EB506" s="23"/>
      <c r="EC506" s="23"/>
      <c r="ED506" s="23"/>
      <c r="EE506" s="23"/>
      <c r="EF506" s="23"/>
      <c r="EG506" s="23"/>
      <c r="EH506" s="23"/>
      <c r="EI506" s="23"/>
      <c r="EJ506" s="23"/>
      <c r="EK506" s="23"/>
      <c r="EL506" s="23"/>
      <c r="EM506" s="23"/>
      <c r="EN506" s="23"/>
      <c r="EO506" s="23"/>
      <c r="EP506" s="23"/>
      <c r="EQ506" s="23"/>
      <c r="ER506" s="23"/>
      <c r="ES506" s="23"/>
      <c r="ET506" s="23"/>
      <c r="EU506" s="23"/>
      <c r="EV506" s="23"/>
      <c r="EW506" s="23"/>
      <c r="EX506" s="23"/>
      <c r="EY506" s="23"/>
      <c r="EZ506" s="23"/>
      <c r="FA506" s="215"/>
      <c r="FB506" s="138">
        <f t="shared" ref="FB506:FV506" si="117">FB504+(FB505*$FP$7)</f>
        <v>14.830118764876953</v>
      </c>
      <c r="FC506" s="138">
        <f t="shared" si="117"/>
        <v>11.415542509951292</v>
      </c>
      <c r="FD506" s="138">
        <f t="shared" si="117"/>
        <v>16.254094961544471</v>
      </c>
      <c r="FE506" s="138">
        <f t="shared" si="117"/>
        <v>22.902283829735964</v>
      </c>
      <c r="FF506" s="138">
        <f t="shared" si="117"/>
        <v>19.63010519447705</v>
      </c>
      <c r="FG506" s="138">
        <f t="shared" si="117"/>
        <v>29.657270912677514</v>
      </c>
      <c r="FH506" s="138">
        <f t="shared" si="117"/>
        <v>31.760602419838499</v>
      </c>
      <c r="FI506" s="138">
        <f t="shared" si="117"/>
        <v>31.704034965425876</v>
      </c>
      <c r="FJ506" s="138">
        <f t="shared" si="117"/>
        <v>29.084713816934116</v>
      </c>
      <c r="FK506" s="138">
        <f t="shared" si="117"/>
        <v>31.374942199907711</v>
      </c>
      <c r="FL506" s="138">
        <f t="shared" si="117"/>
        <v>40.426090899975641</v>
      </c>
      <c r="FM506" s="138">
        <f t="shared" si="117"/>
        <v>56.158061256075349</v>
      </c>
      <c r="FN506" s="138">
        <f t="shared" si="117"/>
        <v>68.555554018311966</v>
      </c>
      <c r="FO506" s="138">
        <f t="shared" si="117"/>
        <v>67.59437008556138</v>
      </c>
      <c r="FP506" s="138">
        <f t="shared" si="117"/>
        <v>73.13304416718276</v>
      </c>
      <c r="FQ506" s="138">
        <f t="shared" si="117"/>
        <v>76.010662731281712</v>
      </c>
      <c r="FR506" s="138">
        <f t="shared" si="117"/>
        <v>79.181976385943329</v>
      </c>
      <c r="FS506" s="138">
        <f t="shared" si="117"/>
        <v>74.97827998869775</v>
      </c>
      <c r="FT506" s="138">
        <f t="shared" si="117"/>
        <v>81.878631308382452</v>
      </c>
      <c r="FU506" s="138">
        <f t="shared" si="117"/>
        <v>78.91201423199179</v>
      </c>
      <c r="FV506" s="138">
        <f t="shared" si="117"/>
        <v>77.72536740143552</v>
      </c>
      <c r="FW506" s="23"/>
      <c r="FX506" s="23"/>
      <c r="FY506" s="218" t="s">
        <v>166</v>
      </c>
      <c r="FZ506" s="139">
        <f>SUM(L506:FW506)</f>
        <v>1013.167762050209</v>
      </c>
      <c r="GA506" s="115"/>
      <c r="GB506" s="136" t="s">
        <v>177</v>
      </c>
      <c r="GC506" s="14" t="s">
        <v>11</v>
      </c>
      <c r="GD506" s="117"/>
      <c r="GE506" s="140">
        <f>GE504+GE505</f>
        <v>1</v>
      </c>
      <c r="GF506" s="6"/>
      <c r="GK506" s="204"/>
      <c r="GR506" s="143" t="str">
        <f>GB503</f>
        <v>Teck Resources, Canada</v>
      </c>
      <c r="GW506" s="134">
        <v>1337</v>
      </c>
      <c r="GY506" s="306">
        <f>+GW506</f>
        <v>1337</v>
      </c>
      <c r="GZ506" s="143" t="str">
        <f>GR506</f>
        <v>Teck Resources, Canada</v>
      </c>
      <c r="HA506" s="144">
        <f>GW506</f>
        <v>1337</v>
      </c>
      <c r="HC506" s="123" t="str">
        <f>GR506</f>
        <v>Teck Resources, Canada</v>
      </c>
      <c r="HD506" s="146">
        <f>FU506</f>
        <v>78.91201423199179</v>
      </c>
      <c r="HE506" s="147"/>
      <c r="HF506" s="148">
        <f>FV506</f>
        <v>77.72536740143552</v>
      </c>
    </row>
    <row r="507" spans="2:214" ht="9.9499999999999993" customHeight="1">
      <c r="B507" s="6"/>
      <c r="C507" s="149"/>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c r="DU507" s="23"/>
      <c r="DV507" s="23"/>
      <c r="DW507" s="23"/>
      <c r="DX507" s="23"/>
      <c r="DY507" s="23"/>
      <c r="DZ507" s="23"/>
      <c r="EA507" s="23"/>
      <c r="EB507" s="23"/>
      <c r="EC507" s="23"/>
      <c r="ED507" s="23"/>
      <c r="EE507" s="23"/>
      <c r="EF507" s="23"/>
      <c r="EG507" s="23"/>
      <c r="EH507" s="23"/>
      <c r="EI507" s="23"/>
      <c r="EJ507" s="23"/>
      <c r="EK507" s="23"/>
      <c r="EL507" s="23"/>
      <c r="EM507" s="23"/>
      <c r="EN507" s="23"/>
      <c r="EO507" s="23"/>
      <c r="EP507" s="23"/>
      <c r="EQ507" s="23"/>
      <c r="ER507" s="23"/>
      <c r="ES507" s="23"/>
      <c r="ET507" s="23"/>
      <c r="EU507" s="23"/>
      <c r="EV507" s="23"/>
      <c r="EW507" s="23"/>
      <c r="EX507" s="23"/>
      <c r="EY507" s="23"/>
      <c r="EZ507" s="23"/>
      <c r="FA507" s="23"/>
      <c r="FB507" s="23"/>
      <c r="FC507" s="23"/>
      <c r="FD507" s="23"/>
      <c r="FE507" s="23"/>
      <c r="FF507" s="23"/>
      <c r="FG507" s="23"/>
      <c r="FH507" s="23"/>
      <c r="FI507" s="23"/>
      <c r="FJ507" s="23"/>
      <c r="FK507" s="23"/>
      <c r="FL507" s="23"/>
      <c r="FM507" s="23"/>
      <c r="FN507" s="23"/>
      <c r="FO507" s="23"/>
      <c r="FP507" s="23"/>
      <c r="FQ507" s="23"/>
      <c r="FR507" s="23"/>
      <c r="FS507" s="23"/>
      <c r="FT507" s="23"/>
      <c r="FU507" s="23"/>
      <c r="FV507" s="23"/>
      <c r="FW507" s="23"/>
      <c r="FX507" s="23"/>
      <c r="FY507" s="23"/>
      <c r="FZ507" s="151">
        <f>FZ504+(FZ505*$FP$7)</f>
        <v>1013.167762050209</v>
      </c>
      <c r="GA507" s="152" t="s">
        <v>179</v>
      </c>
      <c r="GB507" s="149"/>
      <c r="GF507" s="6"/>
      <c r="GK507" s="204"/>
      <c r="GZ507" s="1"/>
      <c r="HA507" s="1"/>
    </row>
    <row r="508" spans="2:214" ht="14.1" customHeight="1">
      <c r="B508" s="14">
        <v>97</v>
      </c>
      <c r="C508" s="103" t="str">
        <f>GB508</f>
        <v>Total, France</v>
      </c>
      <c r="D508" s="154" t="s">
        <v>180</v>
      </c>
      <c r="F508" s="14" t="s">
        <v>301</v>
      </c>
      <c r="G508" s="23" t="s">
        <v>200</v>
      </c>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c r="DU508" s="23"/>
      <c r="DV508" s="23"/>
      <c r="DW508" s="23"/>
      <c r="DX508" s="23"/>
      <c r="DY508" s="23"/>
      <c r="DZ508" s="23"/>
      <c r="EA508" s="23"/>
      <c r="EB508" s="23"/>
      <c r="EC508" s="23"/>
      <c r="ED508" s="23"/>
      <c r="EE508" s="23"/>
      <c r="EF508" s="23"/>
      <c r="EG508" s="23"/>
      <c r="EH508" s="23"/>
      <c r="EI508" s="23"/>
      <c r="EJ508" s="23"/>
      <c r="EK508" s="23"/>
      <c r="EL508" s="23"/>
      <c r="EM508" s="23"/>
      <c r="EN508" s="23"/>
      <c r="EO508" s="23"/>
      <c r="EP508" s="23"/>
      <c r="EQ508" s="23"/>
      <c r="ER508" s="23"/>
      <c r="ES508" s="23"/>
      <c r="ET508" s="23"/>
      <c r="EU508" s="23"/>
      <c r="EV508" s="23"/>
      <c r="EW508" s="23"/>
      <c r="EX508" s="23"/>
      <c r="EY508" s="23"/>
      <c r="EZ508" s="23"/>
      <c r="FA508" s="23"/>
      <c r="FB508" s="23"/>
      <c r="FC508" s="23"/>
      <c r="FD508" s="23"/>
      <c r="FE508" s="23"/>
      <c r="FF508" s="23"/>
      <c r="FG508" s="23"/>
      <c r="FH508" s="23"/>
      <c r="FI508" s="23"/>
      <c r="FJ508" s="23"/>
      <c r="FK508" s="23"/>
      <c r="FL508" s="23"/>
      <c r="FM508" s="23"/>
      <c r="FN508" s="23"/>
      <c r="FO508" s="23"/>
      <c r="FP508" s="23"/>
      <c r="FQ508" s="23"/>
      <c r="FR508" s="23"/>
      <c r="FS508" s="23"/>
      <c r="FT508" s="23"/>
      <c r="FU508" s="23"/>
      <c r="FV508" s="23"/>
      <c r="FW508" s="23"/>
      <c r="FX508" s="23"/>
      <c r="FY508" s="23"/>
      <c r="FZ508" s="180"/>
      <c r="GB508" s="108" t="s">
        <v>51</v>
      </c>
      <c r="GF508" s="14">
        <v>97</v>
      </c>
      <c r="GK508" s="180"/>
      <c r="GZ508" s="1"/>
      <c r="HA508" s="1"/>
    </row>
    <row r="509" spans="2:214" ht="14.1" customHeight="1">
      <c r="C509" s="109" t="s">
        <v>172</v>
      </c>
      <c r="D509" s="110" t="s">
        <v>173</v>
      </c>
      <c r="F509" s="14" t="s">
        <v>298</v>
      </c>
      <c r="G509" s="23" t="s">
        <v>204</v>
      </c>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13"/>
      <c r="CP509" s="155">
        <f>'[4]Total SA'!CM29</f>
        <v>11.105636773338141</v>
      </c>
      <c r="CQ509" s="155">
        <f>'[4]Total SA'!CN29</f>
        <v>14.86507637642833</v>
      </c>
      <c r="CR509" s="155">
        <f>'[4]Total SA'!CO29</f>
        <v>18.62451597951852</v>
      </c>
      <c r="CS509" s="155">
        <f>'[4]Total SA'!CP29</f>
        <v>22.38395558260871</v>
      </c>
      <c r="CT509" s="155">
        <f>'[4]Total SA'!CQ29</f>
        <v>26.1433951856989</v>
      </c>
      <c r="CU509" s="155">
        <f>'[4]Total SA'!CR29</f>
        <v>29.902834788789093</v>
      </c>
      <c r="CV509" s="155">
        <f>'[4]Total SA'!CS29</f>
        <v>33.662274391879279</v>
      </c>
      <c r="CW509" s="155">
        <f>'[4]Total SA'!CT29</f>
        <v>37.421713994969465</v>
      </c>
      <c r="CX509" s="155">
        <f>'[4]Total SA'!CU29</f>
        <v>41.181153598059659</v>
      </c>
      <c r="CY509" s="155">
        <f>'[4]Total SA'!CV29</f>
        <v>44.940593201149838</v>
      </c>
      <c r="CZ509" s="155">
        <f>'[4]Total SA'!CW29</f>
        <v>48.700032804240031</v>
      </c>
      <c r="DA509" s="155">
        <f>'[4]Total SA'!CX29</f>
        <v>52.459472407330225</v>
      </c>
      <c r="DB509" s="155">
        <f>'[4]Total SA'!CY29</f>
        <v>56.218912010420411</v>
      </c>
      <c r="DC509" s="155">
        <f>'[4]Total SA'!CZ29</f>
        <v>59.978351613510604</v>
      </c>
      <c r="DD509" s="155">
        <f>'[4]Total SA'!DA29</f>
        <v>63.737791216600797</v>
      </c>
      <c r="DE509" s="155">
        <f>'[4]Total SA'!DB29</f>
        <v>67.497230819690984</v>
      </c>
      <c r="DF509" s="155">
        <f>'[4]Total SA'!DC29</f>
        <v>71.25667042278117</v>
      </c>
      <c r="DG509" s="155">
        <f>'[4]Total SA'!DD29</f>
        <v>75.01611002587137</v>
      </c>
      <c r="DH509" s="155">
        <f>'[4]Total SA'!DE29</f>
        <v>78.775549628961542</v>
      </c>
      <c r="DI509" s="155">
        <f>'[4]Total SA'!DF29</f>
        <v>82.534989232051743</v>
      </c>
      <c r="DJ509" s="155">
        <f>'[4]Total SA'!DG29</f>
        <v>86.294428835141929</v>
      </c>
      <c r="DK509" s="155">
        <f>'[4]Total SA'!DH29</f>
        <v>90.053868438232115</v>
      </c>
      <c r="DL509" s="155">
        <f>'[4]Total SA'!DI29</f>
        <v>93.813308041322315</v>
      </c>
      <c r="DM509" s="155">
        <f>'[4]Total SA'!DJ29</f>
        <v>97.572747644412516</v>
      </c>
      <c r="DN509" s="155">
        <f>'[4]Total SA'!DK29</f>
        <v>101.33218724750269</v>
      </c>
      <c r="DO509" s="155">
        <f>'[4]Total SA'!DL29</f>
        <v>105.09162685059287</v>
      </c>
      <c r="DP509" s="155">
        <f>'[4]Total SA'!DM29</f>
        <v>108.85106645368307</v>
      </c>
      <c r="DQ509" s="155">
        <f>'[4]Total SA'!DN29</f>
        <v>112.61050605677326</v>
      </c>
      <c r="DR509" s="155">
        <f>'[4]Total SA'!DO29</f>
        <v>116.36994565986346</v>
      </c>
      <c r="DS509" s="155">
        <f>'[4]Total SA'!DP29</f>
        <v>120.12938526295363</v>
      </c>
      <c r="DT509" s="155">
        <f>'[4]Total SA'!DQ29</f>
        <v>123.88882486604382</v>
      </c>
      <c r="DU509" s="155">
        <f>'[4]Total SA'!DR29</f>
        <v>127.64826446913402</v>
      </c>
      <c r="DV509" s="155">
        <f>'[4]Total SA'!DS29</f>
        <v>131.40770407222422</v>
      </c>
      <c r="DW509" s="155">
        <f>'[4]Total SA'!DT29</f>
        <v>135.16714367531441</v>
      </c>
      <c r="DX509" s="155">
        <f>'[4]Total SA'!DU29</f>
        <v>138.92658327840459</v>
      </c>
      <c r="DY509" s="155">
        <f>'[4]Total SA'!DV29</f>
        <v>142.68602288149478</v>
      </c>
      <c r="DZ509" s="155">
        <f>'[4]Total SA'!DW29</f>
        <v>146.44546248458497</v>
      </c>
      <c r="EA509" s="155">
        <f>'[4]Total SA'!DX29</f>
        <v>150.20490208767521</v>
      </c>
      <c r="EB509" s="155">
        <f>'[4]Total SA'!DY29</f>
        <v>172.84145288834318</v>
      </c>
      <c r="EC509" s="155">
        <f>'[4]Total SA'!DZ29</f>
        <v>89.906909026570162</v>
      </c>
      <c r="ED509" s="155">
        <f>'[4]Total SA'!EA29</f>
        <v>97.967850095138019</v>
      </c>
      <c r="EE509" s="155">
        <f>'[4]Total SA'!EB29</f>
        <v>82.231352523102672</v>
      </c>
      <c r="EF509" s="155">
        <f>'[4]Total SA'!EC29</f>
        <v>85.745898982204992</v>
      </c>
      <c r="EG509" s="155">
        <f>'[4]Total SA'!ED29</f>
        <v>82.646430106752049</v>
      </c>
      <c r="EH509" s="155">
        <f>'[4]Total SA'!EE29</f>
        <v>86.811538545337257</v>
      </c>
      <c r="EI509" s="155">
        <f>'[4]Total SA'!EF29</f>
        <v>89.376536763580177</v>
      </c>
      <c r="EJ509" s="155">
        <f>'[4]Total SA'!EG29</f>
        <v>82.19201944876896</v>
      </c>
      <c r="EK509" s="155">
        <f>'[4]Total SA'!EH29</f>
        <v>53.939167919623969</v>
      </c>
      <c r="EL509" s="155">
        <f>'[4]Total SA'!EI29</f>
        <v>49.18207976654476</v>
      </c>
      <c r="EM509" s="155">
        <f>'[4]Total SA'!EJ29</f>
        <v>44.863807743254846</v>
      </c>
      <c r="EN509" s="155">
        <f>'[4]Total SA'!EK29</f>
        <v>46.754791217730272</v>
      </c>
      <c r="EO509" s="155">
        <f>'[4]Total SA'!EL29</f>
        <v>131.94229440753782</v>
      </c>
      <c r="EP509" s="155">
        <f>'[4]Total SA'!EM29</f>
        <v>131.94042657026145</v>
      </c>
      <c r="EQ509" s="155">
        <f>'[4]Total SA'!EN29</f>
        <v>184.64847693602854</v>
      </c>
      <c r="ER509" s="155">
        <f>'[4]Total SA'!EO29</f>
        <v>205.5697409982206</v>
      </c>
      <c r="ES509" s="155">
        <f>'[4]Total SA'!EP29</f>
        <v>219.24094625747045</v>
      </c>
      <c r="ET509" s="155">
        <f>'[4]Total SA'!EQ29</f>
        <v>200.10344464055746</v>
      </c>
      <c r="EU509" s="155">
        <f>'[4]Total SA'!ER29</f>
        <v>213.95575709847955</v>
      </c>
      <c r="EV509" s="155">
        <f>'[4]Total SA'!ES29</f>
        <v>216.09704236219417</v>
      </c>
      <c r="EW509" s="155">
        <f>'[4]Total SA'!ET29</f>
        <v>218.84170971800128</v>
      </c>
      <c r="EX509" s="155">
        <f>'[4]Total SA'!EU29</f>
        <v>263.22762934652155</v>
      </c>
      <c r="EY509" s="155">
        <f>'[4]Total SA'!EV29</f>
        <v>281.64721916108732</v>
      </c>
      <c r="EZ509" s="155">
        <f>'[4]Total SA'!EW29</f>
        <v>268.75678607511185</v>
      </c>
      <c r="FA509" s="155">
        <f>'[4]Total SA'!EX29</f>
        <v>275.96278912880899</v>
      </c>
      <c r="FB509" s="155">
        <f>'[4]Total SA'!EY29</f>
        <v>273.54727900115756</v>
      </c>
      <c r="FC509" s="155">
        <f>'[4]Total SA'!EZ29</f>
        <v>270.29164142145038</v>
      </c>
      <c r="FD509" s="155">
        <f>'[4]Total SA'!FA29</f>
        <v>277.824664478035</v>
      </c>
      <c r="FE509" s="155">
        <f>'[4]Total SA'!FB29</f>
        <v>287.15474912596881</v>
      </c>
      <c r="FF509" s="155">
        <f>'[4]Total SA'!FC29</f>
        <v>315.81580643533596</v>
      </c>
      <c r="FG509" s="155">
        <f>'[4]Total SA'!FD29</f>
        <v>331.16443743224403</v>
      </c>
      <c r="FH509" s="155">
        <f>'[4]Total SA'!FE29</f>
        <v>358.57023420094174</v>
      </c>
      <c r="FI509" s="155">
        <f>'[4]Total SA'!FF29</f>
        <v>351.87917780673075</v>
      </c>
      <c r="FJ509" s="155">
        <f>'[4]Total SA'!FG29</f>
        <v>337.44268234185023</v>
      </c>
      <c r="FK509" s="155">
        <f>'[4]Total SA'!FH29</f>
        <v>341.11594106864885</v>
      </c>
      <c r="FL509" s="155">
        <f>'[4]Total SA'!FI29</f>
        <v>345.19243833437935</v>
      </c>
      <c r="FM509" s="155">
        <f>'[4]Total SA'!FJ29</f>
        <v>343.26410757873953</v>
      </c>
      <c r="FN509" s="155">
        <f>'[4]Total SA'!FK29</f>
        <v>363.09617880320349</v>
      </c>
      <c r="FO509" s="155">
        <f>'[4]Total SA'!FL29</f>
        <v>298.83904599042256</v>
      </c>
      <c r="FP509" s="155">
        <f>'[4]Total SA'!FM29</f>
        <v>293.38563969820422</v>
      </c>
      <c r="FQ509" s="155">
        <f>'[4]Total SA'!FN29</f>
        <v>292.50626469682692</v>
      </c>
      <c r="FR509" s="155">
        <f>'[4]Total SA'!FO29</f>
        <v>271.55223641921441</v>
      </c>
      <c r="FS509" s="155">
        <f>'[4]Total SA'!FP29</f>
        <v>299.42655857985227</v>
      </c>
      <c r="FT509" s="155">
        <f>'[4]Total SA'!FQ29</f>
        <v>312.46286956459926</v>
      </c>
      <c r="FU509" s="155">
        <f>'[4]Total SA'!FR29</f>
        <v>327.39205297640592</v>
      </c>
      <c r="FV509" s="155">
        <f>'[4]Total SA'!FS29</f>
        <v>356.47129636334108</v>
      </c>
      <c r="FW509" s="155"/>
      <c r="FX509" s="155"/>
      <c r="FY509" s="218" t="s">
        <v>166</v>
      </c>
      <c r="FZ509" s="114">
        <f>SUM(L509:FW509)</f>
        <v>13589.689638404039</v>
      </c>
      <c r="GA509" s="115"/>
      <c r="GB509" s="109" t="s">
        <v>172</v>
      </c>
      <c r="GC509" s="116" t="s">
        <v>173</v>
      </c>
      <c r="GD509" s="117"/>
      <c r="GE509" s="118">
        <f>FZ509/FZ511</f>
        <v>0.90852729355778372</v>
      </c>
      <c r="GI509" s="118">
        <f>FZ509/$GI$576</f>
        <v>8.430853626014357E-3</v>
      </c>
      <c r="GK509" s="114">
        <v>13589.689638404039</v>
      </c>
      <c r="GL509" s="119">
        <f>FZ509-GK509</f>
        <v>0</v>
      </c>
      <c r="GM509" s="15">
        <f>GL509/GK509</f>
        <v>0</v>
      </c>
      <c r="GO509" s="120">
        <f>SUM(EV509:FU509)</f>
        <v>7816.4571817459364</v>
      </c>
      <c r="GU509" s="120">
        <f>SUM(DU509:FU509)</f>
        <v>11140.804186630276</v>
      </c>
      <c r="GW509" s="121">
        <f>SUM(DU509:FV509)</f>
        <v>11497.275482993617</v>
      </c>
      <c r="GZ509" s="1"/>
      <c r="HA509" s="1"/>
    </row>
    <row r="510" spans="2:214" ht="14.1" customHeight="1">
      <c r="C510" s="125" t="s">
        <v>175</v>
      </c>
      <c r="D510" s="126" t="s">
        <v>176</v>
      </c>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14"/>
      <c r="CP510" s="127">
        <f>'[4]Total SA'!CM36</f>
        <v>2.0947541249351435E-2</v>
      </c>
      <c r="CQ510" s="127">
        <f>'[4]Total SA'!CN36</f>
        <v>2.8038626413350195E-2</v>
      </c>
      <c r="CR510" s="127">
        <f>'[4]Total SA'!CO36</f>
        <v>3.5129711577348954E-2</v>
      </c>
      <c r="CS510" s="127">
        <f>'[4]Total SA'!CP36</f>
        <v>4.222079674134771E-2</v>
      </c>
      <c r="CT510" s="127">
        <f>'[4]Total SA'!CQ36</f>
        <v>4.9311881905346466E-2</v>
      </c>
      <c r="CU510" s="127">
        <f>'[4]Total SA'!CR36</f>
        <v>5.6402967069345236E-2</v>
      </c>
      <c r="CV510" s="127">
        <f>'[4]Total SA'!CS36</f>
        <v>6.3494052233343978E-2</v>
      </c>
      <c r="CW510" s="127">
        <f>'[4]Total SA'!CT36</f>
        <v>7.0585137397342748E-2</v>
      </c>
      <c r="CX510" s="127">
        <f>'[4]Total SA'!CU36</f>
        <v>7.7676222561341518E-2</v>
      </c>
      <c r="CY510" s="127">
        <f>'[4]Total SA'!CV36</f>
        <v>8.4767307725340246E-2</v>
      </c>
      <c r="CZ510" s="127">
        <f>'[4]Total SA'!CW36</f>
        <v>9.1858392889339016E-2</v>
      </c>
      <c r="DA510" s="127">
        <f>'[4]Total SA'!CX36</f>
        <v>9.8949478053337786E-2</v>
      </c>
      <c r="DB510" s="127">
        <f>'[4]Total SA'!CY36</f>
        <v>0.10604056321733654</v>
      </c>
      <c r="DC510" s="127">
        <f>'[4]Total SA'!CZ36</f>
        <v>0.1131316483813353</v>
      </c>
      <c r="DD510" s="127">
        <f>'[4]Total SA'!DA36</f>
        <v>0.12022273354533407</v>
      </c>
      <c r="DE510" s="127">
        <f>'[4]Total SA'!DB36</f>
        <v>0.12731381870933281</v>
      </c>
      <c r="DF510" s="127">
        <f>'[4]Total SA'!DC36</f>
        <v>0.13440490387333157</v>
      </c>
      <c r="DG510" s="127">
        <f>'[4]Total SA'!DD36</f>
        <v>0.14149598903733035</v>
      </c>
      <c r="DH510" s="127">
        <f>'[4]Total SA'!DE36</f>
        <v>0.14858707420132908</v>
      </c>
      <c r="DI510" s="127">
        <f>'[4]Total SA'!DF36</f>
        <v>0.15567815936532783</v>
      </c>
      <c r="DJ510" s="127">
        <f>'[4]Total SA'!DG36</f>
        <v>0.16276924452932662</v>
      </c>
      <c r="DK510" s="127">
        <f>'[4]Total SA'!DH36</f>
        <v>0.16986032969332535</v>
      </c>
      <c r="DL510" s="127">
        <f>'[4]Total SA'!DI36</f>
        <v>0.17695141485732413</v>
      </c>
      <c r="DM510" s="127">
        <f>'[4]Total SA'!DJ36</f>
        <v>0.18404250002132291</v>
      </c>
      <c r="DN510" s="127">
        <f>'[4]Total SA'!DK36</f>
        <v>0.19113358518532164</v>
      </c>
      <c r="DO510" s="127">
        <f>'[4]Total SA'!DL36</f>
        <v>0.19822467034932037</v>
      </c>
      <c r="DP510" s="127">
        <f>'[4]Total SA'!DM36</f>
        <v>0.20531575551331918</v>
      </c>
      <c r="DQ510" s="127">
        <f>'[4]Total SA'!DN36</f>
        <v>0.21240684067731791</v>
      </c>
      <c r="DR510" s="127">
        <f>'[4]Total SA'!DO36</f>
        <v>0.21949792584131669</v>
      </c>
      <c r="DS510" s="127">
        <f>'[4]Total SA'!DP36</f>
        <v>0.22658901100531542</v>
      </c>
      <c r="DT510" s="127">
        <f>'[4]Total SA'!DQ36</f>
        <v>0.23368009616931418</v>
      </c>
      <c r="DU510" s="127">
        <f>'[4]Total SA'!DR36</f>
        <v>0.24077118133331296</v>
      </c>
      <c r="DV510" s="127">
        <f>'[4]Total SA'!DS36</f>
        <v>0.24786226649731175</v>
      </c>
      <c r="DW510" s="127">
        <f>'[4]Total SA'!DT36</f>
        <v>0.2549533516613105</v>
      </c>
      <c r="DX510" s="127">
        <f>'[4]Total SA'!DU36</f>
        <v>0.2620444368253092</v>
      </c>
      <c r="DY510" s="127">
        <f>'[4]Total SA'!DV36</f>
        <v>0.26913552198930801</v>
      </c>
      <c r="DZ510" s="127">
        <f>'[4]Total SA'!DW36</f>
        <v>0.27622660715330677</v>
      </c>
      <c r="EA510" s="127">
        <f>'[4]Total SA'!DX36</f>
        <v>0.28331769231730564</v>
      </c>
      <c r="EB510" s="127">
        <f>'[4]Total SA'!DY36</f>
        <v>0.3332964572366075</v>
      </c>
      <c r="EC510" s="127">
        <f>'[4]Total SA'!DZ36</f>
        <v>0.17450514136560724</v>
      </c>
      <c r="ED510" s="127">
        <f>'[4]Total SA'!EA36</f>
        <v>0.18735023977561416</v>
      </c>
      <c r="EE510" s="127">
        <f>'[4]Total SA'!EB36</f>
        <v>0.16013885564297947</v>
      </c>
      <c r="EF510" s="127">
        <f>'[4]Total SA'!EC36</f>
        <v>0.16944424026462179</v>
      </c>
      <c r="EG510" s="127">
        <f>'[4]Total SA'!ED36</f>
        <v>0.17372538835925325</v>
      </c>
      <c r="EH510" s="127">
        <f>'[4]Total SA'!EE36</f>
        <v>0.20841030044797332</v>
      </c>
      <c r="EI510" s="127">
        <f>'[4]Total SA'!EF36</f>
        <v>0.24034587523254686</v>
      </c>
      <c r="EJ510" s="127">
        <f>'[4]Total SA'!EG36</f>
        <v>0.23703106586858463</v>
      </c>
      <c r="EK510" s="127">
        <f>'[4]Total SA'!EH36</f>
        <v>0.18821544467798029</v>
      </c>
      <c r="EL510" s="127">
        <f>'[4]Total SA'!EI36</f>
        <v>0.17298035280351653</v>
      </c>
      <c r="EM510" s="127">
        <f>'[4]Total SA'!EJ36</f>
        <v>0.16972387140336059</v>
      </c>
      <c r="EN510" s="127">
        <f>'[4]Total SA'!EK36</f>
        <v>0.17690916747252891</v>
      </c>
      <c r="EO510" s="127">
        <f>'[4]Total SA'!EL36</f>
        <v>0.58701648194782574</v>
      </c>
      <c r="EP510" s="127">
        <f>'[4]Total SA'!EM36</f>
        <v>0.55902490825189965</v>
      </c>
      <c r="EQ510" s="127">
        <f>'[4]Total SA'!EN36</f>
        <v>0.70431856885880073</v>
      </c>
      <c r="ER510" s="127">
        <f>'[4]Total SA'!EO36</f>
        <v>0.78036453044685905</v>
      </c>
      <c r="ES510" s="127">
        <f>'[4]Total SA'!EP36</f>
        <v>0.80749618402144985</v>
      </c>
      <c r="ET510" s="127">
        <f>'[4]Total SA'!EQ36</f>
        <v>0.76805966181612351</v>
      </c>
      <c r="EU510" s="127">
        <f>'[4]Total SA'!ER36</f>
        <v>0.81455560337696142</v>
      </c>
      <c r="EV510" s="127">
        <f>'[4]Total SA'!ES36</f>
        <v>0.83427798196787117</v>
      </c>
      <c r="EW510" s="127">
        <f>'[4]Total SA'!ET36</f>
        <v>0.84694123817139477</v>
      </c>
      <c r="EX510" s="127">
        <f>'[4]Total SA'!EU36</f>
        <v>0.96959914218735044</v>
      </c>
      <c r="EY510" s="127">
        <f>'[4]Total SA'!EV36</f>
        <v>1.0055133527490163</v>
      </c>
      <c r="EZ510" s="127">
        <f>'[4]Total SA'!EW36</f>
        <v>1.020094317817029</v>
      </c>
      <c r="FA510" s="127">
        <f>'[4]Total SA'!EX36</f>
        <v>1.0397506133659533</v>
      </c>
      <c r="FB510" s="127">
        <f>'[4]Total SA'!EY36</f>
        <v>0.99027700316905876</v>
      </c>
      <c r="FC510" s="127">
        <f>'[4]Total SA'!EZ36</f>
        <v>0.99450819434725757</v>
      </c>
      <c r="FD510" s="127">
        <f>'[4]Total SA'!FA36</f>
        <v>1.0977029556568265</v>
      </c>
      <c r="FE510" s="127">
        <f>'[4]Total SA'!FB36</f>
        <v>1.1615551234014188</v>
      </c>
      <c r="FF510" s="127">
        <f>'[4]Total SA'!FC36</f>
        <v>1.2875235002338177</v>
      </c>
      <c r="FG510" s="127">
        <f>'[4]Total SA'!FD36</f>
        <v>1.3552437469541607</v>
      </c>
      <c r="FH510" s="127">
        <f>'[4]Total SA'!FE36</f>
        <v>1.5087517713502485</v>
      </c>
      <c r="FI510" s="127">
        <f>'[4]Total SA'!FF36</f>
        <v>1.5007106200439435</v>
      </c>
      <c r="FJ510" s="127">
        <f>'[4]Total SA'!FG36</f>
        <v>1.4591310576939973</v>
      </c>
      <c r="FK510" s="127">
        <f>'[4]Total SA'!FH36</f>
        <v>1.4825460505508987</v>
      </c>
      <c r="FL510" s="127">
        <f>'[4]Total SA'!FI36</f>
        <v>1.5364888595939727</v>
      </c>
      <c r="FM510" s="127">
        <f>'[4]Total SA'!FJ36</f>
        <v>1.4592731539799735</v>
      </c>
      <c r="FN510" s="127">
        <f>'[4]Total SA'!FK36</f>
        <v>1.6662774189130078</v>
      </c>
      <c r="FO510" s="127">
        <f>'[4]Total SA'!FL36</f>
        <v>1.4945471437876789</v>
      </c>
      <c r="FP510" s="127">
        <f>'[4]Total SA'!FM36</f>
        <v>1.450982654680504</v>
      </c>
      <c r="FQ510" s="127">
        <f>'[4]Total SA'!FN36</f>
        <v>1.4957303100954216</v>
      </c>
      <c r="FR510" s="127">
        <f>'[4]Total SA'!FO36</f>
        <v>1.4377357093362115</v>
      </c>
      <c r="FS510" s="127">
        <f>'[4]Total SA'!FP36</f>
        <v>1.4889386077032083</v>
      </c>
      <c r="FT510" s="127">
        <f>'[4]Total SA'!FQ36</f>
        <v>1.5735202082831237</v>
      </c>
      <c r="FU510" s="127">
        <f>'[4]Total SA'!FR36</f>
        <v>1.6345000269758421</v>
      </c>
      <c r="FV510" s="127">
        <f>'[4]Total SA'!FS36</f>
        <v>1.6797324260573721</v>
      </c>
      <c r="FW510" s="127"/>
      <c r="FX510" s="127"/>
      <c r="FY510" s="218" t="s">
        <v>166</v>
      </c>
      <c r="FZ510" s="129">
        <f>SUM(L510:FW510)</f>
        <v>48.865804966104129</v>
      </c>
      <c r="GA510" s="115"/>
      <c r="GB510" s="125" t="s">
        <v>175</v>
      </c>
      <c r="GC510" s="130" t="s">
        <v>176</v>
      </c>
      <c r="GD510" s="117"/>
      <c r="GE510" s="131">
        <f>(FZ510*$FP$7)/FZ511</f>
        <v>9.1472706442216112E-2</v>
      </c>
      <c r="GI510" s="132"/>
      <c r="GK510" s="129">
        <v>48.865804966104129</v>
      </c>
      <c r="GL510" s="119">
        <f>FZ510-GK510</f>
        <v>0</v>
      </c>
      <c r="GM510" s="15">
        <f>GL510/GK510</f>
        <v>0</v>
      </c>
      <c r="GO510" s="133">
        <f>SUM(EV510:FU510)</f>
        <v>33.792120763009187</v>
      </c>
      <c r="GU510" s="133">
        <f>SUM(DU510:FU510)</f>
        <v>43.239344160057449</v>
      </c>
      <c r="GW510" s="134">
        <f>SUM(DU510:FV510)</f>
        <v>44.919076586114819</v>
      </c>
      <c r="GZ510" s="1"/>
      <c r="HA510" s="1"/>
    </row>
    <row r="511" spans="2:214" ht="15" customHeight="1">
      <c r="C511" s="136" t="s">
        <v>177</v>
      </c>
      <c r="D511" s="14" t="s">
        <v>11</v>
      </c>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215"/>
      <c r="CP511" s="138">
        <f t="shared" ref="CP511:FA511" si="118">CP509+(CP510*$FP$7)</f>
        <v>11.69216792831998</v>
      </c>
      <c r="CQ511" s="138">
        <f t="shared" si="118"/>
        <v>15.650157916002136</v>
      </c>
      <c r="CR511" s="138">
        <f t="shared" si="118"/>
        <v>19.608147903684291</v>
      </c>
      <c r="CS511" s="138">
        <f t="shared" si="118"/>
        <v>23.566137891366445</v>
      </c>
      <c r="CT511" s="138">
        <f t="shared" si="118"/>
        <v>27.524127879048599</v>
      </c>
      <c r="CU511" s="138">
        <f t="shared" si="118"/>
        <v>31.482117866730761</v>
      </c>
      <c r="CV511" s="138">
        <f t="shared" si="118"/>
        <v>35.440107854412908</v>
      </c>
      <c r="CW511" s="138">
        <f t="shared" si="118"/>
        <v>39.398097842095062</v>
      </c>
      <c r="CX511" s="138">
        <f t="shared" si="118"/>
        <v>43.356087829777223</v>
      </c>
      <c r="CY511" s="138">
        <f t="shared" si="118"/>
        <v>47.314077817459363</v>
      </c>
      <c r="CZ511" s="138">
        <f t="shared" si="118"/>
        <v>51.272067805141525</v>
      </c>
      <c r="DA511" s="138">
        <f t="shared" si="118"/>
        <v>55.230057792823686</v>
      </c>
      <c r="DB511" s="138">
        <f t="shared" si="118"/>
        <v>59.188047780505833</v>
      </c>
      <c r="DC511" s="138">
        <f t="shared" si="118"/>
        <v>63.146037768187995</v>
      </c>
      <c r="DD511" s="138">
        <f t="shared" si="118"/>
        <v>67.104027755870149</v>
      </c>
      <c r="DE511" s="138">
        <f t="shared" si="118"/>
        <v>71.062017743552303</v>
      </c>
      <c r="DF511" s="138">
        <f t="shared" si="118"/>
        <v>75.020007731234458</v>
      </c>
      <c r="DG511" s="138">
        <f t="shared" si="118"/>
        <v>78.977997718916626</v>
      </c>
      <c r="DH511" s="138">
        <f t="shared" si="118"/>
        <v>82.935987706598752</v>
      </c>
      <c r="DI511" s="138">
        <f t="shared" si="118"/>
        <v>86.89397769428092</v>
      </c>
      <c r="DJ511" s="138">
        <f t="shared" si="118"/>
        <v>90.851967681963075</v>
      </c>
      <c r="DK511" s="138">
        <f t="shared" si="118"/>
        <v>94.809957669645229</v>
      </c>
      <c r="DL511" s="138">
        <f t="shared" si="118"/>
        <v>98.767947657327397</v>
      </c>
      <c r="DM511" s="138">
        <f t="shared" si="118"/>
        <v>102.72593764500955</v>
      </c>
      <c r="DN511" s="138">
        <f t="shared" si="118"/>
        <v>106.68392763269169</v>
      </c>
      <c r="DO511" s="138">
        <f t="shared" si="118"/>
        <v>110.64191762037385</v>
      </c>
      <c r="DP511" s="138">
        <f t="shared" si="118"/>
        <v>114.59990760805601</v>
      </c>
      <c r="DQ511" s="138">
        <f t="shared" si="118"/>
        <v>118.55789759573817</v>
      </c>
      <c r="DR511" s="138">
        <f t="shared" si="118"/>
        <v>122.51588758342032</v>
      </c>
      <c r="DS511" s="138">
        <f t="shared" si="118"/>
        <v>126.47387757110246</v>
      </c>
      <c r="DT511" s="138">
        <f t="shared" si="118"/>
        <v>130.4318675587846</v>
      </c>
      <c r="DU511" s="138">
        <f t="shared" si="118"/>
        <v>134.38985754646677</v>
      </c>
      <c r="DV511" s="138">
        <f t="shared" si="118"/>
        <v>138.34784753414894</v>
      </c>
      <c r="DW511" s="138">
        <f t="shared" si="118"/>
        <v>142.30583752183111</v>
      </c>
      <c r="DX511" s="138">
        <f t="shared" si="118"/>
        <v>146.26382750951325</v>
      </c>
      <c r="DY511" s="138">
        <f t="shared" si="118"/>
        <v>150.22181749719539</v>
      </c>
      <c r="DZ511" s="138">
        <f t="shared" si="118"/>
        <v>154.17980748487756</v>
      </c>
      <c r="EA511" s="138">
        <f t="shared" si="118"/>
        <v>158.13779747255975</v>
      </c>
      <c r="EB511" s="138">
        <f t="shared" si="118"/>
        <v>182.1737536909682</v>
      </c>
      <c r="EC511" s="138">
        <f t="shared" si="118"/>
        <v>94.793052984807161</v>
      </c>
      <c r="ED511" s="138">
        <f t="shared" si="118"/>
        <v>103.21365680885522</v>
      </c>
      <c r="EE511" s="138">
        <f t="shared" si="118"/>
        <v>86.715240481106093</v>
      </c>
      <c r="EF511" s="138">
        <f t="shared" si="118"/>
        <v>90.490337709614408</v>
      </c>
      <c r="EG511" s="138">
        <f t="shared" si="118"/>
        <v>87.510740980811136</v>
      </c>
      <c r="EH511" s="138">
        <f t="shared" si="118"/>
        <v>92.647026957880513</v>
      </c>
      <c r="EI511" s="138">
        <f t="shared" si="118"/>
        <v>96.106221270091481</v>
      </c>
      <c r="EJ511" s="138">
        <f t="shared" si="118"/>
        <v>88.828889293089333</v>
      </c>
      <c r="EK511" s="138">
        <f t="shared" si="118"/>
        <v>59.209200370607419</v>
      </c>
      <c r="EL511" s="138">
        <f t="shared" si="118"/>
        <v>54.025529645043221</v>
      </c>
      <c r="EM511" s="138">
        <f t="shared" si="118"/>
        <v>49.616076142548941</v>
      </c>
      <c r="EN511" s="138">
        <f t="shared" si="118"/>
        <v>51.708247906961084</v>
      </c>
      <c r="EO511" s="138">
        <f t="shared" si="118"/>
        <v>148.37875590207693</v>
      </c>
      <c r="EP511" s="138">
        <f t="shared" si="118"/>
        <v>147.59312400131464</v>
      </c>
      <c r="EQ511" s="138">
        <f t="shared" si="118"/>
        <v>204.36939686407496</v>
      </c>
      <c r="ER511" s="138">
        <f t="shared" si="118"/>
        <v>227.41994785073265</v>
      </c>
      <c r="ES511" s="138">
        <f t="shared" si="118"/>
        <v>241.85083941007105</v>
      </c>
      <c r="ET511" s="138">
        <f t="shared" si="118"/>
        <v>221.60911517140892</v>
      </c>
      <c r="EU511" s="138">
        <f t="shared" si="118"/>
        <v>236.76331399303447</v>
      </c>
      <c r="EV511" s="138">
        <f t="shared" si="118"/>
        <v>239.45682585729458</v>
      </c>
      <c r="EW511" s="138">
        <f t="shared" si="118"/>
        <v>242.55606438680033</v>
      </c>
      <c r="EX511" s="138">
        <f t="shared" si="118"/>
        <v>290.37640532776737</v>
      </c>
      <c r="EY511" s="138">
        <f t="shared" si="118"/>
        <v>309.80159303805976</v>
      </c>
      <c r="EZ511" s="138">
        <f t="shared" si="118"/>
        <v>297.31942697398864</v>
      </c>
      <c r="FA511" s="138">
        <f t="shared" si="118"/>
        <v>305.07580630305569</v>
      </c>
      <c r="FB511" s="138">
        <f t="shared" ref="FB511:FV511" si="119">FB509+(FB510*$FP$7)</f>
        <v>301.27503508989122</v>
      </c>
      <c r="FC511" s="138">
        <f t="shared" si="119"/>
        <v>298.13787086317359</v>
      </c>
      <c r="FD511" s="138">
        <f t="shared" si="119"/>
        <v>308.56034723642614</v>
      </c>
      <c r="FE511" s="138">
        <f t="shared" si="119"/>
        <v>319.67829258120855</v>
      </c>
      <c r="FF511" s="138">
        <f t="shared" si="119"/>
        <v>351.86646444188284</v>
      </c>
      <c r="FG511" s="138">
        <f t="shared" si="119"/>
        <v>369.11126234696053</v>
      </c>
      <c r="FH511" s="138">
        <f t="shared" si="119"/>
        <v>400.81528379874868</v>
      </c>
      <c r="FI511" s="138">
        <f t="shared" si="119"/>
        <v>393.8990751679612</v>
      </c>
      <c r="FJ511" s="138">
        <f t="shared" si="119"/>
        <v>378.29835195728214</v>
      </c>
      <c r="FK511" s="138">
        <f t="shared" si="119"/>
        <v>382.627230484074</v>
      </c>
      <c r="FL511" s="138">
        <f t="shared" si="119"/>
        <v>388.2141264030106</v>
      </c>
      <c r="FM511" s="138">
        <f t="shared" si="119"/>
        <v>384.12375589017881</v>
      </c>
      <c r="FN511" s="138">
        <f t="shared" si="119"/>
        <v>409.7519465327677</v>
      </c>
      <c r="FO511" s="138">
        <f t="shared" si="119"/>
        <v>340.68636601647756</v>
      </c>
      <c r="FP511" s="138">
        <f t="shared" si="119"/>
        <v>334.01315402925832</v>
      </c>
      <c r="FQ511" s="138">
        <f t="shared" si="119"/>
        <v>334.3867133794987</v>
      </c>
      <c r="FR511" s="138">
        <f t="shared" si="119"/>
        <v>311.80883628062833</v>
      </c>
      <c r="FS511" s="138">
        <f t="shared" si="119"/>
        <v>341.1168395955421</v>
      </c>
      <c r="FT511" s="138">
        <f t="shared" si="119"/>
        <v>356.52143539652673</v>
      </c>
      <c r="FU511" s="138">
        <f t="shared" si="119"/>
        <v>373.15805373172952</v>
      </c>
      <c r="FV511" s="138">
        <f t="shared" si="119"/>
        <v>403.50380429294751</v>
      </c>
      <c r="FW511" s="112"/>
      <c r="FX511" s="112"/>
      <c r="FY511" s="218" t="s">
        <v>166</v>
      </c>
      <c r="FZ511" s="139">
        <f>SUM(L511:FW511)</f>
        <v>14957.932177454957</v>
      </c>
      <c r="GA511" s="115"/>
      <c r="GB511" s="136" t="s">
        <v>177</v>
      </c>
      <c r="GC511" s="14" t="s">
        <v>11</v>
      </c>
      <c r="GD511" s="117"/>
      <c r="GE511" s="140">
        <f>GE509+GE510</f>
        <v>0.99999999999999978</v>
      </c>
      <c r="GI511" s="141"/>
      <c r="GK511" s="139">
        <v>14957.932177454957</v>
      </c>
      <c r="GL511" s="119">
        <f>FZ511-GK511</f>
        <v>0</v>
      </c>
      <c r="GM511" s="15">
        <f>GL511/GK511</f>
        <v>0</v>
      </c>
      <c r="GO511" s="142">
        <f>SUM(EV511:FU511)</f>
        <v>8762.6365631101926</v>
      </c>
      <c r="GR511" s="143" t="str">
        <f>GB508</f>
        <v>Total, France</v>
      </c>
      <c r="GS511" s="144">
        <f>GO511</f>
        <v>8762.6365631101926</v>
      </c>
      <c r="GU511" s="142">
        <f>SUM(DU511:FU511)</f>
        <v>12351.505823111889</v>
      </c>
      <c r="GW511" s="145">
        <f>SUM(DU511:FV511)</f>
        <v>12755.009627404837</v>
      </c>
      <c r="GY511" s="306">
        <f>+GW511</f>
        <v>12755.009627404837</v>
      </c>
      <c r="GZ511" s="143" t="str">
        <f>GR511</f>
        <v>Total, France</v>
      </c>
      <c r="HA511" s="144">
        <f>GW511</f>
        <v>12755.009627404837</v>
      </c>
      <c r="HC511" s="22" t="s">
        <v>51</v>
      </c>
      <c r="HD511" s="146">
        <f>FU511</f>
        <v>373.15805373172952</v>
      </c>
      <c r="HE511" s="147"/>
      <c r="HF511" s="148">
        <f>FV511</f>
        <v>403.50380429294751</v>
      </c>
    </row>
    <row r="512" spans="2:214" ht="9.9499999999999993" customHeight="1">
      <c r="B512" s="6"/>
      <c r="C512" s="149"/>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c r="DU512" s="23"/>
      <c r="DV512" s="23"/>
      <c r="DW512" s="23"/>
      <c r="DX512" s="23"/>
      <c r="DY512" s="23"/>
      <c r="DZ512" s="23"/>
      <c r="EA512" s="23"/>
      <c r="EB512" s="23"/>
      <c r="EC512" s="23"/>
      <c r="ED512" s="23"/>
      <c r="EE512" s="23"/>
      <c r="EF512" s="23"/>
      <c r="EG512" s="23"/>
      <c r="EH512" s="23"/>
      <c r="EI512" s="23"/>
      <c r="EJ512" s="23"/>
      <c r="EK512" s="23"/>
      <c r="EL512" s="23"/>
      <c r="EM512" s="23"/>
      <c r="EN512" s="23"/>
      <c r="EO512" s="23"/>
      <c r="EP512" s="23"/>
      <c r="EQ512" s="23"/>
      <c r="ER512" s="23"/>
      <c r="ES512" s="23"/>
      <c r="ET512" s="23"/>
      <c r="EU512" s="23"/>
      <c r="EV512" s="23"/>
      <c r="EW512" s="23"/>
      <c r="EX512" s="23"/>
      <c r="EY512" s="23"/>
      <c r="EZ512" s="23"/>
      <c r="FA512" s="23"/>
      <c r="FB512" s="23"/>
      <c r="FC512" s="23"/>
      <c r="FD512" s="23"/>
      <c r="FE512" s="23"/>
      <c r="FF512" s="23"/>
      <c r="FG512" s="23"/>
      <c r="FH512" s="23"/>
      <c r="FI512" s="23"/>
      <c r="FJ512" s="23"/>
      <c r="FK512" s="23"/>
      <c r="FL512" s="23"/>
      <c r="FM512" s="23"/>
      <c r="FN512" s="23"/>
      <c r="FO512" s="23"/>
      <c r="FP512" s="23"/>
      <c r="FQ512" s="23"/>
      <c r="FR512" s="23"/>
      <c r="FS512" s="23"/>
      <c r="FT512" s="23"/>
      <c r="FU512" s="23"/>
      <c r="FV512" s="23"/>
      <c r="FW512" s="23"/>
      <c r="FX512" s="23"/>
      <c r="FY512" s="23"/>
      <c r="FZ512" s="151">
        <f>FZ509+(FZ510*$FP$7)</f>
        <v>14957.932177454955</v>
      </c>
      <c r="GA512" s="152" t="s">
        <v>179</v>
      </c>
      <c r="GB512" s="149"/>
      <c r="GF512" s="6"/>
      <c r="GK512" s="204">
        <v>0</v>
      </c>
      <c r="GZ512" s="1"/>
      <c r="HA512" s="1"/>
    </row>
    <row r="513" spans="2:216" ht="15" customHeight="1">
      <c r="B513" s="14">
        <v>98</v>
      </c>
      <c r="C513" s="103" t="str">
        <f>GB513</f>
        <v>TurkmenGaz, Turkmenistan</v>
      </c>
      <c r="D513" s="104" t="s">
        <v>169</v>
      </c>
      <c r="F513" s="105" t="s">
        <v>302</v>
      </c>
      <c r="G513" s="23" t="s">
        <v>171</v>
      </c>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c r="DU513" s="23"/>
      <c r="DV513" s="23"/>
      <c r="DW513" s="23"/>
      <c r="DX513" s="23"/>
      <c r="DY513" s="23"/>
      <c r="DZ513" s="23"/>
      <c r="EA513" s="23"/>
      <c r="EB513" s="23"/>
      <c r="EC513" s="23"/>
      <c r="ED513" s="23"/>
      <c r="EE513" s="23"/>
      <c r="EF513" s="23"/>
      <c r="EG513" s="23"/>
      <c r="EH513" s="23"/>
      <c r="EI513" s="23"/>
      <c r="EJ513" s="23"/>
      <c r="EK513" s="23"/>
      <c r="EL513" s="23"/>
      <c r="EM513" s="23"/>
      <c r="EN513" s="23"/>
      <c r="EO513" s="23"/>
      <c r="EP513" s="23"/>
      <c r="EQ513" s="23"/>
      <c r="ER513" s="23"/>
      <c r="ES513" s="23"/>
      <c r="ET513" s="23"/>
      <c r="EU513" s="23"/>
      <c r="EV513" s="23"/>
      <c r="EW513" s="23"/>
      <c r="EX513" s="23"/>
      <c r="EY513" s="23"/>
      <c r="EZ513" s="23"/>
      <c r="FA513" s="23"/>
      <c r="FB513" s="23"/>
      <c r="FC513" s="23"/>
      <c r="FD513" s="23"/>
      <c r="FE513" s="23"/>
      <c r="FF513" s="23"/>
      <c r="FG513" s="23"/>
      <c r="FH513" s="23"/>
      <c r="FI513" s="23"/>
      <c r="FJ513" s="23"/>
      <c r="FK513" s="23"/>
      <c r="FL513" s="23"/>
      <c r="FM513" s="23"/>
      <c r="FN513" s="23"/>
      <c r="FO513" s="23"/>
      <c r="FP513" s="23"/>
      <c r="FQ513" s="23"/>
      <c r="FR513" s="23"/>
      <c r="FS513" s="23"/>
      <c r="FT513" s="23"/>
      <c r="FU513" s="23"/>
      <c r="FV513" s="23"/>
      <c r="FW513" s="150"/>
      <c r="FX513" s="150"/>
      <c r="FY513" s="23"/>
      <c r="FZ513" s="153"/>
      <c r="GB513" s="103" t="s">
        <v>95</v>
      </c>
      <c r="GF513" s="14">
        <v>98</v>
      </c>
      <c r="GK513" s="153"/>
      <c r="GT513" s="22"/>
      <c r="GU513" s="22"/>
      <c r="GV513" s="22"/>
      <c r="GW513" s="22"/>
      <c r="GX513" s="22"/>
      <c r="HH513" s="135"/>
    </row>
    <row r="514" spans="2:216" ht="14.1" customHeight="1">
      <c r="C514" s="109" t="s">
        <v>172</v>
      </c>
      <c r="D514" s="110" t="s">
        <v>173</v>
      </c>
      <c r="F514" s="10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c r="DU514" s="23"/>
      <c r="DV514" s="23"/>
      <c r="DW514" s="23"/>
      <c r="DX514" s="23"/>
      <c r="DY514" s="23"/>
      <c r="DZ514" s="23"/>
      <c r="EA514" s="23"/>
      <c r="EB514" s="23"/>
      <c r="EC514" s="23"/>
      <c r="ED514" s="23"/>
      <c r="EE514" s="23"/>
      <c r="EF514" s="23"/>
      <c r="EG514" s="23"/>
      <c r="EH514" s="23"/>
      <c r="EI514" s="23"/>
      <c r="EJ514" s="23"/>
      <c r="EK514" s="23"/>
      <c r="EL514" s="23"/>
      <c r="EM514" s="23"/>
      <c r="EN514" s="23"/>
      <c r="EO514" s="23"/>
      <c r="EP514" s="23"/>
      <c r="EQ514" s="23"/>
      <c r="ER514" s="23"/>
      <c r="ES514" s="23"/>
      <c r="ET514" s="23"/>
      <c r="EU514" s="23"/>
      <c r="EV514" s="23"/>
      <c r="EW514" s="23"/>
      <c r="EX514" s="23"/>
      <c r="EY514" s="23"/>
      <c r="EZ514" s="213"/>
      <c r="FA514" s="155">
        <f>[4]TurkmenGaz!EX29</f>
        <v>50.658432629834749</v>
      </c>
      <c r="FB514" s="155">
        <f>[4]TurkmenGaz!EY29</f>
        <v>32.205497781261791</v>
      </c>
      <c r="FC514" s="155">
        <f>[4]TurkmenGaz!EZ29</f>
        <v>49.49898799701446</v>
      </c>
      <c r="FD514" s="155">
        <f>[4]TurkmenGaz!FA29</f>
        <v>89.379104666461956</v>
      </c>
      <c r="FE514" s="155">
        <f>[4]TurkmenGaz!FB29</f>
        <v>92.985329314567252</v>
      </c>
      <c r="FF514" s="155">
        <f>[4]TurkmenGaz!FC29</f>
        <v>103.72464763794392</v>
      </c>
      <c r="FG514" s="155">
        <f>[4]TurkmenGaz!FD29</f>
        <v>113.56509695045084</v>
      </c>
      <c r="FH514" s="155">
        <f>[4]TurkmenGaz!FE29</f>
        <v>113.8326342101316</v>
      </c>
      <c r="FI514" s="155">
        <f>[4]TurkmenGaz!FF29</f>
        <v>119.67282757870332</v>
      </c>
      <c r="FJ514" s="155">
        <f>[4]TurkmenGaz!FG29</f>
        <v>111.17359835226264</v>
      </c>
      <c r="FK514" s="155">
        <f>[4]TurkmenGaz!FH29</f>
        <v>119.96576746996544</v>
      </c>
      <c r="FL514" s="207">
        <f>[4]TurkmenGaz!FI29</f>
        <v>120.71340721840255</v>
      </c>
      <c r="FM514" s="155">
        <f>[4]TurkmenGaz!FJ29</f>
        <v>73.176241578332466</v>
      </c>
      <c r="FN514" s="155">
        <f>[4]TurkmenGaz!FK29</f>
        <v>84.821914140293387</v>
      </c>
      <c r="FO514" s="155">
        <f>[4]TurkmenGaz!FL29</f>
        <v>118.49999309756866</v>
      </c>
      <c r="FP514" s="155">
        <f>[4]TurkmenGaz!FM29</f>
        <v>128.54523066229933</v>
      </c>
      <c r="FQ514" s="155">
        <f>[4]TurkmenGaz!FN29</f>
        <v>139.66873773470653</v>
      </c>
      <c r="FR514" s="155">
        <f>[4]TurkmenGaz!FO29</f>
        <v>147.27047918027372</v>
      </c>
      <c r="FS514" s="155">
        <f>[4]TurkmenGaz!FP29</f>
        <v>154.42343900834041</v>
      </c>
      <c r="FT514" s="155">
        <f>[4]TurkmenGaz!FQ29</f>
        <v>146.95195200446713</v>
      </c>
      <c r="FU514" s="155">
        <f>[4]TurkmenGaz!FR29</f>
        <v>150.13409496845568</v>
      </c>
      <c r="FV514" s="155">
        <f>[4]TurkmenGaz!FS29</f>
        <v>123.9158543849839</v>
      </c>
      <c r="FW514" s="150"/>
      <c r="FX514" s="150"/>
      <c r="FY514" s="218" t="s">
        <v>166</v>
      </c>
      <c r="FZ514" s="114">
        <f>SUM(L514:FW514)</f>
        <v>2384.7832685667222</v>
      </c>
      <c r="GA514" s="115"/>
      <c r="GB514" s="109" t="s">
        <v>172</v>
      </c>
      <c r="GC514" s="116" t="s">
        <v>173</v>
      </c>
      <c r="GD514" s="117"/>
      <c r="GE514" s="118">
        <f>FZ514/FZ516</f>
        <v>0.81799973699974371</v>
      </c>
      <c r="GI514" s="118">
        <f>FZ514/$GI$576</f>
        <v>1.4794862283120781E-3</v>
      </c>
      <c r="GK514" s="114">
        <v>2384.7832685667222</v>
      </c>
      <c r="GO514" s="120">
        <f>SUM(EV514:FU514)</f>
        <v>2260.8674141817382</v>
      </c>
      <c r="GT514" s="22"/>
      <c r="GU514" s="120">
        <f>SUM(DU514:FU514)</f>
        <v>2260.8674141817382</v>
      </c>
      <c r="GV514" s="22"/>
      <c r="GW514" s="121">
        <f>SUM(DU514:FV514)</f>
        <v>2384.7832685667222</v>
      </c>
      <c r="GX514" s="22"/>
      <c r="HH514" s="135"/>
    </row>
    <row r="515" spans="2:216" ht="14.1" customHeight="1">
      <c r="C515" s="125" t="s">
        <v>175</v>
      </c>
      <c r="D515" s="126" t="s">
        <v>176</v>
      </c>
      <c r="F515" s="10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c r="DU515" s="23"/>
      <c r="DV515" s="23"/>
      <c r="DW515" s="23"/>
      <c r="DX515" s="23"/>
      <c r="DY515" s="23"/>
      <c r="DZ515" s="23"/>
      <c r="EA515" s="23"/>
      <c r="EB515" s="23"/>
      <c r="EC515" s="23"/>
      <c r="ED515" s="23"/>
      <c r="EE515" s="23"/>
      <c r="EF515" s="23"/>
      <c r="EG515" s="23"/>
      <c r="EH515" s="23"/>
      <c r="EI515" s="23"/>
      <c r="EJ515" s="23"/>
      <c r="EK515" s="23"/>
      <c r="EL515" s="23"/>
      <c r="EM515" s="23"/>
      <c r="EN515" s="23"/>
      <c r="EO515" s="23"/>
      <c r="EP515" s="23"/>
      <c r="EQ515" s="23"/>
      <c r="ER515" s="23"/>
      <c r="ES515" s="23"/>
      <c r="ET515" s="23"/>
      <c r="EU515" s="23"/>
      <c r="EV515" s="23"/>
      <c r="EW515" s="23"/>
      <c r="EX515" s="23"/>
      <c r="EY515" s="23"/>
      <c r="EZ515" s="214"/>
      <c r="FA515" s="127">
        <f>[4]TurkmenGaz!EX36</f>
        <v>0.39685311394753359</v>
      </c>
      <c r="FB515" s="127">
        <f>[4]TurkmenGaz!EY36</f>
        <v>0.21671372672515171</v>
      </c>
      <c r="FC515" s="127">
        <f>[4]TurkmenGaz!EZ36</f>
        <v>0.35685586726734631</v>
      </c>
      <c r="FD515" s="127">
        <f>[4]TurkmenGaz!FA36</f>
        <v>0.71801840361851255</v>
      </c>
      <c r="FE515" s="127">
        <f>[4]TurkmenGaz!FB36</f>
        <v>0.74490721160979212</v>
      </c>
      <c r="FF515" s="127">
        <f>[4]TurkmenGaz!FC36</f>
        <v>0.82778709768080061</v>
      </c>
      <c r="FG515" s="127">
        <f>[4]TurkmenGaz!FD36</f>
        <v>0.91251624476626247</v>
      </c>
      <c r="FH515" s="127">
        <f>[4]TurkmenGaz!FE36</f>
        <v>0.90675854593122118</v>
      </c>
      <c r="FI515" s="127">
        <f>[4]TurkmenGaz!FF36</f>
        <v>0.9701179897938359</v>
      </c>
      <c r="FJ515" s="127">
        <f>[4]TurkmenGaz!FG36</f>
        <v>0.90446066594914654</v>
      </c>
      <c r="FK515" s="127">
        <f>[4]TurkmenGaz!FH36</f>
        <v>0.98248625190142824</v>
      </c>
      <c r="FL515" s="206">
        <f>[4]TurkmenGaz!FI36</f>
        <v>0.98389645599775166</v>
      </c>
      <c r="FM515" s="127">
        <f>[4]TurkmenGaz!FJ36</f>
        <v>0.5470857207602926</v>
      </c>
      <c r="FN515" s="127">
        <f>[4]TurkmenGaz!FK36</f>
        <v>0.65034401159488342</v>
      </c>
      <c r="FO515" s="127">
        <f>[4]TurkmenGaz!FL36</f>
        <v>0.94368356108682216</v>
      </c>
      <c r="FP515" s="127">
        <f>[4]TurkmenGaz!FM36</f>
        <v>1.0223003373249102</v>
      </c>
      <c r="FQ515" s="127">
        <f>[4]TurkmenGaz!FN36</f>
        <v>1.1141758848718724</v>
      </c>
      <c r="FR515" s="127">
        <f>[4]TurkmenGaz!FO36</f>
        <v>1.1757772167517881</v>
      </c>
      <c r="FS515" s="127">
        <f>[4]TurkmenGaz!FP36</f>
        <v>1.2384461992197868</v>
      </c>
      <c r="FT515" s="127">
        <f>[4]TurkmenGaz!FQ36</f>
        <v>1.1779180489415133</v>
      </c>
      <c r="FU515" s="127">
        <f>[4]TurkmenGaz!FR36</f>
        <v>1.1983320101047339</v>
      </c>
      <c r="FV515" s="127">
        <f>[4]TurkmenGaz!FS36</f>
        <v>0.96058820859828087</v>
      </c>
      <c r="FW515" s="150"/>
      <c r="FX515" s="150"/>
      <c r="FY515" s="218" t="s">
        <v>166</v>
      </c>
      <c r="FZ515" s="129">
        <f>SUM(L515:FW515)</f>
        <v>18.950022774443671</v>
      </c>
      <c r="GA515" s="115"/>
      <c r="GB515" s="125" t="s">
        <v>175</v>
      </c>
      <c r="GC515" s="130" t="s">
        <v>176</v>
      </c>
      <c r="GD515" s="117"/>
      <c r="GE515" s="131">
        <f>(FZ515*$FP$7)/FZ516</f>
        <v>0.18200026300025621</v>
      </c>
      <c r="GI515" s="132"/>
      <c r="GK515" s="129">
        <v>18.950022774443671</v>
      </c>
      <c r="GO515" s="133">
        <f>SUM(EV515:FU515)</f>
        <v>17.989434565845389</v>
      </c>
      <c r="GT515" s="22"/>
      <c r="GU515" s="133">
        <f>SUM(DU515:FU515)</f>
        <v>17.989434565845389</v>
      </c>
      <c r="GV515" s="22"/>
      <c r="GW515" s="134">
        <f>SUM(DU515:FV515)</f>
        <v>18.950022774443671</v>
      </c>
      <c r="GX515" s="22"/>
      <c r="HH515" s="135"/>
    </row>
    <row r="516" spans="2:216" ht="15" customHeight="1">
      <c r="B516" s="6"/>
      <c r="C516" s="136" t="s">
        <v>177</v>
      </c>
      <c r="D516" s="14" t="s">
        <v>11</v>
      </c>
      <c r="F516" s="10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c r="DU516" s="23"/>
      <c r="DV516" s="23"/>
      <c r="DW516" s="23"/>
      <c r="DX516" s="23"/>
      <c r="DY516" s="23"/>
      <c r="DZ516" s="23"/>
      <c r="EA516" s="23"/>
      <c r="EB516" s="23"/>
      <c r="EC516" s="23"/>
      <c r="ED516" s="23"/>
      <c r="EE516" s="23"/>
      <c r="EF516" s="23"/>
      <c r="EG516" s="23"/>
      <c r="EH516" s="23"/>
      <c r="EI516" s="23"/>
      <c r="EJ516" s="23"/>
      <c r="EK516" s="23"/>
      <c r="EL516" s="23"/>
      <c r="EM516" s="23"/>
      <c r="EN516" s="23"/>
      <c r="EO516" s="23"/>
      <c r="EP516" s="23"/>
      <c r="EQ516" s="23"/>
      <c r="ER516" s="23"/>
      <c r="ES516" s="23"/>
      <c r="ET516" s="23"/>
      <c r="EU516" s="23"/>
      <c r="EV516" s="23"/>
      <c r="EW516" s="23"/>
      <c r="EX516" s="23"/>
      <c r="EY516" s="23"/>
      <c r="EZ516" s="215"/>
      <c r="FA516" s="138">
        <f t="shared" ref="FA516:FV516" si="120">FA514+(FA515*$FP$7)</f>
        <v>61.770319820365685</v>
      </c>
      <c r="FB516" s="138">
        <f t="shared" si="120"/>
        <v>38.273482129566041</v>
      </c>
      <c r="FC516" s="138">
        <f t="shared" si="120"/>
        <v>59.490952280500153</v>
      </c>
      <c r="FD516" s="138">
        <f t="shared" si="120"/>
        <v>109.4836199677803</v>
      </c>
      <c r="FE516" s="138">
        <f t="shared" si="120"/>
        <v>113.84273123964144</v>
      </c>
      <c r="FF516" s="138">
        <f t="shared" si="120"/>
        <v>126.90268637300633</v>
      </c>
      <c r="FG516" s="138">
        <f t="shared" si="120"/>
        <v>139.11555180390619</v>
      </c>
      <c r="FH516" s="138">
        <f t="shared" si="120"/>
        <v>139.2218734962058</v>
      </c>
      <c r="FI516" s="138">
        <f t="shared" si="120"/>
        <v>146.83613129293073</v>
      </c>
      <c r="FJ516" s="138">
        <f t="shared" si="120"/>
        <v>136.49849699883873</v>
      </c>
      <c r="FK516" s="138">
        <f t="shared" si="120"/>
        <v>147.47538252320544</v>
      </c>
      <c r="FL516" s="138">
        <f t="shared" si="120"/>
        <v>148.26250798633959</v>
      </c>
      <c r="FM516" s="138">
        <f t="shared" si="120"/>
        <v>88.494641759620663</v>
      </c>
      <c r="FN516" s="138">
        <f t="shared" si="120"/>
        <v>103.03154646495013</v>
      </c>
      <c r="FO516" s="138">
        <f t="shared" si="120"/>
        <v>144.92313280799968</v>
      </c>
      <c r="FP516" s="138">
        <f t="shared" si="120"/>
        <v>157.16964010739682</v>
      </c>
      <c r="FQ516" s="138">
        <f t="shared" si="120"/>
        <v>170.86566251111896</v>
      </c>
      <c r="FR516" s="138">
        <f t="shared" si="120"/>
        <v>180.19224124932379</v>
      </c>
      <c r="FS516" s="138">
        <f t="shared" si="120"/>
        <v>189.09993258649445</v>
      </c>
      <c r="FT516" s="138">
        <f t="shared" si="120"/>
        <v>179.93365737482949</v>
      </c>
      <c r="FU516" s="138">
        <f t="shared" si="120"/>
        <v>183.68739125138825</v>
      </c>
      <c r="FV516" s="138">
        <f t="shared" si="120"/>
        <v>150.81232422573578</v>
      </c>
      <c r="FW516" s="112"/>
      <c r="FX516" s="112"/>
      <c r="FY516" s="218" t="s">
        <v>166</v>
      </c>
      <c r="FZ516" s="139">
        <f>SUM(L516:FW516)</f>
        <v>2915.3839062511452</v>
      </c>
      <c r="GA516" s="115"/>
      <c r="GB516" s="136" t="s">
        <v>177</v>
      </c>
      <c r="GC516" s="14" t="s">
        <v>11</v>
      </c>
      <c r="GD516" s="117"/>
      <c r="GE516" s="140">
        <f>GE514+GE515</f>
        <v>0.99999999999999989</v>
      </c>
      <c r="GF516" s="6"/>
      <c r="GI516" s="141"/>
      <c r="GK516" s="139">
        <v>2915.3839062511452</v>
      </c>
      <c r="GO516" s="142">
        <f>SUM(EV516:FU516)</f>
        <v>2764.5715820254095</v>
      </c>
      <c r="GR516" s="143" t="str">
        <f>GB513</f>
        <v>TurkmenGaz, Turkmenistan</v>
      </c>
      <c r="GS516" s="144">
        <f>GO516</f>
        <v>2764.5715820254095</v>
      </c>
      <c r="GT516" s="22"/>
      <c r="GU516" s="142">
        <f>SUM(DU516:FU516)</f>
        <v>2764.5715820254095</v>
      </c>
      <c r="GV516" s="22"/>
      <c r="GW516" s="145">
        <f>SUM(DU516:FV516)</f>
        <v>2915.3839062511452</v>
      </c>
      <c r="GX516" s="22"/>
      <c r="GY516" s="306">
        <f>+GW516</f>
        <v>2915.3839062511452</v>
      </c>
      <c r="GZ516" s="143" t="str">
        <f>GR516</f>
        <v>TurkmenGaz, Turkmenistan</v>
      </c>
      <c r="HA516" s="144">
        <f>GW516</f>
        <v>2915.3839062511452</v>
      </c>
      <c r="HC516" s="22" t="s">
        <v>95</v>
      </c>
      <c r="HD516" s="146">
        <f>FU516</f>
        <v>183.68739125138825</v>
      </c>
      <c r="HE516" s="147"/>
      <c r="HF516" s="148">
        <f>FV516</f>
        <v>150.81232422573578</v>
      </c>
      <c r="HH516" s="135"/>
    </row>
    <row r="517" spans="2:216" ht="9.9499999999999993" customHeight="1">
      <c r="B517" s="6"/>
      <c r="C517" s="149"/>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c r="DU517" s="23"/>
      <c r="DV517" s="23"/>
      <c r="DW517" s="23"/>
      <c r="DX517" s="23"/>
      <c r="DY517" s="23"/>
      <c r="DZ517" s="23"/>
      <c r="EA517" s="23"/>
      <c r="EB517" s="23"/>
      <c r="EC517" s="23"/>
      <c r="ED517" s="23"/>
      <c r="EE517" s="23"/>
      <c r="EF517" s="23"/>
      <c r="EG517" s="23"/>
      <c r="EH517" s="23"/>
      <c r="EI517" s="23"/>
      <c r="EJ517" s="23"/>
      <c r="EK517" s="23"/>
      <c r="EL517" s="23"/>
      <c r="EM517" s="23"/>
      <c r="EN517" s="23"/>
      <c r="EO517" s="23"/>
      <c r="EP517" s="23"/>
      <c r="EQ517" s="23"/>
      <c r="ER517" s="23"/>
      <c r="ES517" s="23"/>
      <c r="ET517" s="23"/>
      <c r="EU517" s="23"/>
      <c r="EV517" s="23"/>
      <c r="EW517" s="23"/>
      <c r="EX517" s="23"/>
      <c r="EY517" s="23"/>
      <c r="EZ517" s="23"/>
      <c r="FA517" s="23"/>
      <c r="FB517" s="23"/>
      <c r="FC517" s="23"/>
      <c r="FD517" s="23"/>
      <c r="FE517" s="23"/>
      <c r="FF517" s="23"/>
      <c r="FG517" s="23"/>
      <c r="FH517" s="23"/>
      <c r="FI517" s="23"/>
      <c r="FJ517" s="23"/>
      <c r="FK517" s="23"/>
      <c r="FL517" s="23"/>
      <c r="FM517" s="23"/>
      <c r="FN517" s="23"/>
      <c r="FO517" s="23"/>
      <c r="FP517" s="23"/>
      <c r="FQ517" s="23"/>
      <c r="FR517" s="23"/>
      <c r="FS517" s="23"/>
      <c r="FT517" s="23"/>
      <c r="FU517" s="23"/>
      <c r="FV517" s="23"/>
      <c r="FW517" s="23"/>
      <c r="FX517" s="23"/>
      <c r="FY517" s="1"/>
      <c r="FZ517" s="151">
        <f>FZ514+(FZ515*$FP$7)</f>
        <v>2915.3839062511452</v>
      </c>
      <c r="GA517" s="152" t="s">
        <v>179</v>
      </c>
      <c r="GB517" s="149"/>
      <c r="GF517" s="6"/>
      <c r="GK517" s="204"/>
      <c r="GZ517" s="1"/>
      <c r="HA517" s="1"/>
    </row>
    <row r="518" spans="2:216" ht="14.1" customHeight="1">
      <c r="B518" s="14">
        <v>99</v>
      </c>
      <c r="C518" s="103" t="str">
        <f>GB518</f>
        <v>UK Coal, UK</v>
      </c>
      <c r="D518" s="154" t="s">
        <v>180</v>
      </c>
      <c r="F518" s="14" t="s">
        <v>303</v>
      </c>
      <c r="G518" s="23" t="s">
        <v>182</v>
      </c>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c r="EV518" s="23"/>
      <c r="EW518" s="23"/>
      <c r="EX518" s="23"/>
      <c r="EY518" s="23"/>
      <c r="EZ518" s="23"/>
      <c r="FA518" s="23"/>
      <c r="FB518" s="23"/>
      <c r="FC518" s="23"/>
      <c r="FD518" s="23"/>
      <c r="FE518" s="23"/>
      <c r="FF518" s="23"/>
      <c r="FG518" s="23"/>
      <c r="FH518" s="23"/>
      <c r="FI518" s="23"/>
      <c r="FJ518" s="23"/>
      <c r="FK518" s="23"/>
      <c r="FL518" s="23"/>
      <c r="FM518" s="23"/>
      <c r="FN518" s="23"/>
      <c r="FO518" s="23"/>
      <c r="FP518" s="23"/>
      <c r="FQ518" s="23"/>
      <c r="FR518" s="23"/>
      <c r="FS518" s="23"/>
      <c r="FT518" s="181" t="s">
        <v>304</v>
      </c>
      <c r="FU518" s="181"/>
      <c r="FV518" s="181"/>
      <c r="FW518" s="181"/>
      <c r="FX518" s="181"/>
      <c r="FY518" s="1"/>
      <c r="FZ518" s="180"/>
      <c r="GB518" s="156" t="s">
        <v>118</v>
      </c>
      <c r="GF518" s="14">
        <v>99</v>
      </c>
      <c r="GK518" s="180"/>
      <c r="GZ518" s="1"/>
      <c r="HA518" s="1"/>
    </row>
    <row r="519" spans="2:216" ht="14.1" customHeight="1">
      <c r="C519" s="109" t="s">
        <v>172</v>
      </c>
      <c r="D519" s="110" t="s">
        <v>173</v>
      </c>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c r="DU519" s="23"/>
      <c r="DV519" s="23"/>
      <c r="DW519" s="23"/>
      <c r="DX519" s="23"/>
      <c r="DY519" s="23"/>
      <c r="DZ519" s="23"/>
      <c r="EA519" s="23"/>
      <c r="EB519" s="23"/>
      <c r="EC519" s="23"/>
      <c r="ED519" s="23"/>
      <c r="EE519" s="23"/>
      <c r="EF519" s="23"/>
      <c r="EG519" s="23"/>
      <c r="EH519" s="23"/>
      <c r="EI519" s="23"/>
      <c r="EJ519" s="23"/>
      <c r="EK519" s="23"/>
      <c r="EL519" s="23"/>
      <c r="EM519" s="23"/>
      <c r="EN519" s="23"/>
      <c r="EO519" s="23"/>
      <c r="EP519" s="23"/>
      <c r="EQ519" s="23"/>
      <c r="ER519" s="23"/>
      <c r="ES519" s="23"/>
      <c r="ET519" s="23"/>
      <c r="EU519" s="23"/>
      <c r="EV519" s="23"/>
      <c r="EW519" s="23"/>
      <c r="EX519" s="213"/>
      <c r="EY519" s="155">
        <f>'[4]UK Coal'!EV29</f>
        <v>90.473795211054792</v>
      </c>
      <c r="EZ519" s="155">
        <f>'[4]UK Coal'!EW29</f>
        <v>85.108772314442362</v>
      </c>
      <c r="FA519" s="155">
        <f>'[4]UK Coal'!EX29</f>
        <v>77.548967323761246</v>
      </c>
      <c r="FB519" s="155">
        <f>'[4]UK Coal'!EY29</f>
        <v>62.429357342398987</v>
      </c>
      <c r="FC519" s="155">
        <f>'[4]UK Coal'!EZ29</f>
        <v>54.869552351717857</v>
      </c>
      <c r="FD519" s="155">
        <f>'[4]UK Coal'!FA29</f>
        <v>51.455446872055418</v>
      </c>
      <c r="FE519" s="155">
        <f>'[4]UK Coal'!FB29</f>
        <v>54.38182299748037</v>
      </c>
      <c r="FF519" s="155">
        <f>'[4]UK Coal'!FC29</f>
        <v>53.406364289005381</v>
      </c>
      <c r="FG519" s="155">
        <f>'[4]UK Coal'!FD29</f>
        <v>46.090423975442995</v>
      </c>
      <c r="FH519" s="155">
        <f>'[4]UK Coal'!FE29</f>
        <v>34.628784150861939</v>
      </c>
      <c r="FI519" s="155">
        <f>'[4]UK Coal'!FF29</f>
        <v>24.630332388993349</v>
      </c>
      <c r="FJ519" s="155">
        <f>'[4]UK Coal'!FG29</f>
        <v>23.654873680518364</v>
      </c>
      <c r="FK519" s="155">
        <f>'[4]UK Coal'!FH29</f>
        <v>19.509174169499683</v>
      </c>
      <c r="FL519" s="155">
        <f>'[4]UK Coal'!FI29</f>
        <v>19.26530949238094</v>
      </c>
      <c r="FM519" s="155">
        <f>'[4]UK Coal'!FJ29</f>
        <v>17.070527398312223</v>
      </c>
      <c r="FN519" s="155">
        <f>'[4]UK Coal'!FK29</f>
        <v>17.558256752549713</v>
      </c>
      <c r="FO519" s="155">
        <f>'[4]UK Coal'!FL29</f>
        <v>18.289850783905955</v>
      </c>
      <c r="FP519" s="155">
        <f>'[4]UK Coal'!FM29</f>
        <v>15.241542319921628</v>
      </c>
      <c r="FQ519" s="155">
        <f>'[4]UK Coal'!FN29</f>
        <v>12.193233855937303</v>
      </c>
      <c r="FR519" s="155">
        <f>'[4]UK Coal'!FO29</f>
        <v>9.7545870847498417</v>
      </c>
      <c r="FS519" s="155">
        <f>'[4]UK Coal'!FP29</f>
        <v>4.8772935423749209</v>
      </c>
      <c r="FT519" s="229"/>
      <c r="FU519" s="155"/>
      <c r="FV519" s="155"/>
      <c r="FW519" s="155"/>
      <c r="FX519" s="155"/>
      <c r="FY519" s="218" t="s">
        <v>166</v>
      </c>
      <c r="FZ519" s="114">
        <f>SUM(L519:FW519)</f>
        <v>792.43826829736531</v>
      </c>
      <c r="GA519" s="115"/>
      <c r="GB519" s="109" t="s">
        <v>172</v>
      </c>
      <c r="GC519" s="116" t="s">
        <v>173</v>
      </c>
      <c r="GD519" s="117"/>
      <c r="GE519" s="118">
        <f>FZ519/FZ521</f>
        <v>0.89849736753571097</v>
      </c>
      <c r="GI519" s="118">
        <f>FZ519/$GI$576</f>
        <v>4.9161763259017173E-4</v>
      </c>
      <c r="GK519" s="114">
        <v>792.43826829736531</v>
      </c>
      <c r="GL519" s="119">
        <f>FZ519-GK519</f>
        <v>0</v>
      </c>
      <c r="GM519" s="15">
        <f>GL519/GK519</f>
        <v>0</v>
      </c>
      <c r="GO519" s="120">
        <f>SUM(EV519:FU519)</f>
        <v>792.43826829736531</v>
      </c>
      <c r="GP519" s="14">
        <v>2015</v>
      </c>
      <c r="GU519" s="120">
        <f>SUM(DU519:FU519)</f>
        <v>792.43826829736531</v>
      </c>
      <c r="GW519" s="121">
        <f>SUM(DU519:FV519)</f>
        <v>792.43826829736531</v>
      </c>
      <c r="GZ519" s="1"/>
      <c r="HA519" s="1"/>
    </row>
    <row r="520" spans="2:216" ht="14.1" customHeight="1">
      <c r="C520" s="125" t="s">
        <v>175</v>
      </c>
      <c r="D520" s="126" t="s">
        <v>176</v>
      </c>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c r="DU520" s="23"/>
      <c r="DV520" s="23"/>
      <c r="DW520" s="23"/>
      <c r="DX520" s="23"/>
      <c r="DY520" s="23"/>
      <c r="DZ520" s="23"/>
      <c r="EA520" s="23"/>
      <c r="EB520" s="23"/>
      <c r="EC520" s="23"/>
      <c r="ED520" s="23"/>
      <c r="EE520" s="23"/>
      <c r="EF520" s="23"/>
      <c r="EG520" s="23"/>
      <c r="EH520" s="23"/>
      <c r="EI520" s="23"/>
      <c r="EJ520" s="23"/>
      <c r="EK520" s="23"/>
      <c r="EL520" s="23"/>
      <c r="EM520" s="23"/>
      <c r="EN520" s="23"/>
      <c r="EO520" s="23"/>
      <c r="EP520" s="23"/>
      <c r="EQ520" s="23"/>
      <c r="ER520" s="23"/>
      <c r="ES520" s="23"/>
      <c r="ET520" s="23"/>
      <c r="EU520" s="23"/>
      <c r="EV520" s="23"/>
      <c r="EW520" s="23"/>
      <c r="EX520" s="214"/>
      <c r="EY520" s="127">
        <f>'[4]UK Coal'!EV36</f>
        <v>0.36502723939700576</v>
      </c>
      <c r="EZ520" s="127">
        <f>'[4]UK Coal'!EW36</f>
        <v>0.34338141927103771</v>
      </c>
      <c r="FA520" s="127">
        <f>'[4]UK Coal'!EX36</f>
        <v>0.31288049091171921</v>
      </c>
      <c r="FB520" s="127">
        <f>'[4]UK Coal'!EY36</f>
        <v>0.2518786341930821</v>
      </c>
      <c r="FC520" s="127">
        <f>'[4]UK Coal'!EZ36</f>
        <v>0.22137770583376357</v>
      </c>
      <c r="FD520" s="127">
        <f>'[4]UK Coal'!FA36</f>
        <v>0.20760309302632943</v>
      </c>
      <c r="FE520" s="127">
        <f>'[4]UK Coal'!FB36</f>
        <v>0.21940990400413013</v>
      </c>
      <c r="FF520" s="127">
        <f>'[4]UK Coal'!FC36</f>
        <v>0.2154743003448632</v>
      </c>
      <c r="FG520" s="127">
        <f>'[4]UK Coal'!FD36</f>
        <v>0.18595727290036138</v>
      </c>
      <c r="FH520" s="127">
        <f>'[4]UK Coal'!FE36</f>
        <v>0.13971392990397524</v>
      </c>
      <c r="FI520" s="127">
        <f>'[4]UK Coal'!FF36</f>
        <v>9.9373992396489433E-2</v>
      </c>
      <c r="FJ520" s="127">
        <f>'[4]UK Coal'!FG36</f>
        <v>9.5438388737222504E-2</v>
      </c>
      <c r="FK520" s="127">
        <f>'[4]UK Coal'!FH36</f>
        <v>7.8712073185338155E-2</v>
      </c>
      <c r="FL520" s="127">
        <f>'[4]UK Coal'!FI36</f>
        <v>7.7728172270521437E-2</v>
      </c>
      <c r="FM520" s="127">
        <f>'[4]UK Coal'!FJ36</f>
        <v>6.8873064037170889E-2</v>
      </c>
      <c r="FN520" s="127">
        <f>'[4]UK Coal'!FK36</f>
        <v>7.084086586680434E-2</v>
      </c>
      <c r="FO520" s="127">
        <f>'[4]UK Coal'!FL36</f>
        <v>7.3792568611254536E-2</v>
      </c>
      <c r="FP520" s="127">
        <f>'[4]UK Coal'!FM36</f>
        <v>6.149380717604544E-2</v>
      </c>
      <c r="FQ520" s="127">
        <f>'[4]UK Coal'!FN36</f>
        <v>4.919504574083635E-2</v>
      </c>
      <c r="FR520" s="127">
        <f>'[4]UK Coal'!FO36</f>
        <v>3.9356036592669078E-2</v>
      </c>
      <c r="FS520" s="127">
        <f>'[4]UK Coal'!FP36</f>
        <v>1.9678018296334539E-2</v>
      </c>
      <c r="FT520" s="229"/>
      <c r="FU520" s="127"/>
      <c r="FV520" s="127"/>
      <c r="FW520" s="127"/>
      <c r="FX520" s="127"/>
      <c r="FY520" s="218" t="s">
        <v>166</v>
      </c>
      <c r="FZ520" s="129">
        <f>SUM(L520:FW520)</f>
        <v>3.1971860226969553</v>
      </c>
      <c r="GA520" s="115"/>
      <c r="GB520" s="125" t="s">
        <v>175</v>
      </c>
      <c r="GC520" s="130" t="s">
        <v>176</v>
      </c>
      <c r="GD520" s="117"/>
      <c r="GE520" s="131">
        <f>(FZ520*$FP$7)/FZ521</f>
        <v>0.10150263246428906</v>
      </c>
      <c r="GI520" s="132"/>
      <c r="GK520" s="129">
        <v>3.1971860226969553</v>
      </c>
      <c r="GL520" s="119">
        <f>FZ520-GK520</f>
        <v>0</v>
      </c>
      <c r="GM520" s="15">
        <f>GL520/GK520</f>
        <v>0</v>
      </c>
      <c r="GO520" s="133">
        <f>SUM(EV520:FU520)</f>
        <v>3.1971860226969553</v>
      </c>
      <c r="GU520" s="133">
        <f>SUM(DU520:FU520)</f>
        <v>3.1971860226969553</v>
      </c>
      <c r="GW520" s="134">
        <f>SUM(DU520:FV520)</f>
        <v>3.1971860226969553</v>
      </c>
      <c r="GZ520" s="1"/>
      <c r="HA520" s="1"/>
    </row>
    <row r="521" spans="2:216" ht="15" customHeight="1">
      <c r="C521" s="136" t="s">
        <v>177</v>
      </c>
      <c r="D521" s="14" t="s">
        <v>11</v>
      </c>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215"/>
      <c r="EY521" s="138">
        <f t="shared" ref="EY521:FS521" si="121">EY519+(EY520*$FP$7)</f>
        <v>100.69455791417096</v>
      </c>
      <c r="EZ521" s="138">
        <f t="shared" si="121"/>
        <v>94.723452054031412</v>
      </c>
      <c r="FA521" s="138">
        <f t="shared" si="121"/>
        <v>86.309621069289392</v>
      </c>
      <c r="FB521" s="138">
        <f t="shared" si="121"/>
        <v>69.48195909980528</v>
      </c>
      <c r="FC521" s="138">
        <f t="shared" si="121"/>
        <v>61.068128115063239</v>
      </c>
      <c r="FD521" s="138">
        <f t="shared" si="121"/>
        <v>57.268333476792641</v>
      </c>
      <c r="FE521" s="138">
        <f t="shared" si="121"/>
        <v>60.525300309596012</v>
      </c>
      <c r="FF521" s="138">
        <f t="shared" si="121"/>
        <v>59.439644698661553</v>
      </c>
      <c r="FG521" s="138">
        <f t="shared" si="121"/>
        <v>51.297227616653117</v>
      </c>
      <c r="FH521" s="138">
        <f t="shared" si="121"/>
        <v>38.540774188173245</v>
      </c>
      <c r="FI521" s="138">
        <f t="shared" si="121"/>
        <v>27.412804176095051</v>
      </c>
      <c r="FJ521" s="138">
        <f t="shared" si="121"/>
        <v>26.327148565160595</v>
      </c>
      <c r="FK521" s="138">
        <f t="shared" si="121"/>
        <v>21.713112218689151</v>
      </c>
      <c r="FL521" s="138">
        <f t="shared" si="121"/>
        <v>21.441698315955541</v>
      </c>
      <c r="FM521" s="138">
        <f t="shared" si="121"/>
        <v>18.998973191353009</v>
      </c>
      <c r="FN521" s="138">
        <f t="shared" si="121"/>
        <v>19.541800996820236</v>
      </c>
      <c r="FO521" s="138">
        <f t="shared" si="121"/>
        <v>20.356042705021082</v>
      </c>
      <c r="FP521" s="138">
        <f t="shared" si="121"/>
        <v>16.9633689208509</v>
      </c>
      <c r="FQ521" s="138">
        <f t="shared" si="121"/>
        <v>13.570695136680721</v>
      </c>
      <c r="FR521" s="138">
        <f t="shared" si="121"/>
        <v>10.856556109344575</v>
      </c>
      <c r="FS521" s="138">
        <f t="shared" si="121"/>
        <v>5.4282780546722877</v>
      </c>
      <c r="FT521" s="224"/>
      <c r="FU521" s="112"/>
      <c r="FV521" s="112"/>
      <c r="FW521" s="112"/>
      <c r="FX521" s="112"/>
      <c r="FY521" s="218" t="s">
        <v>166</v>
      </c>
      <c r="FZ521" s="139">
        <f>SUM(L521:FW521)</f>
        <v>881.95947693288008</v>
      </c>
      <c r="GA521" s="115"/>
      <c r="GB521" s="136" t="s">
        <v>177</v>
      </c>
      <c r="GC521" s="14" t="s">
        <v>11</v>
      </c>
      <c r="GD521" s="117"/>
      <c r="GE521" s="140">
        <f>GE519+GE520</f>
        <v>1</v>
      </c>
      <c r="GI521" s="141"/>
      <c r="GK521" s="139">
        <v>881.95947693288008</v>
      </c>
      <c r="GL521" s="119">
        <f>FZ521-GK521</f>
        <v>0</v>
      </c>
      <c r="GM521" s="15">
        <f>GL521/GK521</f>
        <v>0</v>
      </c>
      <c r="GO521" s="142">
        <f>SUM(EV521:FU521)</f>
        <v>881.95947693288008</v>
      </c>
      <c r="GR521" s="143" t="str">
        <f>GB518</f>
        <v>UK Coal, UK</v>
      </c>
      <c r="GS521" s="144">
        <f>GO521</f>
        <v>881.95947693288008</v>
      </c>
      <c r="GU521" s="142">
        <f>SUM(DU521:FU521)</f>
        <v>881.95947693288008</v>
      </c>
      <c r="GW521" s="145">
        <f>SUM(DU521:FV521)</f>
        <v>881.95947693288008</v>
      </c>
      <c r="GY521" s="306">
        <f>+GW521</f>
        <v>881.95947693288008</v>
      </c>
      <c r="GZ521" s="143" t="str">
        <f>GR521</f>
        <v>UK Coal, UK</v>
      </c>
      <c r="HA521" s="144">
        <f>GW521</f>
        <v>881.95947693288008</v>
      </c>
      <c r="HC521" s="22" t="s">
        <v>118</v>
      </c>
      <c r="HD521" s="146">
        <f>FU521</f>
        <v>0</v>
      </c>
      <c r="HE521" s="147"/>
      <c r="HF521" s="148">
        <f>FV521</f>
        <v>0</v>
      </c>
    </row>
    <row r="522" spans="2:216" ht="9.9499999999999993" customHeight="1">
      <c r="B522" s="6"/>
      <c r="C522" s="157"/>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c r="DU522" s="23"/>
      <c r="DV522" s="23"/>
      <c r="DW522" s="23"/>
      <c r="DX522" s="23"/>
      <c r="DY522" s="23"/>
      <c r="DZ522" s="23"/>
      <c r="EA522" s="23"/>
      <c r="EB522" s="23"/>
      <c r="EC522" s="23"/>
      <c r="ED522" s="23"/>
      <c r="EE522" s="23"/>
      <c r="EF522" s="23"/>
      <c r="EG522" s="23"/>
      <c r="EH522" s="23"/>
      <c r="EI522" s="23"/>
      <c r="EJ522" s="23"/>
      <c r="EK522" s="23"/>
      <c r="EL522" s="23"/>
      <c r="EM522" s="23"/>
      <c r="EN522" s="23"/>
      <c r="EO522" s="23"/>
      <c r="EP522" s="23"/>
      <c r="EQ522" s="23"/>
      <c r="ER522" s="23"/>
      <c r="ES522" s="23"/>
      <c r="ET522" s="23"/>
      <c r="EU522" s="23"/>
      <c r="EV522" s="23"/>
      <c r="EW522" s="23"/>
      <c r="EX522" s="23"/>
      <c r="EY522" s="23"/>
      <c r="EZ522" s="23"/>
      <c r="FA522" s="23"/>
      <c r="FB522" s="23"/>
      <c r="FC522" s="23"/>
      <c r="FD522" s="23"/>
      <c r="FE522" s="23"/>
      <c r="FF522" s="23"/>
      <c r="FG522" s="23"/>
      <c r="FH522" s="23"/>
      <c r="FI522" s="23"/>
      <c r="FJ522" s="23"/>
      <c r="FK522" s="23"/>
      <c r="FL522" s="23"/>
      <c r="FM522" s="23"/>
      <c r="FN522" s="23"/>
      <c r="FO522" s="23"/>
      <c r="FP522" s="23"/>
      <c r="FQ522" s="23"/>
      <c r="FR522" s="23"/>
      <c r="FS522" s="23"/>
      <c r="FT522" s="150"/>
      <c r="FU522" s="23"/>
      <c r="FV522" s="23"/>
      <c r="FW522" s="23"/>
      <c r="FX522" s="23"/>
      <c r="FY522" s="1"/>
      <c r="FZ522" s="151">
        <f>FZ519+(FZ520*$FP$7)</f>
        <v>881.95947693288008</v>
      </c>
      <c r="GA522" s="152" t="s">
        <v>179</v>
      </c>
      <c r="GB522" s="157"/>
      <c r="GF522" s="6"/>
      <c r="GK522" s="204">
        <v>0</v>
      </c>
      <c r="GZ522" s="1"/>
      <c r="HA522" s="1"/>
    </row>
    <row r="523" spans="2:216" ht="14.1" customHeight="1">
      <c r="B523" s="14">
        <v>100</v>
      </c>
      <c r="C523" s="103" t="str">
        <f>GB523</f>
        <v>Ukraine (coal)</v>
      </c>
      <c r="D523" s="178" t="s">
        <v>216</v>
      </c>
      <c r="F523" s="14" t="s">
        <v>260</v>
      </c>
      <c r="G523" s="23" t="s">
        <v>182</v>
      </c>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c r="DU523" s="23"/>
      <c r="DV523" s="23"/>
      <c r="DW523" s="23"/>
      <c r="DX523" s="23"/>
      <c r="DY523" s="23"/>
      <c r="DZ523" s="23"/>
      <c r="EA523" s="23"/>
      <c r="EB523" s="23"/>
      <c r="EC523" s="23"/>
      <c r="ED523" s="23"/>
      <c r="EE523" s="23"/>
      <c r="EF523" s="23"/>
      <c r="EG523" s="23"/>
      <c r="EH523" s="23"/>
      <c r="EI523" s="23"/>
      <c r="EJ523" s="23"/>
      <c r="EK523" s="23"/>
      <c r="EL523" s="23"/>
      <c r="EM523" s="23"/>
      <c r="EN523" s="23"/>
      <c r="EO523" s="23"/>
      <c r="EP523" s="23"/>
      <c r="EQ523" s="23"/>
      <c r="ER523" s="23"/>
      <c r="ES523" s="23"/>
      <c r="ET523" s="23"/>
      <c r="EU523" s="23"/>
      <c r="EV523" s="23"/>
      <c r="EW523" s="23"/>
      <c r="EX523" s="23"/>
      <c r="EY523" s="23"/>
      <c r="EZ523" s="23"/>
      <c r="FA523" s="23"/>
      <c r="FB523" s="23"/>
      <c r="FC523" s="23"/>
      <c r="FD523" s="23"/>
      <c r="FE523" s="23"/>
      <c r="FF523" s="23"/>
      <c r="FG523" s="23"/>
      <c r="FH523" s="23"/>
      <c r="FI523" s="23"/>
      <c r="FJ523" s="23"/>
      <c r="FK523" s="23"/>
      <c r="FL523" s="23"/>
      <c r="FM523" s="23"/>
      <c r="FN523" s="23"/>
      <c r="FO523" s="23"/>
      <c r="FP523" s="23"/>
      <c r="FQ523" s="23"/>
      <c r="FR523" s="23"/>
      <c r="FS523" s="23"/>
      <c r="FT523" s="23"/>
      <c r="FU523" s="23"/>
      <c r="FV523" s="23"/>
      <c r="FW523" s="23"/>
      <c r="FX523" s="23"/>
      <c r="FY523" s="1"/>
      <c r="FZ523" s="180"/>
      <c r="GB523" s="156" t="s">
        <v>33</v>
      </c>
      <c r="GF523" s="14">
        <v>100</v>
      </c>
      <c r="GK523" s="180"/>
      <c r="GZ523" s="1"/>
      <c r="HA523" s="1"/>
    </row>
    <row r="524" spans="2:216" ht="14.1" customHeight="1">
      <c r="C524" s="109" t="s">
        <v>172</v>
      </c>
      <c r="D524" s="110" t="s">
        <v>173</v>
      </c>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c r="DU524" s="23"/>
      <c r="DV524" s="23"/>
      <c r="DW524" s="23"/>
      <c r="DX524" s="23"/>
      <c r="DY524" s="23"/>
      <c r="DZ524" s="23"/>
      <c r="EA524" s="23"/>
      <c r="EB524" s="23"/>
      <c r="EC524" s="23"/>
      <c r="ED524" s="23"/>
      <c r="EE524" s="23"/>
      <c r="EF524" s="23"/>
      <c r="EG524" s="23"/>
      <c r="EH524" s="23"/>
      <c r="EI524" s="23"/>
      <c r="EJ524" s="23"/>
      <c r="EK524" s="23"/>
      <c r="EL524" s="23"/>
      <c r="EM524" s="23"/>
      <c r="EN524" s="23"/>
      <c r="EO524" s="23"/>
      <c r="EP524" s="23"/>
      <c r="EQ524" s="23"/>
      <c r="ER524" s="23"/>
      <c r="ES524" s="23"/>
      <c r="ET524" s="23"/>
      <c r="EU524" s="213"/>
      <c r="EV524" s="155">
        <f>[4]Ukraine!ES29</f>
        <v>314.38976108252274</v>
      </c>
      <c r="EW524" s="155">
        <f>[4]Ukraine!ET29</f>
        <v>269.39801561192729</v>
      </c>
      <c r="EX524" s="155">
        <f>[4]Ukraine!EU29</f>
        <v>220.40962361858931</v>
      </c>
      <c r="EY524" s="155">
        <f>[4]Ukraine!EV29</f>
        <v>194.40946162448441</v>
      </c>
      <c r="EZ524" s="155">
        <f>[4]Ukraine!EW29</f>
        <v>145.14599679354873</v>
      </c>
      <c r="FA524" s="155">
        <f>[4]Ukraine!EX29</f>
        <v>149.25128552946003</v>
      </c>
      <c r="FB524" s="155">
        <f>[4]Ukraine!EY29</f>
        <v>151.68071033883098</v>
      </c>
      <c r="FC524" s="155">
        <f>[4]Ukraine!EZ29</f>
        <v>160.0692761173344</v>
      </c>
      <c r="FD524" s="155">
        <f>[4]Ukraine!FA29</f>
        <v>159.00596935015017</v>
      </c>
      <c r="FE524" s="155">
        <f>[4]Ukraine!FB29</f>
        <v>157.17292094498256</v>
      </c>
      <c r="FF524" s="155">
        <f>[4]Ukraine!FC29</f>
        <v>156.8469943054761</v>
      </c>
      <c r="FG524" s="155">
        <f>[4]Ukraine!FD29</f>
        <v>163.6637152977072</v>
      </c>
      <c r="FH524" s="155">
        <f>[4]Ukraine!FE29</f>
        <v>151.83327174455741</v>
      </c>
      <c r="FI524" s="155">
        <f>[4]Ukraine!FF29</f>
        <v>153.80270080029865</v>
      </c>
      <c r="FJ524" s="155">
        <f>[4]Ukraine!FG29</f>
        <v>157.14055943467699</v>
      </c>
      <c r="FK524" s="155">
        <f>[4]Ukraine!FH29</f>
        <v>163.61517303224883</v>
      </c>
      <c r="FL524" s="155">
        <f>[4]Ukraine!FI29</f>
        <v>164.19536868129933</v>
      </c>
      <c r="FM524" s="155">
        <f>[4]Ukraine!FJ29</f>
        <v>151.95116010352785</v>
      </c>
      <c r="FN524" s="155">
        <f>[4]Ukraine!FK29</f>
        <v>146.91663371455553</v>
      </c>
      <c r="FO524" s="155">
        <f>[4]Ukraine!FL29</f>
        <v>159.72023411332395</v>
      </c>
      <c r="FP524" s="155">
        <f>[4]Ukraine!FM29</f>
        <v>166.95303166662714</v>
      </c>
      <c r="FQ524" s="155">
        <f>[4]Ukraine!FN29</f>
        <v>164.16069563454332</v>
      </c>
      <c r="FR524" s="155">
        <f>[4]Ukraine!FO29</f>
        <v>117.03309048377776</v>
      </c>
      <c r="FS524" s="155">
        <f>[4]Ukraine!FP29</f>
        <v>87.815269750715302</v>
      </c>
      <c r="FT524" s="155">
        <f>[4]Ukraine!FQ29</f>
        <v>90.75323257917438</v>
      </c>
      <c r="FU524" s="155">
        <f>[4]Ukraine!FR29</f>
        <v>87.096981804580381</v>
      </c>
      <c r="FV524" s="155">
        <f>[4]Ukraine!FS29</f>
        <v>87.768381551394725</v>
      </c>
      <c r="FW524" s="155"/>
      <c r="FX524" s="155"/>
      <c r="FY524" s="218" t="s">
        <v>166</v>
      </c>
      <c r="FZ524" s="114">
        <f>SUM(L524:FW524)</f>
        <v>4292.1995157103156</v>
      </c>
      <c r="GA524" s="115"/>
      <c r="GB524" s="109" t="s">
        <v>172</v>
      </c>
      <c r="GC524" s="116" t="s">
        <v>173</v>
      </c>
      <c r="GD524" s="117"/>
      <c r="GE524" s="118">
        <f>FZ524/FZ526</f>
        <v>0.89849736753571108</v>
      </c>
      <c r="GI524" s="118">
        <f>FZ524/$GI$576</f>
        <v>2.6628206245667536E-3</v>
      </c>
      <c r="GK524" s="114">
        <v>4292.1995157103156</v>
      </c>
      <c r="GL524" s="119">
        <f>FZ524-GK524</f>
        <v>0</v>
      </c>
      <c r="GM524" s="15">
        <f>GL524/GK524</f>
        <v>0</v>
      </c>
      <c r="GO524" s="120">
        <f>SUM(EV524:FU524)</f>
        <v>4204.4311341589209</v>
      </c>
      <c r="GU524" s="120">
        <f>SUM(DU524:FU524)</f>
        <v>4204.4311341589209</v>
      </c>
      <c r="GW524" s="121">
        <f>SUM(DU524:FV524)</f>
        <v>4292.1995157103156</v>
      </c>
      <c r="GZ524" s="1"/>
      <c r="HA524" s="1"/>
    </row>
    <row r="525" spans="2:216" ht="14.1" customHeight="1">
      <c r="C525" s="125" t="s">
        <v>175</v>
      </c>
      <c r="D525" s="126" t="s">
        <v>176</v>
      </c>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c r="DU525" s="23"/>
      <c r="DV525" s="23"/>
      <c r="DW525" s="23"/>
      <c r="DX525" s="23"/>
      <c r="DY525" s="23"/>
      <c r="DZ525" s="23"/>
      <c r="EA525" s="23"/>
      <c r="EB525" s="23"/>
      <c r="EC525" s="23"/>
      <c r="ED525" s="23"/>
      <c r="EE525" s="23"/>
      <c r="EF525" s="23"/>
      <c r="EG525" s="23"/>
      <c r="EH525" s="23"/>
      <c r="EI525" s="23"/>
      <c r="EJ525" s="23"/>
      <c r="EK525" s="23"/>
      <c r="EL525" s="23"/>
      <c r="EM525" s="23"/>
      <c r="EN525" s="23"/>
      <c r="EO525" s="23"/>
      <c r="EP525" s="23"/>
      <c r="EQ525" s="23"/>
      <c r="ER525" s="23"/>
      <c r="ES525" s="23"/>
      <c r="ET525" s="23"/>
      <c r="EU525" s="214"/>
      <c r="EV525" s="127">
        <f>[4]Ukraine!ES36</f>
        <v>1.2684427166443781</v>
      </c>
      <c r="EW525" s="127">
        <f>[4]Ukraine!ET36</f>
        <v>1.0869181922616817</v>
      </c>
      <c r="EX525" s="127">
        <f>[4]Ukraine!EU36</f>
        <v>0.88926872425703274</v>
      </c>
      <c r="EY525" s="127">
        <f>[4]Ukraine!EV36</f>
        <v>0.78436799212301256</v>
      </c>
      <c r="EZ525" s="127">
        <f>[4]Ukraine!EW36</f>
        <v>0.5856087101848686</v>
      </c>
      <c r="FA525" s="127">
        <f>[4]Ukraine!EX36</f>
        <v>0.60217198367971403</v>
      </c>
      <c r="FB525" s="127">
        <f>[4]Ukraine!EY36</f>
        <v>0.61197378573099914</v>
      </c>
      <c r="FC525" s="127">
        <f>[4]Ukraine!EZ36</f>
        <v>0.64581844761883322</v>
      </c>
      <c r="FD525" s="127">
        <f>[4]Ukraine!FA36</f>
        <v>0.64152841056498822</v>
      </c>
      <c r="FE525" s="127">
        <f>[4]Ukraine!FB36</f>
        <v>0.6341327597308597</v>
      </c>
      <c r="FF525" s="127">
        <f>[4]Ukraine!FC36</f>
        <v>0.63281777011218121</v>
      </c>
      <c r="FG525" s="127">
        <f>[4]Ukraine!FD36</f>
        <v>0.66032063809433139</v>
      </c>
      <c r="FH525" s="127">
        <f>[4]Ukraine!FE36</f>
        <v>0.61258931278655082</v>
      </c>
      <c r="FI525" s="127">
        <f>[4]Ukraine!FF36</f>
        <v>0.62053520750367264</v>
      </c>
      <c r="FJ525" s="127">
        <f>[4]Ukraine!FG36</f>
        <v>0.63400219338574282</v>
      </c>
      <c r="FK525" s="127">
        <f>[4]Ukraine!FH36</f>
        <v>0.66012478857665602</v>
      </c>
      <c r="FL525" s="127">
        <f>[4]Ukraine!FI36</f>
        <v>0.66246565662125401</v>
      </c>
      <c r="FM525" s="127">
        <f>[4]Ukraine!FJ36</f>
        <v>0.61306494732947714</v>
      </c>
      <c r="FN525" s="127">
        <f>[4]Ukraine!FK36</f>
        <v>0.59275255449627162</v>
      </c>
      <c r="FO525" s="127">
        <f>[4]Ukraine!FL36</f>
        <v>0.64441019632507124</v>
      </c>
      <c r="FP525" s="127">
        <f>[4]Ukraine!FM36</f>
        <v>0.67359177445872609</v>
      </c>
      <c r="FQ525" s="127">
        <f>[4]Ukraine!FN36</f>
        <v>0.66232576410862853</v>
      </c>
      <c r="FR525" s="127">
        <f>[4]Ukraine!FO36</f>
        <v>0.47218386094820841</v>
      </c>
      <c r="FS525" s="127">
        <f>[4]Ukraine!FP36</f>
        <v>0.35430110364255252</v>
      </c>
      <c r="FT525" s="127">
        <f>[4]Ukraine!FQ36</f>
        <v>0.36615466254567675</v>
      </c>
      <c r="FU525" s="127">
        <f>[4]Ukraine!FR36</f>
        <v>0.3514030858744448</v>
      </c>
      <c r="FV525" s="127">
        <f>[4]Ukraine!FS36</f>
        <v>0.35411192765056099</v>
      </c>
      <c r="FW525" s="127"/>
      <c r="FX525" s="127"/>
      <c r="FY525" s="218" t="s">
        <v>166</v>
      </c>
      <c r="FZ525" s="129">
        <f>SUM(L525:FW525)</f>
        <v>17.317387167256374</v>
      </c>
      <c r="GA525" s="115"/>
      <c r="GB525" s="125" t="s">
        <v>175</v>
      </c>
      <c r="GC525" s="130" t="s">
        <v>176</v>
      </c>
      <c r="GD525" s="117"/>
      <c r="GE525" s="131">
        <f>(FZ525*$FP$7)/FZ526</f>
        <v>0.10150263246428905</v>
      </c>
      <c r="GI525" s="132"/>
      <c r="GK525" s="129">
        <v>17.317387167256374</v>
      </c>
      <c r="GL525" s="119">
        <f>FZ525-GK525</f>
        <v>0</v>
      </c>
      <c r="GM525" s="15">
        <f>GL525/GK525</f>
        <v>0</v>
      </c>
      <c r="GO525" s="133">
        <f>SUM(EV525:FU525)</f>
        <v>16.963275239605814</v>
      </c>
      <c r="GU525" s="133">
        <f>SUM(DU525:FU525)</f>
        <v>16.963275239605814</v>
      </c>
      <c r="GW525" s="134">
        <f>SUM(DU525:FV525)</f>
        <v>17.317387167256374</v>
      </c>
      <c r="GZ525" s="1"/>
      <c r="HA525" s="1"/>
    </row>
    <row r="526" spans="2:216" ht="15" customHeight="1">
      <c r="B526" s="6"/>
      <c r="C526" s="136" t="s">
        <v>177</v>
      </c>
      <c r="D526" s="14" t="s">
        <v>11</v>
      </c>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215"/>
      <c r="EV526" s="138">
        <f t="shared" ref="EV526:FV526" si="122">EV524+(EV525*$FP$7)</f>
        <v>349.90615714856534</v>
      </c>
      <c r="EW526" s="138">
        <f t="shared" si="122"/>
        <v>299.83172499525438</v>
      </c>
      <c r="EX526" s="138">
        <f t="shared" si="122"/>
        <v>245.30914789778623</v>
      </c>
      <c r="EY526" s="138">
        <f t="shared" si="122"/>
        <v>216.37176540392875</v>
      </c>
      <c r="EZ526" s="138">
        <f t="shared" si="122"/>
        <v>161.54304067872505</v>
      </c>
      <c r="FA526" s="138">
        <f t="shared" si="122"/>
        <v>166.11210107249204</v>
      </c>
      <c r="FB526" s="138">
        <f t="shared" si="122"/>
        <v>168.81597633929894</v>
      </c>
      <c r="FC526" s="138">
        <f t="shared" si="122"/>
        <v>178.15219265066173</v>
      </c>
      <c r="FD526" s="138">
        <f t="shared" si="122"/>
        <v>176.96876484596984</v>
      </c>
      <c r="FE526" s="138">
        <f t="shared" si="122"/>
        <v>174.92863821744663</v>
      </c>
      <c r="FF526" s="138">
        <f t="shared" si="122"/>
        <v>174.56589186861717</v>
      </c>
      <c r="FG526" s="138">
        <f t="shared" si="122"/>
        <v>182.15269316434848</v>
      </c>
      <c r="FH526" s="138">
        <f t="shared" si="122"/>
        <v>168.98577250258083</v>
      </c>
      <c r="FI526" s="138">
        <f t="shared" si="122"/>
        <v>171.17768661040148</v>
      </c>
      <c r="FJ526" s="138">
        <f t="shared" si="122"/>
        <v>174.89262084947779</v>
      </c>
      <c r="FK526" s="138">
        <f t="shared" si="122"/>
        <v>182.09866711239519</v>
      </c>
      <c r="FL526" s="138">
        <f t="shared" si="122"/>
        <v>182.74440706669444</v>
      </c>
      <c r="FM526" s="138">
        <f t="shared" si="122"/>
        <v>169.1169786287532</v>
      </c>
      <c r="FN526" s="138">
        <f t="shared" si="122"/>
        <v>163.51370524045115</v>
      </c>
      <c r="FO526" s="138">
        <f t="shared" si="122"/>
        <v>177.76371961042594</v>
      </c>
      <c r="FP526" s="138">
        <f t="shared" si="122"/>
        <v>185.81360135147148</v>
      </c>
      <c r="FQ526" s="138">
        <f t="shared" si="122"/>
        <v>182.70581702958492</v>
      </c>
      <c r="FR526" s="138">
        <f t="shared" si="122"/>
        <v>130.25423859032759</v>
      </c>
      <c r="FS526" s="138">
        <f t="shared" si="122"/>
        <v>97.735700652706768</v>
      </c>
      <c r="FT526" s="138">
        <f t="shared" si="122"/>
        <v>101.00556313045333</v>
      </c>
      <c r="FU526" s="138">
        <f t="shared" si="122"/>
        <v>96.936268209064835</v>
      </c>
      <c r="FV526" s="138">
        <f t="shared" si="122"/>
        <v>97.683515525610431</v>
      </c>
      <c r="FW526" s="112"/>
      <c r="FX526" s="112"/>
      <c r="FY526" s="218" t="s">
        <v>166</v>
      </c>
      <c r="FZ526" s="139">
        <f>SUM(L526:FW526)</f>
        <v>4777.0863563934936</v>
      </c>
      <c r="GA526" s="115"/>
      <c r="GB526" s="136" t="s">
        <v>177</v>
      </c>
      <c r="GC526" s="14" t="s">
        <v>11</v>
      </c>
      <c r="GD526" s="117"/>
      <c r="GE526" s="140">
        <f>GE524+GE525</f>
        <v>1.0000000000000002</v>
      </c>
      <c r="GF526" s="6"/>
      <c r="GI526" s="141"/>
      <c r="GK526" s="139">
        <v>4777.0863563934936</v>
      </c>
      <c r="GL526" s="119">
        <f>FZ526-GK526</f>
        <v>0</v>
      </c>
      <c r="GM526" s="15">
        <f>GL526/GK526</f>
        <v>0</v>
      </c>
      <c r="GO526" s="142">
        <f>SUM(EV526:FU526)</f>
        <v>4679.4028408678832</v>
      </c>
      <c r="GR526" s="143" t="str">
        <f>GB523</f>
        <v>Ukraine (coal)</v>
      </c>
      <c r="GS526" s="144">
        <f>GO526</f>
        <v>4679.4028408678832</v>
      </c>
      <c r="GU526" s="142">
        <f>SUM(DU526:FU526)</f>
        <v>4679.4028408678832</v>
      </c>
      <c r="GW526" s="145">
        <f>SUM(DU526:FV526)</f>
        <v>4777.0863563934936</v>
      </c>
      <c r="GY526" s="306">
        <f>+GW526</f>
        <v>4777.0863563934936</v>
      </c>
      <c r="GZ526" s="143" t="str">
        <f>GR526</f>
        <v>Ukraine (coal)</v>
      </c>
      <c r="HA526" s="144">
        <f>GW526</f>
        <v>4777.0863563934936</v>
      </c>
      <c r="HC526" s="22" t="s">
        <v>33</v>
      </c>
      <c r="HD526" s="146">
        <f>FU526</f>
        <v>96.936268209064835</v>
      </c>
      <c r="HE526" s="147"/>
      <c r="HF526" s="148">
        <f>FV526</f>
        <v>97.683515525610431</v>
      </c>
    </row>
    <row r="527" spans="2:216" ht="9.9499999999999993" customHeight="1">
      <c r="B527" s="6"/>
      <c r="C527" s="157"/>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c r="DU527" s="23"/>
      <c r="DV527" s="23"/>
      <c r="DW527" s="23"/>
      <c r="DX527" s="23"/>
      <c r="DY527" s="23"/>
      <c r="DZ527" s="23"/>
      <c r="EA527" s="23"/>
      <c r="EB527" s="23"/>
      <c r="EC527" s="23"/>
      <c r="ED527" s="23"/>
      <c r="EE527" s="23"/>
      <c r="EF527" s="23"/>
      <c r="EG527" s="23"/>
      <c r="EH527" s="23"/>
      <c r="EI527" s="23"/>
      <c r="EJ527" s="23"/>
      <c r="EK527" s="23"/>
      <c r="EL527" s="23"/>
      <c r="EM527" s="23"/>
      <c r="EN527" s="23"/>
      <c r="EO527" s="23"/>
      <c r="EP527" s="23"/>
      <c r="EQ527" s="23"/>
      <c r="ER527" s="23"/>
      <c r="ES527" s="23"/>
      <c r="ET527" s="23"/>
      <c r="EU527" s="23"/>
      <c r="EV527" s="23"/>
      <c r="EW527" s="23"/>
      <c r="EX527" s="23"/>
      <c r="EY527" s="23"/>
      <c r="EZ527" s="23"/>
      <c r="FA527" s="23"/>
      <c r="FB527" s="23"/>
      <c r="FC527" s="23"/>
      <c r="FD527" s="23"/>
      <c r="FE527" s="23"/>
      <c r="FF527" s="23"/>
      <c r="FG527" s="23"/>
      <c r="FH527" s="23"/>
      <c r="FI527" s="23"/>
      <c r="FJ527" s="23"/>
      <c r="FK527" s="23"/>
      <c r="FL527" s="23"/>
      <c r="FM527" s="23"/>
      <c r="FN527" s="23"/>
      <c r="FO527" s="23"/>
      <c r="FP527" s="23"/>
      <c r="FQ527" s="23"/>
      <c r="FR527" s="23"/>
      <c r="FS527" s="23"/>
      <c r="FT527" s="23"/>
      <c r="FU527" s="23"/>
      <c r="FV527" s="23"/>
      <c r="FW527" s="23"/>
      <c r="FX527" s="23"/>
      <c r="FY527" s="1"/>
      <c r="FZ527" s="151">
        <f>FZ524+(FZ525*$FP$7)</f>
        <v>4777.0863563934945</v>
      </c>
      <c r="GA527" s="152" t="s">
        <v>179</v>
      </c>
      <c r="GB527" s="157"/>
      <c r="GF527" s="6"/>
      <c r="GK527" s="204">
        <v>0</v>
      </c>
      <c r="GZ527" s="1"/>
      <c r="HA527" s="1"/>
    </row>
    <row r="528" spans="2:216" ht="14.1" customHeight="1">
      <c r="B528" s="14">
        <v>101</v>
      </c>
      <c r="C528" s="156" t="s">
        <v>124</v>
      </c>
      <c r="D528" s="154" t="s">
        <v>180</v>
      </c>
      <c r="F528" s="14" t="s">
        <v>305</v>
      </c>
      <c r="G528" s="23" t="s">
        <v>182</v>
      </c>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c r="EV528" s="23"/>
      <c r="EW528" s="23"/>
      <c r="EX528" s="23"/>
      <c r="EY528" s="23"/>
      <c r="EZ528" s="23"/>
      <c r="FA528" s="23"/>
      <c r="FB528" s="23"/>
      <c r="FC528" s="23"/>
      <c r="FD528" s="23"/>
      <c r="FE528" s="23"/>
      <c r="FF528" s="23"/>
      <c r="FG528" s="23"/>
      <c r="FH528" s="23"/>
      <c r="FI528" s="23"/>
      <c r="FJ528" s="23"/>
      <c r="FK528" s="23"/>
      <c r="FL528" s="23"/>
      <c r="FM528" s="23"/>
      <c r="FN528" s="23"/>
      <c r="FO528" s="23"/>
      <c r="FP528" s="23"/>
      <c r="FQ528" s="23"/>
      <c r="FR528" s="23"/>
      <c r="FS528" s="23"/>
      <c r="FT528" s="23"/>
      <c r="FU528" s="23"/>
      <c r="FV528" s="23"/>
      <c r="FW528" s="23"/>
      <c r="FX528" s="23"/>
      <c r="FY528" s="1"/>
      <c r="FZ528" s="180"/>
      <c r="GB528" s="156" t="s">
        <v>124</v>
      </c>
      <c r="GF528" s="14">
        <v>101</v>
      </c>
      <c r="GK528" s="204"/>
      <c r="GZ528" s="1"/>
      <c r="HA528" s="1"/>
    </row>
    <row r="529" spans="2:214" ht="14.1" customHeight="1">
      <c r="C529" s="109" t="s">
        <v>172</v>
      </c>
      <c r="D529" s="116" t="s">
        <v>173</v>
      </c>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c r="EV529" s="23"/>
      <c r="EW529" s="23"/>
      <c r="EX529" s="23"/>
      <c r="EY529" s="23"/>
      <c r="EZ529" s="23"/>
      <c r="FA529" s="23"/>
      <c r="FB529" s="23"/>
      <c r="FC529" s="23"/>
      <c r="FD529" s="23"/>
      <c r="FE529" s="23"/>
      <c r="FF529" s="23"/>
      <c r="FG529" s="23"/>
      <c r="FH529" s="23"/>
      <c r="FI529" s="23"/>
      <c r="FJ529" s="213"/>
      <c r="FK529" s="155">
        <f>[4]Vale!FH29</f>
        <v>6.1160999490177756</v>
      </c>
      <c r="FL529" s="155">
        <f>[4]Vale!FI29</f>
        <v>10.010612932172867</v>
      </c>
      <c r="FM529" s="155">
        <f>[4]Vale!FJ29</f>
        <v>13.895328398389204</v>
      </c>
      <c r="FN529" s="155">
        <f>[4]Vale!FK29</f>
        <v>18.086216268941634</v>
      </c>
      <c r="FO529" s="155">
        <f>[4]Vale!FL29</f>
        <v>18.79163748853199</v>
      </c>
      <c r="FP529" s="155">
        <f>[4]Vale!FM29</f>
        <v>17.346503740065636</v>
      </c>
      <c r="FQ529" s="155">
        <f>[4]Vale!FN29</f>
        <v>21.463910233577401</v>
      </c>
      <c r="FR529" s="155">
        <f>[4]Vale!FO29</f>
        <v>21.17488348388413</v>
      </c>
      <c r="FS529" s="155">
        <f>[4]Vale!FP29</f>
        <v>15.935661300884922</v>
      </c>
      <c r="FT529" s="155">
        <f>[4]Vale!FQ29</f>
        <v>25.385366388314072</v>
      </c>
      <c r="FU529" s="155">
        <f>[4]Vale!FR29</f>
        <v>28.853687384633321</v>
      </c>
      <c r="FV529" s="155">
        <f>[4]Vale!FS29</f>
        <v>28.493628637134073</v>
      </c>
      <c r="FW529" s="23"/>
      <c r="FX529" s="23"/>
      <c r="FY529" s="218" t="s">
        <v>166</v>
      </c>
      <c r="FZ529" s="114">
        <f>SUM(L529:FW529)</f>
        <v>225.55353620554703</v>
      </c>
      <c r="GA529" s="115"/>
      <c r="GB529" s="109" t="s">
        <v>172</v>
      </c>
      <c r="GC529" s="116" t="s">
        <v>173</v>
      </c>
      <c r="GD529" s="117"/>
      <c r="GE529" s="118">
        <f>FZ529/FZ531</f>
        <v>0.89849736753571119</v>
      </c>
      <c r="GK529" s="204"/>
      <c r="GW529" s="121">
        <f>SUM(DU529:FV529)</f>
        <v>225.55353620554703</v>
      </c>
      <c r="GZ529" s="1"/>
      <c r="HA529" s="1"/>
    </row>
    <row r="530" spans="2:214" ht="14.1" customHeight="1">
      <c r="C530" s="125" t="s">
        <v>175</v>
      </c>
      <c r="D530" s="130" t="s">
        <v>176</v>
      </c>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c r="EV530" s="23"/>
      <c r="EW530" s="23"/>
      <c r="EX530" s="23"/>
      <c r="EY530" s="23"/>
      <c r="EZ530" s="23"/>
      <c r="FA530" s="23"/>
      <c r="FB530" s="23"/>
      <c r="FC530" s="23"/>
      <c r="FD530" s="23"/>
      <c r="FE530" s="23"/>
      <c r="FF530" s="23"/>
      <c r="FG530" s="23"/>
      <c r="FH530" s="23"/>
      <c r="FI530" s="23"/>
      <c r="FJ530" s="214"/>
      <c r="FK530" s="221">
        <f>[4]Vale!FH36</f>
        <v>2.4676129425742679E-2</v>
      </c>
      <c r="FL530" s="221">
        <f>[4]Vale!FI36</f>
        <v>4.0389003189030971E-2</v>
      </c>
      <c r="FM530" s="221">
        <f>[4]Vale!FJ36</f>
        <v>5.606234771014746E-2</v>
      </c>
      <c r="FN530" s="221">
        <f>[4]Vale!FK36</f>
        <v>7.2970981049132549E-2</v>
      </c>
      <c r="FO530" s="221">
        <f>[4]Vale!FL36</f>
        <v>7.5817086485501742E-2</v>
      </c>
      <c r="FP530" s="221">
        <f>[4]Vale!FM36</f>
        <v>6.9986523265162068E-2</v>
      </c>
      <c r="FQ530" s="221">
        <f>[4]Vale!FN36</f>
        <v>8.6598687287858675E-2</v>
      </c>
      <c r="FR530" s="221">
        <f>[4]Vale!FO36</f>
        <v>8.543257464379074E-2</v>
      </c>
      <c r="FS530" s="221">
        <f>[4]Vale!FP36</f>
        <v>6.4294312392423669E-2</v>
      </c>
      <c r="FT530" s="221">
        <f>[4]Vale!FQ36</f>
        <v>0.10242026646711942</v>
      </c>
      <c r="FU530" s="221">
        <f>[4]Vale!FR36</f>
        <v>0.11641361819593464</v>
      </c>
      <c r="FV530" s="221">
        <f>[4]Vale!FS36</f>
        <v>0.11496091854612117</v>
      </c>
      <c r="FW530" s="23"/>
      <c r="FX530" s="23"/>
      <c r="FY530" s="218" t="s">
        <v>166</v>
      </c>
      <c r="FZ530" s="129">
        <f>SUM(L530:FW530)</f>
        <v>0.91002244865796578</v>
      </c>
      <c r="GA530" s="115"/>
      <c r="GB530" s="125" t="s">
        <v>175</v>
      </c>
      <c r="GC530" s="130" t="s">
        <v>176</v>
      </c>
      <c r="GD530" s="117"/>
      <c r="GE530" s="131">
        <f>(FZ530*$FP$7)/FZ531</f>
        <v>0.10150263246428906</v>
      </c>
      <c r="GK530" s="204"/>
      <c r="GW530" s="134">
        <f>SUM(DU530:FV530)</f>
        <v>0.91002244865796578</v>
      </c>
      <c r="GZ530" s="1"/>
      <c r="HA530" s="1"/>
    </row>
    <row r="531" spans="2:214" ht="15" customHeight="1">
      <c r="C531" s="136" t="s">
        <v>177</v>
      </c>
      <c r="D531" s="14" t="s">
        <v>11</v>
      </c>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c r="EV531" s="23"/>
      <c r="EW531" s="23"/>
      <c r="EX531" s="23"/>
      <c r="EY531" s="23"/>
      <c r="EZ531" s="23"/>
      <c r="FA531" s="23"/>
      <c r="FB531" s="23"/>
      <c r="FC531" s="23"/>
      <c r="FD531" s="23"/>
      <c r="FE531" s="23"/>
      <c r="FF531" s="23"/>
      <c r="FG531" s="23"/>
      <c r="FH531" s="23"/>
      <c r="FI531" s="23"/>
      <c r="FJ531" s="215"/>
      <c r="FK531" s="138">
        <f t="shared" ref="FK531:FV531" si="123">FK529+(FK530*$FP$7)</f>
        <v>6.8070315729385706</v>
      </c>
      <c r="FL531" s="138">
        <f t="shared" si="123"/>
        <v>11.141505021465735</v>
      </c>
      <c r="FM531" s="138">
        <f t="shared" si="123"/>
        <v>15.465074134273333</v>
      </c>
      <c r="FN531" s="138">
        <f t="shared" si="123"/>
        <v>20.129403738317343</v>
      </c>
      <c r="FO531" s="138">
        <f t="shared" si="123"/>
        <v>20.914515910126038</v>
      </c>
      <c r="FP531" s="138">
        <f t="shared" si="123"/>
        <v>19.306126391490174</v>
      </c>
      <c r="FQ531" s="138">
        <f t="shared" si="123"/>
        <v>23.888673477637443</v>
      </c>
      <c r="FR531" s="138">
        <f t="shared" si="123"/>
        <v>23.566995573910273</v>
      </c>
      <c r="FS531" s="138">
        <f t="shared" si="123"/>
        <v>17.735902047872784</v>
      </c>
      <c r="FT531" s="138">
        <f t="shared" si="123"/>
        <v>28.253133849393414</v>
      </c>
      <c r="FU531" s="138">
        <f t="shared" si="123"/>
        <v>32.11326869411949</v>
      </c>
      <c r="FV531" s="138">
        <f t="shared" si="123"/>
        <v>31.712534356425465</v>
      </c>
      <c r="FW531" s="23"/>
      <c r="FX531" s="23"/>
      <c r="FY531" s="218" t="s">
        <v>166</v>
      </c>
      <c r="FZ531" s="139">
        <f>SUM(L531:FW531)</f>
        <v>251.03416476797003</v>
      </c>
      <c r="GA531" s="115"/>
      <c r="GB531" s="136" t="s">
        <v>177</v>
      </c>
      <c r="GC531" s="14" t="s">
        <v>11</v>
      </c>
      <c r="GD531" s="117"/>
      <c r="GE531" s="140">
        <f>GE529+GE530</f>
        <v>1.0000000000000002</v>
      </c>
      <c r="GK531" s="204"/>
      <c r="GR531" s="143" t="str">
        <f>GB528</f>
        <v>Vale, Brazil</v>
      </c>
      <c r="GW531" s="145">
        <f>SUM(DU531:FV531)</f>
        <v>251.03416476797003</v>
      </c>
      <c r="GY531" s="306">
        <f>+GW531</f>
        <v>251.03416476797003</v>
      </c>
      <c r="GZ531" s="143" t="str">
        <f>GR531</f>
        <v>Vale, Brazil</v>
      </c>
      <c r="HA531" s="144">
        <f>GW531</f>
        <v>251.03416476797003</v>
      </c>
      <c r="HC531" s="123" t="str">
        <f>GR531</f>
        <v>Vale, Brazil</v>
      </c>
      <c r="HD531" s="146">
        <f>FU531</f>
        <v>32.11326869411949</v>
      </c>
      <c r="HE531" s="147"/>
      <c r="HF531" s="148">
        <f>FV531</f>
        <v>31.712534356425465</v>
      </c>
    </row>
    <row r="532" spans="2:214" ht="9.9499999999999993" customHeight="1">
      <c r="B532" s="6"/>
      <c r="C532" s="157"/>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c r="EV532" s="23"/>
      <c r="EW532" s="23"/>
      <c r="EX532" s="23"/>
      <c r="EY532" s="23"/>
      <c r="EZ532" s="23"/>
      <c r="FA532" s="23"/>
      <c r="FB532" s="23"/>
      <c r="FC532" s="23"/>
      <c r="FD532" s="23"/>
      <c r="FE532" s="23"/>
      <c r="FF532" s="23"/>
      <c r="FG532" s="23"/>
      <c r="FH532" s="23"/>
      <c r="FI532" s="23"/>
      <c r="FJ532" s="23"/>
      <c r="FK532" s="23"/>
      <c r="FL532" s="23"/>
      <c r="FM532" s="23"/>
      <c r="FN532" s="23"/>
      <c r="FO532" s="23"/>
      <c r="FP532" s="23"/>
      <c r="FQ532" s="23"/>
      <c r="FR532" s="23"/>
      <c r="FS532" s="23"/>
      <c r="FT532" s="23"/>
      <c r="FU532" s="23"/>
      <c r="FV532" s="23"/>
      <c r="FW532" s="23"/>
      <c r="FX532" s="23"/>
      <c r="FY532" s="1"/>
      <c r="FZ532" s="151">
        <f>FZ529+(FZ530*$FP$7)</f>
        <v>251.03416476797008</v>
      </c>
      <c r="GA532" s="152" t="s">
        <v>179</v>
      </c>
      <c r="GB532" s="157"/>
      <c r="GF532" s="6"/>
      <c r="GK532" s="204"/>
      <c r="GZ532" s="1"/>
      <c r="HA532" s="1"/>
    </row>
    <row r="533" spans="2:214" ht="14.1" customHeight="1">
      <c r="B533" s="14">
        <v>102</v>
      </c>
      <c r="C533" s="103" t="str">
        <f>GB533</f>
        <v>Vistra, USA</v>
      </c>
      <c r="D533" s="154" t="s">
        <v>180</v>
      </c>
      <c r="F533" s="14" t="s">
        <v>246</v>
      </c>
      <c r="G533" s="23" t="s">
        <v>182</v>
      </c>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c r="DU533" s="23"/>
      <c r="DV533" s="23"/>
      <c r="DW533" s="23"/>
      <c r="DX533" s="23"/>
      <c r="DY533" s="23"/>
      <c r="DZ533" s="23"/>
      <c r="EA533" s="23"/>
      <c r="EB533" s="23"/>
      <c r="EC533" s="23"/>
      <c r="ED533" s="23"/>
      <c r="EE533" s="23"/>
      <c r="EF533" s="23"/>
      <c r="EG533" s="23"/>
      <c r="EH533" s="23"/>
      <c r="EI533" s="23"/>
      <c r="EJ533" s="23"/>
      <c r="EK533" s="23"/>
      <c r="EL533" s="23"/>
      <c r="EM533" s="23"/>
      <c r="EN533" s="23"/>
      <c r="EO533" s="23"/>
      <c r="EP533" s="23"/>
      <c r="EQ533" s="23"/>
      <c r="ER533" s="23"/>
      <c r="ES533" s="23"/>
      <c r="ET533" s="23"/>
      <c r="EU533" s="23"/>
      <c r="EV533" s="23"/>
      <c r="EW533" s="23"/>
      <c r="EX533" s="23"/>
      <c r="EY533" s="23"/>
      <c r="EZ533" s="23"/>
      <c r="FA533" s="23"/>
      <c r="FB533" s="23"/>
      <c r="FC533" s="23"/>
      <c r="FD533" s="23"/>
      <c r="FE533" s="23"/>
      <c r="FF533" s="23"/>
      <c r="FG533" s="23"/>
      <c r="FH533" s="23"/>
      <c r="FI533" s="23"/>
      <c r="FJ533" s="23"/>
      <c r="FK533" s="23"/>
      <c r="FL533" s="23"/>
      <c r="FM533" s="23"/>
      <c r="FN533" s="23"/>
      <c r="FO533" s="23"/>
      <c r="FP533" s="23"/>
      <c r="FQ533" s="23"/>
      <c r="FR533" s="23"/>
      <c r="FS533" s="23"/>
      <c r="FT533" s="23"/>
      <c r="FU533" s="23"/>
      <c r="FV533" s="23"/>
      <c r="FW533" s="23"/>
      <c r="FX533" s="23"/>
      <c r="FY533" s="1"/>
      <c r="FZ533" s="180"/>
      <c r="GB533" s="156" t="s">
        <v>111</v>
      </c>
      <c r="GF533" s="14">
        <v>102</v>
      </c>
      <c r="GK533" s="180"/>
      <c r="GZ533" s="1"/>
      <c r="HA533" s="1"/>
    </row>
    <row r="534" spans="2:214" ht="14.1" customHeight="1">
      <c r="C534" s="109" t="s">
        <v>172</v>
      </c>
      <c r="D534" s="110" t="s">
        <v>173</v>
      </c>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13"/>
      <c r="EG534" s="155">
        <f>[4]Vistra!ED29</f>
        <v>9.8244496784859336</v>
      </c>
      <c r="EH534" s="155">
        <f>[4]Vistra!EE29</f>
        <v>19.648899356971867</v>
      </c>
      <c r="EI534" s="155">
        <f>[4]Vistra!EF29</f>
        <v>27.460428456888017</v>
      </c>
      <c r="EJ534" s="155">
        <f>[4]Vistra!EG29</f>
        <v>30.117396292158549</v>
      </c>
      <c r="EK534" s="155">
        <f>[4]Vistra!EH29</f>
        <v>32.311523387020408</v>
      </c>
      <c r="EL534" s="155">
        <f>[4]Vistra!EI29</f>
        <v>29.582509587440981</v>
      </c>
      <c r="EM534" s="155">
        <f>[4]Vistra!EJ29</f>
        <v>30.947016487230695</v>
      </c>
      <c r="EN534" s="155">
        <f>[4]Vistra!EK29</f>
        <v>31.874881179087694</v>
      </c>
      <c r="EO534" s="155">
        <f>[4]Vistra!EL29</f>
        <v>32.497096325391809</v>
      </c>
      <c r="EP534" s="155">
        <f>[4]Vistra!EM29</f>
        <v>32.431599994201896</v>
      </c>
      <c r="EQ534" s="155">
        <f>[4]Vistra!EN29</f>
        <v>30.990680708023966</v>
      </c>
      <c r="ER534" s="155">
        <f>[4]Vistra!EO29</f>
        <v>31.765720627104521</v>
      </c>
      <c r="ES534" s="155">
        <f>[4]Vistra!EP29</f>
        <v>32.639005042969934</v>
      </c>
      <c r="ET534" s="155">
        <f>[4]Vistra!EQ29</f>
        <v>33.403128906852174</v>
      </c>
      <c r="EU534" s="155">
        <f>[4]Vistra!ER29</f>
        <v>31.438238971154991</v>
      </c>
      <c r="EV534" s="155">
        <f>[4]Vistra!ES29</f>
        <v>32.748165594953115</v>
      </c>
      <c r="EW534" s="155">
        <f>[4]Vistra!ET29</f>
        <v>30.128312347356864</v>
      </c>
      <c r="EX534" s="155">
        <f>[4]Vistra!EU29</f>
        <v>27.825024700511825</v>
      </c>
      <c r="EY534" s="155">
        <f>[4]Vistra!EV29</f>
        <v>28.381743515626031</v>
      </c>
      <c r="EZ534" s="155">
        <f>[4]Vistra!EW29</f>
        <v>30.794191714454247</v>
      </c>
      <c r="FA534" s="155">
        <f>[4]Vistra!EX29</f>
        <v>30.76144354885929</v>
      </c>
      <c r="FB534" s="155">
        <f>[4]Vistra!EY29</f>
        <v>30.805107769652562</v>
      </c>
      <c r="FC534" s="155">
        <f>[4]Vistra!EZ29</f>
        <v>31.252666032783587</v>
      </c>
      <c r="FD534" s="155">
        <f>[4]Vistra!FA29</f>
        <v>28.294415074039492</v>
      </c>
      <c r="FE534" s="155">
        <f>[4]Vistra!FB29</f>
        <v>24.903888329442012</v>
      </c>
      <c r="FF534" s="155">
        <f>[4]Vistra!FC29</f>
        <v>25.838302654418008</v>
      </c>
      <c r="FG534" s="155">
        <f>[4]Vistra!FD29</f>
        <v>26.619892206617553</v>
      </c>
      <c r="FH534" s="155">
        <f>[4]Vistra!FE29</f>
        <v>26.198532475962491</v>
      </c>
      <c r="FI534" s="155">
        <f>[4]Vistra!FF29</f>
        <v>26.526014131912021</v>
      </c>
      <c r="FJ534" s="155">
        <f>[4]Vistra!FG29</f>
        <v>25.216087508113901</v>
      </c>
      <c r="FK534" s="155">
        <f>[4]Vistra!FH29</f>
        <v>23.906160884315771</v>
      </c>
      <c r="FL534" s="155">
        <f>[4]Vistra!FI29</f>
        <v>25.216087508113901</v>
      </c>
      <c r="FM534" s="155">
        <f>[4]Vistra!FJ29</f>
        <v>24.779445300181187</v>
      </c>
      <c r="FN534" s="155">
        <f>[4]Vistra!FK29</f>
        <v>30.128312347356864</v>
      </c>
      <c r="FO534" s="155">
        <f>[4]Vistra!FL29</f>
        <v>35.258858290566181</v>
      </c>
      <c r="FP534" s="155">
        <f>[4]Vistra!FM29</f>
        <v>33.874702491419505</v>
      </c>
      <c r="FQ534" s="155">
        <f>[4]Vistra!FN29</f>
        <v>31.737338883588897</v>
      </c>
      <c r="FR534" s="155">
        <f>[4]Vistra!FO29</f>
        <v>32.437058021801057</v>
      </c>
      <c r="FS534" s="155">
        <f>[4]Vistra!FP29</f>
        <v>32.032072373943471</v>
      </c>
      <c r="FT534" s="155">
        <f>[4]Vistra!FQ29</f>
        <v>26.468159039360941</v>
      </c>
      <c r="FU534" s="155">
        <f>[4]Vistra!FR29</f>
        <v>27.075091708387404</v>
      </c>
      <c r="FV534" s="155">
        <f>[4]Vistra!FS29</f>
        <v>15.262828378287814</v>
      </c>
      <c r="FW534" s="127"/>
      <c r="FX534" s="127"/>
      <c r="FY534" s="217" t="s">
        <v>166</v>
      </c>
      <c r="FZ534" s="114">
        <f>SUM(L534:FW534)</f>
        <v>1201.4024778330092</v>
      </c>
      <c r="GA534" s="115"/>
      <c r="GB534" s="109" t="s">
        <v>172</v>
      </c>
      <c r="GC534" s="116" t="s">
        <v>173</v>
      </c>
      <c r="GD534" s="117"/>
      <c r="GE534" s="118">
        <f>FZ534/FZ536</f>
        <v>0.89849736753571086</v>
      </c>
      <c r="GI534" s="118">
        <f>FZ534/$GI$576</f>
        <v>7.4533331562755115E-4</v>
      </c>
      <c r="GK534" s="114">
        <v>1186.1396494547214</v>
      </c>
      <c r="GL534" s="119">
        <f>FZ534-GK534</f>
        <v>15.26282837828785</v>
      </c>
      <c r="GM534" s="15">
        <f>GL534/GK534</f>
        <v>1.2867648750553363E-2</v>
      </c>
      <c r="GO534" s="120">
        <f>SUM(EV534:FU534)</f>
        <v>749.20707445373807</v>
      </c>
      <c r="GP534" s="14">
        <v>2016</v>
      </c>
      <c r="GU534" s="120">
        <f>SUM(DU534:FU534)</f>
        <v>1186.1396494547214</v>
      </c>
      <c r="GW534" s="121">
        <f>SUM(DU534:FV534)</f>
        <v>1201.4024778330092</v>
      </c>
      <c r="GZ534" s="1"/>
      <c r="HA534" s="1"/>
    </row>
    <row r="535" spans="2:214" ht="14.1" customHeight="1">
      <c r="C535" s="125" t="s">
        <v>175</v>
      </c>
      <c r="D535" s="126" t="s">
        <v>176</v>
      </c>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c r="DU535" s="23"/>
      <c r="DV535" s="23"/>
      <c r="DW535" s="23"/>
      <c r="DX535" s="23"/>
      <c r="DY535" s="23"/>
      <c r="DZ535" s="23"/>
      <c r="EA535" s="23"/>
      <c r="EB535" s="23"/>
      <c r="EC535" s="23"/>
      <c r="ED535" s="23"/>
      <c r="EE535" s="23"/>
      <c r="EF535" s="214"/>
      <c r="EG535" s="127">
        <f>[4]Vistra!ED36</f>
        <v>3.9637905499230484E-2</v>
      </c>
      <c r="EH535" s="127">
        <f>[4]Vistra!EE36</f>
        <v>7.9275810998460969E-2</v>
      </c>
      <c r="EI535" s="127">
        <f>[4]Vistra!EF36</f>
        <v>0.11079235008207133</v>
      </c>
      <c r="EJ535" s="127">
        <f>[4]Vistra!EG36</f>
        <v>0.12151220141375213</v>
      </c>
      <c r="EK535" s="127">
        <f>[4]Vistra!EH36</f>
        <v>0.13036466697524693</v>
      </c>
      <c r="EL535" s="127">
        <f>[4]Vistra!EI36</f>
        <v>0.11935413766990513</v>
      </c>
      <c r="EM535" s="127">
        <f>[4]Vistra!EJ36</f>
        <v>0.12485940232257603</v>
      </c>
      <c r="EN535" s="127">
        <f>[4]Vistra!EK36</f>
        <v>0.12860298228639222</v>
      </c>
      <c r="EO535" s="127">
        <f>[4]Vistra!EL36</f>
        <v>0.13111338296801017</v>
      </c>
      <c r="EP535" s="127">
        <f>[4]Vistra!EM36</f>
        <v>0.13084913026468195</v>
      </c>
      <c r="EQ535" s="127">
        <f>[4]Vistra!EN36</f>
        <v>0.12503557079146149</v>
      </c>
      <c r="ER535" s="127">
        <f>[4]Vistra!EO36</f>
        <v>0.12816256111417856</v>
      </c>
      <c r="ES535" s="127">
        <f>[4]Vistra!EP36</f>
        <v>0.13168593049188793</v>
      </c>
      <c r="ET535" s="127">
        <f>[4]Vistra!EQ36</f>
        <v>0.13476887869738363</v>
      </c>
      <c r="EU535" s="127">
        <f>[4]Vistra!ER36</f>
        <v>0.12684129759753757</v>
      </c>
      <c r="EV535" s="127">
        <f>[4]Vistra!ES36</f>
        <v>0.13212635166410161</v>
      </c>
      <c r="EW535" s="127">
        <f>[4]Vistra!ET36</f>
        <v>0.12155624353097348</v>
      </c>
      <c r="EX535" s="127">
        <f>[4]Vistra!EU36</f>
        <v>0.11226335679726498</v>
      </c>
      <c r="EY535" s="127">
        <f>[4]Vistra!EV36</f>
        <v>0.11450950477555473</v>
      </c>
      <c r="EZ535" s="127">
        <f>[4]Vistra!EW36</f>
        <v>0.1242428126814769</v>
      </c>
      <c r="FA535" s="127">
        <f>[4]Vistra!EX36</f>
        <v>0.12411068632981279</v>
      </c>
      <c r="FB535" s="127">
        <f>[4]Vistra!EY36</f>
        <v>0.12428685479869825</v>
      </c>
      <c r="FC535" s="127">
        <f>[4]Vistra!EZ36</f>
        <v>0.1260925816047743</v>
      </c>
      <c r="FD535" s="127">
        <f>[4]Vistra!FA36</f>
        <v>0.1141571678377838</v>
      </c>
      <c r="FE535" s="127">
        <f>[4]Vistra!FB36</f>
        <v>0.10047768622882713</v>
      </c>
      <c r="FF535" s="127">
        <f>[4]Vistra!FC36</f>
        <v>0.10424769146297617</v>
      </c>
      <c r="FG535" s="127">
        <f>[4]Vistra!FD36</f>
        <v>0.10740110705602607</v>
      </c>
      <c r="FH535" s="127">
        <f>[4]Vistra!FE36</f>
        <v>0.10570108133128128</v>
      </c>
      <c r="FI535" s="127">
        <f>[4]Vistra!FF36</f>
        <v>0.10702234484792229</v>
      </c>
      <c r="FJ535" s="127">
        <f>[4]Vistra!FG36</f>
        <v>0.10173729078135825</v>
      </c>
      <c r="FK535" s="127">
        <f>[4]Vistra!FH36</f>
        <v>9.6452236714794165E-2</v>
      </c>
      <c r="FL535" s="127">
        <f>[4]Vistra!FI36</f>
        <v>0.10173729078135825</v>
      </c>
      <c r="FM535" s="127">
        <f>[4]Vistra!FJ36</f>
        <v>9.9975606092503541E-2</v>
      </c>
      <c r="FN535" s="127">
        <f>[4]Vistra!FK36</f>
        <v>0.12155624353097348</v>
      </c>
      <c r="FO535" s="127">
        <f>[4]Vistra!FL36</f>
        <v>0.14225603862501607</v>
      </c>
      <c r="FP535" s="127">
        <f>[4]Vistra!FM36</f>
        <v>0.13667149816134674</v>
      </c>
      <c r="FQ535" s="127">
        <f>[4]Vistra!FN36</f>
        <v>0.12804805160940302</v>
      </c>
      <c r="FR535" s="127">
        <f>[4]Vistra!FO36</f>
        <v>0.13087115132329266</v>
      </c>
      <c r="FS535" s="127">
        <f>[4]Vistra!FP36</f>
        <v>0.12923718877437992</v>
      </c>
      <c r="FT535" s="127">
        <f>[4]Vistra!FQ36</f>
        <v>0.10678892162664907</v>
      </c>
      <c r="FU535" s="127">
        <f>[4]Vistra!FR36</f>
        <v>0.10923766334415709</v>
      </c>
      <c r="FV535" s="127">
        <f>[4]Vistra!FS36</f>
        <v>6.1579688298915622E-2</v>
      </c>
      <c r="FW535" s="127"/>
      <c r="FX535" s="127"/>
      <c r="FY535" s="217" t="s">
        <v>166</v>
      </c>
      <c r="FZ535" s="129">
        <f>SUM(L535:FW535)</f>
        <v>4.8472005497843966</v>
      </c>
      <c r="GA535" s="115"/>
      <c r="GB535" s="125" t="s">
        <v>175</v>
      </c>
      <c r="GC535" s="130" t="s">
        <v>176</v>
      </c>
      <c r="GD535" s="117"/>
      <c r="GE535" s="131">
        <f>(FZ535*$FP$7)/FZ536</f>
        <v>0.10150263246428901</v>
      </c>
      <c r="GI535" s="132"/>
      <c r="GK535" s="129">
        <v>4.7856208614854809</v>
      </c>
      <c r="GL535" s="119">
        <f>FZ535-GK535</f>
        <v>6.1579688298915691E-2</v>
      </c>
      <c r="GM535" s="15">
        <f>GL535/GK535</f>
        <v>1.2867648750553349E-2</v>
      </c>
      <c r="GO535" s="133">
        <f>SUM(EV535:FU535)</f>
        <v>3.022764652312707</v>
      </c>
      <c r="GU535" s="133">
        <f>SUM(DU535:FU535)</f>
        <v>4.7856208614854809</v>
      </c>
      <c r="GW535" s="134">
        <f>SUM(DU535:FV535)</f>
        <v>4.8472005497843966</v>
      </c>
      <c r="GZ535" s="1"/>
      <c r="HA535" s="1"/>
    </row>
    <row r="536" spans="2:214" ht="15" customHeight="1">
      <c r="B536" s="6"/>
      <c r="C536" s="136" t="s">
        <v>177</v>
      </c>
      <c r="D536" s="14" t="s">
        <v>11</v>
      </c>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215"/>
      <c r="EG536" s="138">
        <f t="shared" ref="EG536:FV536" si="124">EG534+(EG535*$FP$7)</f>
        <v>10.934311032464388</v>
      </c>
      <c r="EH536" s="138">
        <f t="shared" si="124"/>
        <v>21.868622064928775</v>
      </c>
      <c r="EI536" s="138">
        <f t="shared" si="124"/>
        <v>30.562614259186013</v>
      </c>
      <c r="EJ536" s="138">
        <f t="shared" si="124"/>
        <v>33.519737931743606</v>
      </c>
      <c r="EK536" s="138">
        <f t="shared" si="124"/>
        <v>35.961734062327324</v>
      </c>
      <c r="EL536" s="138">
        <f t="shared" si="124"/>
        <v>32.924425442198327</v>
      </c>
      <c r="EM536" s="138">
        <f t="shared" si="124"/>
        <v>34.443079752262825</v>
      </c>
      <c r="EN536" s="138">
        <f t="shared" si="124"/>
        <v>35.475764683106675</v>
      </c>
      <c r="EO536" s="138">
        <f t="shared" si="124"/>
        <v>36.168271048496095</v>
      </c>
      <c r="EP536" s="138">
        <f t="shared" si="124"/>
        <v>36.095375641612989</v>
      </c>
      <c r="EQ536" s="138">
        <f t="shared" si="124"/>
        <v>34.491676690184889</v>
      </c>
      <c r="ER536" s="138">
        <f t="shared" si="124"/>
        <v>35.35427233830152</v>
      </c>
      <c r="ES536" s="138">
        <f t="shared" si="124"/>
        <v>36.326211096742796</v>
      </c>
      <c r="ET536" s="138">
        <f t="shared" si="124"/>
        <v>37.176657510378917</v>
      </c>
      <c r="EU536" s="138">
        <f t="shared" si="124"/>
        <v>34.989795303886041</v>
      </c>
      <c r="EV536" s="138">
        <f t="shared" si="124"/>
        <v>36.447703441547958</v>
      </c>
      <c r="EW536" s="138">
        <f t="shared" si="124"/>
        <v>33.531887166224124</v>
      </c>
      <c r="EX536" s="138">
        <f t="shared" si="124"/>
        <v>30.968398690835244</v>
      </c>
      <c r="EY536" s="138">
        <f t="shared" si="124"/>
        <v>31.588009649341565</v>
      </c>
      <c r="EZ536" s="138">
        <f t="shared" si="124"/>
        <v>34.2729904695356</v>
      </c>
      <c r="FA536" s="138">
        <f t="shared" si="124"/>
        <v>34.236542766094047</v>
      </c>
      <c r="FB536" s="138">
        <f t="shared" si="124"/>
        <v>34.28513970401611</v>
      </c>
      <c r="FC536" s="138">
        <f t="shared" si="124"/>
        <v>34.783258317717269</v>
      </c>
      <c r="FD536" s="138">
        <f t="shared" si="124"/>
        <v>31.490815773497438</v>
      </c>
      <c r="FE536" s="138">
        <f t="shared" si="124"/>
        <v>27.717263543849171</v>
      </c>
      <c r="FF536" s="138">
        <f t="shared" si="124"/>
        <v>28.75723801538134</v>
      </c>
      <c r="FG536" s="138">
        <f t="shared" si="124"/>
        <v>29.627123204186283</v>
      </c>
      <c r="FH536" s="138">
        <f t="shared" si="124"/>
        <v>29.158162753238365</v>
      </c>
      <c r="FI536" s="138">
        <f t="shared" si="124"/>
        <v>29.522639787653844</v>
      </c>
      <c r="FJ536" s="138">
        <f t="shared" si="124"/>
        <v>28.064731649991931</v>
      </c>
      <c r="FK536" s="138">
        <f t="shared" si="124"/>
        <v>26.606823512330006</v>
      </c>
      <c r="FL536" s="138">
        <f t="shared" si="124"/>
        <v>28.064731649991931</v>
      </c>
      <c r="FM536" s="138">
        <f t="shared" si="124"/>
        <v>27.578762270771286</v>
      </c>
      <c r="FN536" s="138">
        <f t="shared" si="124"/>
        <v>33.531887166224124</v>
      </c>
      <c r="FO536" s="138">
        <f t="shared" si="124"/>
        <v>39.24202737206663</v>
      </c>
      <c r="FP536" s="138">
        <f t="shared" si="124"/>
        <v>37.701504439937217</v>
      </c>
      <c r="FQ536" s="138">
        <f t="shared" si="124"/>
        <v>35.32268432865218</v>
      </c>
      <c r="FR536" s="138">
        <f t="shared" si="124"/>
        <v>36.101450258853255</v>
      </c>
      <c r="FS536" s="138">
        <f t="shared" si="124"/>
        <v>35.650713659626106</v>
      </c>
      <c r="FT536" s="138">
        <f t="shared" si="124"/>
        <v>29.458248844907114</v>
      </c>
      <c r="FU536" s="138">
        <f t="shared" si="124"/>
        <v>30.133746282023804</v>
      </c>
      <c r="FV536" s="138">
        <f t="shared" si="124"/>
        <v>16.98705965065745</v>
      </c>
      <c r="FW536" s="112"/>
      <c r="FX536" s="112"/>
      <c r="FY536" s="217" t="s">
        <v>166</v>
      </c>
      <c r="FZ536" s="139">
        <f>SUM(L536:FW536)</f>
        <v>1337.1240932269725</v>
      </c>
      <c r="GA536" s="115"/>
      <c r="GB536" s="136" t="s">
        <v>177</v>
      </c>
      <c r="GC536" s="14" t="s">
        <v>11</v>
      </c>
      <c r="GD536" s="117"/>
      <c r="GE536" s="140">
        <f>GE534+GE535</f>
        <v>0.99999999999999989</v>
      </c>
      <c r="GF536" s="6"/>
      <c r="GI536" s="141"/>
      <c r="GK536" s="139">
        <v>1320.1370335763149</v>
      </c>
      <c r="GL536" s="119">
        <f>FZ536-GK536</f>
        <v>16.987059650657557</v>
      </c>
      <c r="GM536" s="15">
        <f>GL536/GK536</f>
        <v>1.2867648750553412E-2</v>
      </c>
      <c r="GO536" s="142">
        <f>SUM(EV536:FU536)</f>
        <v>833.84448471849407</v>
      </c>
      <c r="GR536" s="143" t="str">
        <f>GB533</f>
        <v>Vistra, USA</v>
      </c>
      <c r="GS536" s="144">
        <f>GO536</f>
        <v>833.84448471849407</v>
      </c>
      <c r="GU536" s="142">
        <f>SUM(DU536:FU536)</f>
        <v>1320.1370335763149</v>
      </c>
      <c r="GW536" s="145">
        <f>SUM(DU536:FV536)</f>
        <v>1337.1240932269725</v>
      </c>
      <c r="GY536" s="306">
        <f>+GW536</f>
        <v>1337.1240932269725</v>
      </c>
      <c r="GZ536" s="143" t="str">
        <f>GR536</f>
        <v>Vistra, USA</v>
      </c>
      <c r="HA536" s="144">
        <f>GW536</f>
        <v>1337.1240932269725</v>
      </c>
      <c r="HC536" s="123" t="str">
        <f>GR536</f>
        <v>Vistra, USA</v>
      </c>
      <c r="HD536" s="146">
        <f>FU536</f>
        <v>30.133746282023804</v>
      </c>
      <c r="HE536" s="147"/>
      <c r="HF536" s="148">
        <f>FV536</f>
        <v>16.98705965065745</v>
      </c>
    </row>
    <row r="537" spans="2:214" ht="9.9499999999999993" customHeight="1">
      <c r="B537" s="6"/>
      <c r="C537" s="157"/>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c r="DU537" s="23"/>
      <c r="DV537" s="23"/>
      <c r="DW537" s="23"/>
      <c r="DX537" s="23"/>
      <c r="DY537" s="23"/>
      <c r="DZ537" s="23"/>
      <c r="EA537" s="23"/>
      <c r="EB537" s="23"/>
      <c r="EC537" s="23"/>
      <c r="ED537" s="23"/>
      <c r="EE537" s="23"/>
      <c r="EF537" s="23"/>
      <c r="EG537" s="23"/>
      <c r="EH537" s="23"/>
      <c r="EI537" s="23"/>
      <c r="EJ537" s="23"/>
      <c r="EK537" s="23"/>
      <c r="EL537" s="23"/>
      <c r="EM537" s="23"/>
      <c r="EN537" s="23"/>
      <c r="EO537" s="23"/>
      <c r="EP537" s="23"/>
      <c r="EQ537" s="23"/>
      <c r="ER537" s="23"/>
      <c r="ES537" s="23"/>
      <c r="ET537" s="23"/>
      <c r="EU537" s="23"/>
      <c r="EV537" s="23"/>
      <c r="EW537" s="23"/>
      <c r="EX537" s="23"/>
      <c r="EY537" s="23"/>
      <c r="EZ537" s="23"/>
      <c r="FA537" s="23"/>
      <c r="FB537" s="23"/>
      <c r="FC537" s="23"/>
      <c r="FD537" s="23"/>
      <c r="FE537" s="23"/>
      <c r="FF537" s="23"/>
      <c r="FG537" s="23"/>
      <c r="FH537" s="23"/>
      <c r="FI537" s="23"/>
      <c r="FJ537" s="23"/>
      <c r="FK537" s="23"/>
      <c r="FL537" s="23"/>
      <c r="FM537" s="23"/>
      <c r="FN537" s="23"/>
      <c r="FO537" s="23"/>
      <c r="FP537" s="23"/>
      <c r="FQ537" s="23"/>
      <c r="FR537" s="23"/>
      <c r="FS537" s="23"/>
      <c r="FT537" s="23"/>
      <c r="FU537" s="23"/>
      <c r="FV537" s="23"/>
      <c r="FW537" s="23"/>
      <c r="FX537" s="23"/>
      <c r="FY537" s="1"/>
      <c r="FZ537" s="151">
        <f>FZ534+(FZ535*$FP$7)</f>
        <v>1337.1240932269723</v>
      </c>
      <c r="GA537" s="152" t="s">
        <v>179</v>
      </c>
      <c r="GB537" s="157"/>
      <c r="GF537" s="6"/>
      <c r="GK537" s="204">
        <v>0</v>
      </c>
      <c r="GZ537" s="1"/>
      <c r="HA537" s="1"/>
    </row>
    <row r="538" spans="2:214" ht="14.1" customHeight="1">
      <c r="B538" s="14">
        <v>103</v>
      </c>
      <c r="C538" s="103" t="str">
        <f>GB538</f>
        <v>Westmoreland, USA</v>
      </c>
      <c r="D538" s="154" t="s">
        <v>180</v>
      </c>
      <c r="F538" s="14" t="s">
        <v>306</v>
      </c>
      <c r="G538" s="23" t="s">
        <v>182</v>
      </c>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c r="DU538" s="23"/>
      <c r="DV538" s="23"/>
      <c r="DW538" s="23"/>
      <c r="DX538" s="23"/>
      <c r="DY538" s="23"/>
      <c r="DZ538" s="23"/>
      <c r="EA538" s="23"/>
      <c r="EB538" s="23"/>
      <c r="EC538" s="23"/>
      <c r="ED538" s="23"/>
      <c r="EE538" s="23"/>
      <c r="EF538" s="23"/>
      <c r="EG538" s="23"/>
      <c r="EH538" s="23"/>
      <c r="EI538" s="23"/>
      <c r="EJ538" s="23"/>
      <c r="EK538" s="23"/>
      <c r="EL538" s="23"/>
      <c r="EM538" s="23"/>
      <c r="EN538" s="23"/>
      <c r="EO538" s="23"/>
      <c r="EP538" s="23"/>
      <c r="EQ538" s="23"/>
      <c r="ER538" s="23"/>
      <c r="ES538" s="23"/>
      <c r="ET538" s="23"/>
      <c r="EU538" s="23"/>
      <c r="EV538" s="23"/>
      <c r="EW538" s="23"/>
      <c r="EX538" s="23"/>
      <c r="EY538" s="23"/>
      <c r="EZ538" s="23"/>
      <c r="FA538" s="23"/>
      <c r="FB538" s="23"/>
      <c r="FC538" s="23"/>
      <c r="FD538" s="23"/>
      <c r="FE538" s="23"/>
      <c r="FF538" s="23"/>
      <c r="FG538" s="23"/>
      <c r="FH538" s="23"/>
      <c r="FI538" s="23"/>
      <c r="FJ538" s="23"/>
      <c r="FK538" s="23"/>
      <c r="FL538" s="23"/>
      <c r="FM538" s="23"/>
      <c r="FN538" s="23"/>
      <c r="FO538" s="23"/>
      <c r="FP538" s="23"/>
      <c r="FQ538" s="23"/>
      <c r="FR538" s="23"/>
      <c r="FS538" s="23"/>
      <c r="FT538" s="23"/>
      <c r="FU538" s="23"/>
      <c r="FV538" s="23"/>
      <c r="FW538" s="23"/>
      <c r="FX538" s="23"/>
      <c r="FY538" s="1"/>
      <c r="FZ538" s="180"/>
      <c r="GB538" s="156" t="s">
        <v>108</v>
      </c>
      <c r="GF538" s="14">
        <v>103</v>
      </c>
      <c r="GK538" s="180"/>
      <c r="GZ538" s="1"/>
      <c r="HA538" s="1"/>
    </row>
    <row r="539" spans="2:214" ht="14.1" customHeight="1">
      <c r="C539" s="109" t="s">
        <v>172</v>
      </c>
      <c r="D539" s="110" t="s">
        <v>173</v>
      </c>
      <c r="F539" s="230" t="s">
        <v>307</v>
      </c>
      <c r="H539" s="186"/>
      <c r="I539" s="186"/>
      <c r="M539" s="213"/>
      <c r="N539" s="231">
        <f>[4]Westmoreland!K29</f>
        <v>8.9129310535555464E-2</v>
      </c>
      <c r="O539" s="231">
        <f>[4]Westmoreland!L29</f>
        <v>0.11590234578767164</v>
      </c>
      <c r="P539" s="231">
        <f>[4]Westmoreland!M29</f>
        <v>0.14267538103978783</v>
      </c>
      <c r="Q539" s="231">
        <f>[4]Westmoreland!N29</f>
        <v>0.16584488736248837</v>
      </c>
      <c r="R539" s="231">
        <f>[4]Westmoreland!O29</f>
        <v>0.18901439368518894</v>
      </c>
      <c r="S539" s="231">
        <f>[4]Westmoreland!P29</f>
        <v>0.2121839000078895</v>
      </c>
      <c r="T539" s="231">
        <f>[4]Westmoreland!Q29</f>
        <v>0.2353534063305901</v>
      </c>
      <c r="U539" s="231">
        <f>[4]Westmoreland!R29</f>
        <v>0.25852291265329064</v>
      </c>
      <c r="V539" s="231">
        <f>[4]Westmoreland!S29</f>
        <v>0.28169241897599123</v>
      </c>
      <c r="W539" s="231">
        <f>[4]Westmoreland!T29</f>
        <v>0.30486192529869177</v>
      </c>
      <c r="X539" s="231">
        <f>[4]Westmoreland!U29</f>
        <v>0.32803143162139231</v>
      </c>
      <c r="Y539" s="231">
        <f>[4]Westmoreland!V29</f>
        <v>0.35120093794409291</v>
      </c>
      <c r="Z539" s="231">
        <f>[4]Westmoreland!W29</f>
        <v>0.37437044426679345</v>
      </c>
      <c r="AA539" s="231">
        <f>[4]Westmoreland!X29</f>
        <v>0.3975399505894941</v>
      </c>
      <c r="AB539" s="231">
        <f>[4]Westmoreland!Y29</f>
        <v>0.42070945691219463</v>
      </c>
      <c r="AC539" s="231">
        <f>[4]Westmoreland!Z29</f>
        <v>0.44387896323489551</v>
      </c>
      <c r="AD539" s="231">
        <f>[4]Westmoreland!AA29</f>
        <v>0.60673066078536086</v>
      </c>
      <c r="AE539" s="231">
        <f>[4]Westmoreland!AB29</f>
        <v>0.76958235833582622</v>
      </c>
      <c r="AF539" s="231">
        <f>[4]Westmoreland!AC29</f>
        <v>0.93243405588629147</v>
      </c>
      <c r="AG539" s="231">
        <f>[4]Westmoreland!AD29</f>
        <v>1.0952857534367568</v>
      </c>
      <c r="AH539" s="231">
        <f>[4]Westmoreland!AE29</f>
        <v>1.2581374509872221</v>
      </c>
      <c r="AI539" s="231">
        <f>[4]Westmoreland!AF29</f>
        <v>1.4209891485376875</v>
      </c>
      <c r="AJ539" s="231">
        <f>[4]Westmoreland!AG29</f>
        <v>1.5838408460881528</v>
      </c>
      <c r="AK539" s="231">
        <f>[4]Westmoreland!AH29</f>
        <v>1.746692543638618</v>
      </c>
      <c r="AL539" s="231">
        <f>[4]Westmoreland!AI29</f>
        <v>1.9095442411890833</v>
      </c>
      <c r="AM539" s="231">
        <f>[4]Westmoreland!AJ29</f>
        <v>2.072395938739549</v>
      </c>
      <c r="AN539" s="175">
        <f>[4]Westmoreland!AK29</f>
        <v>2.2352476362900093</v>
      </c>
      <c r="AO539" s="155">
        <f>[4]Westmoreland!AL29</f>
        <v>2.3980993338404795</v>
      </c>
      <c r="AP539" s="155">
        <f>[4]Westmoreland!AM29</f>
        <v>2.5609510313909447</v>
      </c>
      <c r="AQ539" s="155">
        <f>[4]Westmoreland!AN29</f>
        <v>2.72380272894141</v>
      </c>
      <c r="AR539" s="155">
        <f>[4]Westmoreland!AO29</f>
        <v>2.8866544264918756</v>
      </c>
      <c r="AS539" s="155">
        <f>[4]Westmoreland!AP29</f>
        <v>3.0495061240423409</v>
      </c>
      <c r="AT539" s="155">
        <f>[4]Westmoreland!AQ29</f>
        <v>3.2123578215928057</v>
      </c>
      <c r="AU539" s="155">
        <f>[4]Westmoreland!AR29</f>
        <v>3.3752095191432718</v>
      </c>
      <c r="AV539" s="155">
        <f>[4]Westmoreland!AS29</f>
        <v>3.5380612166937362</v>
      </c>
      <c r="AW539" s="155">
        <f>[4]Westmoreland!AT29</f>
        <v>3.7009129142442028</v>
      </c>
      <c r="AX539" s="155">
        <f>[4]Westmoreland!AU29</f>
        <v>3.8637646117946667</v>
      </c>
      <c r="AY539" s="155">
        <f>[4]Westmoreland!AV29</f>
        <v>4.0266163093451333</v>
      </c>
      <c r="AZ539" s="155">
        <f>[4]Westmoreland!AW29</f>
        <v>4.1894680068955985</v>
      </c>
      <c r="BA539" s="155">
        <f>[4]Westmoreland!AX29</f>
        <v>4.3523197044460638</v>
      </c>
      <c r="BB539" s="155">
        <f>[4]Westmoreland!AY29</f>
        <v>4.515171401996529</v>
      </c>
      <c r="BC539" s="155">
        <f>[4]Westmoreland!AZ29</f>
        <v>4.6780230995469942</v>
      </c>
      <c r="BD539" s="155">
        <f>[4]Westmoreland!BA29</f>
        <v>4.8408747970974595</v>
      </c>
      <c r="BE539" s="155">
        <f>[4]Westmoreland!BB29</f>
        <v>5.0037264946479256</v>
      </c>
      <c r="BF539" s="155">
        <f>[4]Westmoreland!BC29</f>
        <v>5.16657819219839</v>
      </c>
      <c r="BG539" s="155">
        <f>[4]Westmoreland!BD29</f>
        <v>5.3294298897488561</v>
      </c>
      <c r="BH539" s="155">
        <f>[4]Westmoreland!BE29</f>
        <v>5.4922815872993205</v>
      </c>
      <c r="BI539" s="155">
        <f>[4]Westmoreland!BF29</f>
        <v>5.6551332848497866</v>
      </c>
      <c r="BJ539" s="155">
        <f>[4]Westmoreland!BG29</f>
        <v>5.8179849824002519</v>
      </c>
      <c r="BK539" s="155">
        <f>[4]Westmoreland!BH29</f>
        <v>5.9808366799507171</v>
      </c>
      <c r="BL539" s="155">
        <f>[4]Westmoreland!BI29</f>
        <v>6.1436883775011824</v>
      </c>
      <c r="BM539" s="155">
        <f>[4]Westmoreland!BJ29</f>
        <v>6.3065400750516476</v>
      </c>
      <c r="BN539" s="155">
        <f>[4]Westmoreland!BK29</f>
        <v>6.4693917726021128</v>
      </c>
      <c r="BO539" s="155">
        <f>[4]Westmoreland!BL29</f>
        <v>6.632243470152579</v>
      </c>
      <c r="BP539" s="155">
        <f>[4]Westmoreland!BM29</f>
        <v>6.7950951677030433</v>
      </c>
      <c r="BQ539" s="155">
        <f>[4]Westmoreland!BN29</f>
        <v>6.9579468652535095</v>
      </c>
      <c r="BR539" s="155">
        <f>[4]Westmoreland!BO29</f>
        <v>7.1207985628039756</v>
      </c>
      <c r="BS539" s="155">
        <f>[4]Westmoreland!BP29</f>
        <v>7.28365026035444</v>
      </c>
      <c r="BT539" s="155">
        <f>[4]Westmoreland!BQ29</f>
        <v>7.4465019579049043</v>
      </c>
      <c r="BU539" s="155">
        <f>[4]Westmoreland!BR29</f>
        <v>7.6093536554553713</v>
      </c>
      <c r="BV539" s="155">
        <f>[4]Westmoreland!BS29</f>
        <v>7.4508254543000483</v>
      </c>
      <c r="BW539" s="155">
        <f>[4]Westmoreland!BT29</f>
        <v>7.2922972531447279</v>
      </c>
      <c r="BX539" s="155">
        <f>[4]Westmoreland!BU29</f>
        <v>7.1337690519894048</v>
      </c>
      <c r="BY539" s="155">
        <f>[4]Westmoreland!BV29</f>
        <v>6.9752408508340853</v>
      </c>
      <c r="BZ539" s="155">
        <f>[4]Westmoreland!BW29</f>
        <v>6.8167126496787631</v>
      </c>
      <c r="CA539" s="155">
        <f>[4]Westmoreland!BX29</f>
        <v>6.6581844485234418</v>
      </c>
      <c r="CB539" s="155">
        <f>[4]Westmoreland!BY29</f>
        <v>6.4996562473681205</v>
      </c>
      <c r="CC539" s="155">
        <f>[4]Westmoreland!BZ29</f>
        <v>6.341128046212793</v>
      </c>
      <c r="CD539" s="155">
        <f>[4]Westmoreland!CA29</f>
        <v>6.1825998450574726</v>
      </c>
      <c r="CE539" s="155">
        <f>[4]Westmoreland!CB29</f>
        <v>6.0240716439021531</v>
      </c>
      <c r="CF539" s="155">
        <f>[4]Westmoreland!CC29</f>
        <v>5.8655434427468336</v>
      </c>
      <c r="CG539" s="155">
        <f>[4]Westmoreland!CD29</f>
        <v>5.7070152415915132</v>
      </c>
      <c r="CH539" s="155">
        <f>[4]Westmoreland!CE29</f>
        <v>5.5484870404361937</v>
      </c>
      <c r="CI539" s="155">
        <f>[4]Westmoreland!CF29</f>
        <v>5.3899588392808733</v>
      </c>
      <c r="CJ539" s="155">
        <f>[4]Westmoreland!CG29</f>
        <v>5.2314306381255538</v>
      </c>
      <c r="CK539" s="155">
        <f>[4]Westmoreland!CH29</f>
        <v>5.0729024369702342</v>
      </c>
      <c r="CL539" s="155">
        <f>[4]Westmoreland!CI29</f>
        <v>4.9143742358149147</v>
      </c>
      <c r="CM539" s="155">
        <f>[4]Westmoreland!CJ29</f>
        <v>4.7558460346595854</v>
      </c>
      <c r="CN539" s="155">
        <f>[4]Westmoreland!CK29</f>
        <v>4.9872115174268092</v>
      </c>
      <c r="CO539" s="155">
        <f>[4]Westmoreland!CL29</f>
        <v>5.2185770001940321</v>
      </c>
      <c r="CP539" s="155">
        <f>[4]Westmoreland!CM29</f>
        <v>5.4499424829612559</v>
      </c>
      <c r="CQ539" s="155">
        <f>[4]Westmoreland!CN29</f>
        <v>5.6813079657284797</v>
      </c>
      <c r="CR539" s="155">
        <f>[4]Westmoreland!CO29</f>
        <v>5.9126734484957035</v>
      </c>
      <c r="CS539" s="155">
        <f>[4]Westmoreland!CP29</f>
        <v>6.1440389312629264</v>
      </c>
      <c r="CT539" s="155">
        <f>[4]Westmoreland!CQ29</f>
        <v>6.3754044140301502</v>
      </c>
      <c r="CU539" s="155">
        <f>[4]Westmoreland!CR29</f>
        <v>6.6067698967973749</v>
      </c>
      <c r="CV539" s="155">
        <f>[4]Westmoreland!CS29</f>
        <v>6.8381353795645978</v>
      </c>
      <c r="CW539" s="155">
        <f>[4]Westmoreland!CT29</f>
        <v>7.0695008623318216</v>
      </c>
      <c r="CX539" s="155">
        <f>[4]Westmoreland!CU29</f>
        <v>7.3008663450990454</v>
      </c>
      <c r="CY539" s="155">
        <f>[4]Westmoreland!CV29</f>
        <v>7.5322318278662683</v>
      </c>
      <c r="CZ539" s="155">
        <f>[4]Westmoreland!CW29</f>
        <v>7.763597310633493</v>
      </c>
      <c r="DA539" s="155">
        <f>[4]Westmoreland!CX29</f>
        <v>7.9949627934007159</v>
      </c>
      <c r="DB539" s="155">
        <f>[4]Westmoreland!CY29</f>
        <v>8.2263282761679388</v>
      </c>
      <c r="DC539" s="155">
        <f>[4]Westmoreland!CZ29</f>
        <v>8.4576937589351644</v>
      </c>
      <c r="DD539" s="155">
        <f>[4]Westmoreland!DA29</f>
        <v>8.6890592417023864</v>
      </c>
      <c r="DE539" s="155">
        <f>[4]Westmoreland!DB29</f>
        <v>8.9204247244696102</v>
      </c>
      <c r="DF539" s="155">
        <f>[4]Westmoreland!DC29</f>
        <v>9.1517902072368358</v>
      </c>
      <c r="DG539" s="155">
        <f>[4]Westmoreland!DD29</f>
        <v>9.3831556900040578</v>
      </c>
      <c r="DH539" s="155">
        <f>[4]Westmoreland!DE29</f>
        <v>9.6145211727712816</v>
      </c>
      <c r="DI539" s="155">
        <f>[4]Westmoreland!DF29</f>
        <v>9.8458866555385054</v>
      </c>
      <c r="DJ539" s="155">
        <f>[4]Westmoreland!DG29</f>
        <v>10.077252138305727</v>
      </c>
      <c r="DK539" s="155">
        <f>[4]Westmoreland!DH29</f>
        <v>10.308617621072953</v>
      </c>
      <c r="DL539" s="155">
        <f>[4]Westmoreland!DI29</f>
        <v>10.539983103840175</v>
      </c>
      <c r="DM539" s="155">
        <f>[4]Westmoreland!DJ29</f>
        <v>10.771348586607399</v>
      </c>
      <c r="DN539" s="155">
        <f>[4]Westmoreland!DK29</f>
        <v>11.002714069374624</v>
      </c>
      <c r="DO539" s="155">
        <f>[4]Westmoreland!DL29</f>
        <v>11.234079552141846</v>
      </c>
      <c r="DP539" s="155">
        <f>[4]Westmoreland!DM29</f>
        <v>11.46544503490907</v>
      </c>
      <c r="DQ539" s="155">
        <f>[4]Westmoreland!DN29</f>
        <v>11.696810517676296</v>
      </c>
      <c r="DR539" s="155">
        <f>[4]Westmoreland!DO29</f>
        <v>11.928176000443516</v>
      </c>
      <c r="DS539" s="155">
        <f>[4]Westmoreland!DP29</f>
        <v>12.159541483210742</v>
      </c>
      <c r="DT539" s="155">
        <f>[4]Westmoreland!DQ29</f>
        <v>12.390906965977964</v>
      </c>
      <c r="DU539" s="155">
        <f>[4]Westmoreland!DR29</f>
        <v>12.622272448745187</v>
      </c>
      <c r="DV539" s="155">
        <f>[4]Westmoreland!DS29</f>
        <v>12.853637931512413</v>
      </c>
      <c r="DW539" s="155">
        <f>[4]Westmoreland!DT29</f>
        <v>13.085003414279635</v>
      </c>
      <c r="DX539" s="155">
        <f>[4]Westmoreland!DU29</f>
        <v>13.316368897046866</v>
      </c>
      <c r="DY539" s="155">
        <f>[4]Westmoreland!DV29</f>
        <v>18.926719982701847</v>
      </c>
      <c r="DZ539" s="155">
        <f>[4]Westmoreland!DW29</f>
        <v>17.988161694171897</v>
      </c>
      <c r="EA539" s="155">
        <f>[4]Westmoreland!DX29</f>
        <v>13.320791833859097</v>
      </c>
      <c r="EB539" s="155">
        <f>[4]Westmoreland!DY29</f>
        <v>14.368867744875251</v>
      </c>
      <c r="EC539" s="155">
        <f>[4]Westmoreland!DZ29</f>
        <v>13.964195976350091</v>
      </c>
      <c r="ED539" s="155">
        <f>[4]Westmoreland!EA29</f>
        <v>12.017349184729884</v>
      </c>
      <c r="EE539" s="155">
        <f>[4]Westmoreland!EB29</f>
        <v>12.523727891270266</v>
      </c>
      <c r="EF539" s="155">
        <f>[4]Westmoreland!EC29</f>
        <v>12.409191265935547</v>
      </c>
      <c r="EG539" s="155">
        <f>[4]Westmoreland!ED29</f>
        <v>12.294654640600829</v>
      </c>
      <c r="EH539" s="155">
        <f>[4]Westmoreland!EE29</f>
        <v>12.18011801526611</v>
      </c>
      <c r="EI539" s="155">
        <f>[4]Westmoreland!EF29</f>
        <v>12.06558138993139</v>
      </c>
      <c r="EJ539" s="155">
        <f>[4]Westmoreland!EG29</f>
        <v>12.254229949306222</v>
      </c>
      <c r="EK539" s="155">
        <f>[4]Westmoreland!EH29</f>
        <v>12.442878508681053</v>
      </c>
      <c r="EL539" s="155">
        <f>[4]Westmoreland!EI29</f>
        <v>12.631527068055883</v>
      </c>
      <c r="EM539" s="155">
        <f>[4]Westmoreland!EJ29</f>
        <v>12.820175627430713</v>
      </c>
      <c r="EN539" s="155">
        <f>[4]Westmoreland!EK29</f>
        <v>13.008824186805542</v>
      </c>
      <c r="EO539" s="155">
        <f>[4]Westmoreland!EL29</f>
        <v>13.197472746180374</v>
      </c>
      <c r="EP539" s="155">
        <f>[4]Westmoreland!EM29</f>
        <v>13.386121305555204</v>
      </c>
      <c r="EQ539" s="155">
        <f>[4]Westmoreland!EN29</f>
        <v>13.574769864930033</v>
      </c>
      <c r="ER539" s="155">
        <f>[4]Westmoreland!EO29</f>
        <v>14.414969331053232</v>
      </c>
      <c r="ES539" s="155">
        <f>[4]Westmoreland!EP29</f>
        <v>16.234873080316301</v>
      </c>
      <c r="ET539" s="155">
        <f>[4]Westmoreland!EQ29</f>
        <v>16.81350101453322</v>
      </c>
      <c r="EU539" s="155">
        <f>[4]Westmoreland!ER29</f>
        <v>16.044639238929921</v>
      </c>
      <c r="EV539" s="155">
        <f>[4]Westmoreland!ES29</f>
        <v>18.70632773632774</v>
      </c>
      <c r="EW539" s="155">
        <f>[4]Westmoreland!ET29</f>
        <v>18.389271334017099</v>
      </c>
      <c r="EX539" s="155">
        <f>[4]Westmoreland!EU29</f>
        <v>19.023384138638377</v>
      </c>
      <c r="EY539" s="155">
        <f>[4]Westmoreland!EV29</f>
        <v>10.462861276251108</v>
      </c>
      <c r="EZ539" s="155">
        <f>[4]Westmoreland!EW29</f>
        <v>7.4508254543000314</v>
      </c>
      <c r="FA539" s="155">
        <f>[4]Westmoreland!EX29</f>
        <v>11.255502282027706</v>
      </c>
      <c r="FB539" s="155">
        <f>[4]Westmoreland!EY29</f>
        <v>10.304333075095787</v>
      </c>
      <c r="FC539" s="155">
        <f>[4]Westmoreland!EZ29</f>
        <v>8.7190510635425884</v>
      </c>
      <c r="FD539" s="155">
        <f>[4]Westmoreland!FA29</f>
        <v>42.120943046968478</v>
      </c>
      <c r="FE539" s="155">
        <f>[4]Westmoreland!FB29</f>
        <v>32.022696633374601</v>
      </c>
      <c r="FF539" s="155">
        <f>[4]Westmoreland!FC29</f>
        <v>40.741747696917194</v>
      </c>
      <c r="FG539" s="155">
        <f>[4]Westmoreland!FD29</f>
        <v>43.912311720023588</v>
      </c>
      <c r="FH539" s="155">
        <f>[4]Westmoreland!FE29</f>
        <v>46.25852909712232</v>
      </c>
      <c r="FI539" s="155">
        <f>[4]Westmoreland!FF29</f>
        <v>47.54260752648041</v>
      </c>
      <c r="FJ539" s="155">
        <f>[4]Westmoreland!FG29</f>
        <v>46.516930065005496</v>
      </c>
      <c r="FK539" s="155">
        <f>[4]Westmoreland!FH29</f>
        <v>47.575898448723024</v>
      </c>
      <c r="FL539" s="155">
        <f>[4]Westmoreland!FI29</f>
        <v>46.158656330394464</v>
      </c>
      <c r="FM539" s="155">
        <f>[4]Westmoreland!FJ29</f>
        <v>38.446259344188164</v>
      </c>
      <c r="FN539" s="155">
        <f>[4]Westmoreland!FK29</f>
        <v>46.516930065005489</v>
      </c>
      <c r="FO539" s="155">
        <f>[4]Westmoreland!FL29</f>
        <v>34.584512364044571</v>
      </c>
      <c r="FP539" s="155">
        <f>[4]Westmoreland!FM29</f>
        <v>34.471957341224297</v>
      </c>
      <c r="FQ539" s="155">
        <f>[4]Westmoreland!FN29</f>
        <v>65.789203479457726</v>
      </c>
      <c r="FR539" s="155">
        <f>[4]Westmoreland!FO29</f>
        <v>71.179162318738591</v>
      </c>
      <c r="FS539" s="155">
        <f>[4]Westmoreland!FP29</f>
        <v>84.495531215785462</v>
      </c>
      <c r="FT539" s="155">
        <f>[4]Westmoreland!FQ29</f>
        <v>86.714926031959934</v>
      </c>
      <c r="FU539" s="155">
        <f>[4]Westmoreland!FR29</f>
        <v>63.183935741844579</v>
      </c>
      <c r="FV539" s="155">
        <f>[4]Westmoreland!FS29</f>
        <v>53.265475588187449</v>
      </c>
      <c r="FW539" s="155"/>
      <c r="FX539" s="155"/>
      <c r="FY539" s="217" t="s">
        <v>166</v>
      </c>
      <c r="FZ539" s="114">
        <f>SUM(L539:FW539)</f>
        <v>2028.2341600490579</v>
      </c>
      <c r="GA539" s="115"/>
      <c r="GB539" s="109" t="s">
        <v>172</v>
      </c>
      <c r="GC539" s="116" t="s">
        <v>173</v>
      </c>
      <c r="GD539" s="117"/>
      <c r="GE539" s="118">
        <f>FZ539/FZ541</f>
        <v>0.89849736753571119</v>
      </c>
      <c r="GI539" s="118">
        <f>FZ539/$GI$576</f>
        <v>1.2582881417933518E-3</v>
      </c>
      <c r="GK539" s="114">
        <v>2028.2341600490579</v>
      </c>
      <c r="GL539" s="119">
        <f>FZ539-GK539</f>
        <v>0</v>
      </c>
      <c r="GM539" s="15">
        <f>GL539/GK539</f>
        <v>0</v>
      </c>
      <c r="GO539" s="120">
        <f>SUM(EV539:FU539)</f>
        <v>1022.544294827459</v>
      </c>
      <c r="GU539" s="120">
        <f>SUM(DU539:FU539)</f>
        <v>1393.3049190605129</v>
      </c>
      <c r="GW539" s="121">
        <f>SUM(DU539:FV539)</f>
        <v>1446.5703946487004</v>
      </c>
      <c r="GZ539" s="1"/>
      <c r="HA539" s="1"/>
    </row>
    <row r="540" spans="2:214" ht="14.1" customHeight="1">
      <c r="C540" s="125" t="s">
        <v>175</v>
      </c>
      <c r="D540" s="126" t="s">
        <v>176</v>
      </c>
      <c r="F540" s="1"/>
      <c r="G540" s="50"/>
      <c r="H540" s="190">
        <v>43300</v>
      </c>
      <c r="M540" s="214"/>
      <c r="N540" s="231">
        <f>[4]Westmoreland!K36</f>
        <v>3.59602756778981E-4</v>
      </c>
      <c r="O540" s="231">
        <f>[4]Westmoreland!L36</f>
        <v>4.6762173758508913E-4</v>
      </c>
      <c r="P540" s="231">
        <f>[4]Westmoreland!M36</f>
        <v>5.7564071839119732E-4</v>
      </c>
      <c r="Q540" s="231">
        <f>[4]Westmoreland!N36</f>
        <v>6.691208350530155E-4</v>
      </c>
      <c r="R540" s="231">
        <f>[4]Westmoreland!O36</f>
        <v>7.6260095171483378E-4</v>
      </c>
      <c r="S540" s="231">
        <f>[4]Westmoreland!P36</f>
        <v>8.5608106837665207E-4</v>
      </c>
      <c r="T540" s="231">
        <f>[4]Westmoreland!Q36</f>
        <v>9.4956118503847046E-4</v>
      </c>
      <c r="U540" s="231">
        <f>[4]Westmoreland!R36</f>
        <v>1.0430413017002886E-3</v>
      </c>
      <c r="V540" s="231">
        <f>[4]Westmoreland!S36</f>
        <v>1.136521418362107E-3</v>
      </c>
      <c r="W540" s="231">
        <f>[4]Westmoreland!T36</f>
        <v>1.2300015350239252E-3</v>
      </c>
      <c r="X540" s="231">
        <f>[4]Westmoreland!U36</f>
        <v>1.3234816516857432E-3</v>
      </c>
      <c r="Y540" s="231">
        <f>[4]Westmoreland!V36</f>
        <v>1.4169617683475618E-3</v>
      </c>
      <c r="Z540" s="231">
        <f>[4]Westmoreland!W36</f>
        <v>1.51044188500938E-3</v>
      </c>
      <c r="AA540" s="231">
        <f>[4]Westmoreland!X36</f>
        <v>1.6039220016711986E-3</v>
      </c>
      <c r="AB540" s="231">
        <f>[4]Westmoreland!Y36</f>
        <v>1.6974021183330168E-3</v>
      </c>
      <c r="AC540" s="231">
        <f>[4]Westmoreland!Z36</f>
        <v>1.7908822349948362E-3</v>
      </c>
      <c r="AD540" s="231">
        <f>[4]Westmoreland!AA36</f>
        <v>2.4479266913403461E-3</v>
      </c>
      <c r="AE540" s="231">
        <f>[4]Westmoreland!AB36</f>
        <v>3.1049711476858559E-3</v>
      </c>
      <c r="AF540" s="231">
        <f>[4]Westmoreland!AC36</f>
        <v>3.7620156040313658E-3</v>
      </c>
      <c r="AG540" s="231">
        <f>[4]Westmoreland!AD36</f>
        <v>4.4190600603768752E-3</v>
      </c>
      <c r="AH540" s="231">
        <f>[4]Westmoreland!AE36</f>
        <v>5.0761045167223851E-3</v>
      </c>
      <c r="AI540" s="231">
        <f>[4]Westmoreland!AF36</f>
        <v>5.7331489730678958E-3</v>
      </c>
      <c r="AJ540" s="231">
        <f>[4]Westmoreland!AG36</f>
        <v>6.3901934294134047E-3</v>
      </c>
      <c r="AK540" s="231">
        <f>[4]Westmoreland!AH36</f>
        <v>7.0472378857589146E-3</v>
      </c>
      <c r="AL540" s="231">
        <f>[4]Westmoreland!AI36</f>
        <v>7.7042823421044236E-3</v>
      </c>
      <c r="AM540" s="231">
        <f>[4]Westmoreland!AJ36</f>
        <v>8.3613267984499352E-3</v>
      </c>
      <c r="AN540" s="221">
        <f>[4]Westmoreland!AK36</f>
        <v>9.0183712547954233E-3</v>
      </c>
      <c r="AO540" s="221">
        <f>[4]Westmoreland!AL36</f>
        <v>9.6754157111409531E-3</v>
      </c>
      <c r="AP540" s="221">
        <f>[4]Westmoreland!AM36</f>
        <v>1.0332460167486464E-2</v>
      </c>
      <c r="AQ540" s="221">
        <f>[4]Westmoreland!AN36</f>
        <v>1.0989504623831973E-2</v>
      </c>
      <c r="AR540" s="221">
        <f>[4]Westmoreland!AO36</f>
        <v>1.1646549080177485E-2</v>
      </c>
      <c r="AS540" s="221">
        <f>[4]Westmoreland!AP36</f>
        <v>1.2303593536522994E-2</v>
      </c>
      <c r="AT540" s="221">
        <f>[4]Westmoreland!AQ36</f>
        <v>1.29606379928685E-2</v>
      </c>
      <c r="AU540" s="221">
        <f>[4]Westmoreland!AR36</f>
        <v>1.3617682449214014E-2</v>
      </c>
      <c r="AV540" s="221">
        <f>[4]Westmoreland!AS36</f>
        <v>1.4274726905559519E-2</v>
      </c>
      <c r="AW540" s="221">
        <f>[4]Westmoreland!AT36</f>
        <v>1.4931771361905035E-2</v>
      </c>
      <c r="AX540" s="221">
        <f>[4]Westmoreland!AU36</f>
        <v>1.5588815818250539E-2</v>
      </c>
      <c r="AY540" s="221">
        <f>[4]Westmoreland!AV36</f>
        <v>1.6245860274596055E-2</v>
      </c>
      <c r="AZ540" s="221">
        <f>[4]Westmoreland!AW36</f>
        <v>1.6902904730941564E-2</v>
      </c>
      <c r="BA540" s="221">
        <f>[4]Westmoreland!AX36</f>
        <v>1.7559949187287073E-2</v>
      </c>
      <c r="BB540" s="221">
        <f>[4]Westmoreland!AY36</f>
        <v>1.8216993643632582E-2</v>
      </c>
      <c r="BC540" s="221">
        <f>[4]Westmoreland!AZ36</f>
        <v>1.8874038099978091E-2</v>
      </c>
      <c r="BD540" s="221">
        <f>[4]Westmoreland!BA36</f>
        <v>1.95310825563236E-2</v>
      </c>
      <c r="BE540" s="221">
        <f>[4]Westmoreland!BB36</f>
        <v>2.0188127012669112E-2</v>
      </c>
      <c r="BF540" s="221">
        <f>[4]Westmoreland!BC36</f>
        <v>2.0845171469014621E-2</v>
      </c>
      <c r="BG540" s="221">
        <f>[4]Westmoreland!BD36</f>
        <v>2.1502215925360134E-2</v>
      </c>
      <c r="BH540" s="221">
        <f>[4]Westmoreland!BE36</f>
        <v>2.2159260381705639E-2</v>
      </c>
      <c r="BI540" s="221">
        <f>[4]Westmoreland!BF36</f>
        <v>2.2816304838051152E-2</v>
      </c>
      <c r="BJ540" s="221">
        <f>[4]Westmoreland!BG36</f>
        <v>2.3473349294396661E-2</v>
      </c>
      <c r="BK540" s="221">
        <f>[4]Westmoreland!BH36</f>
        <v>2.4130393750742173E-2</v>
      </c>
      <c r="BL540" s="221">
        <f>[4]Westmoreland!BI36</f>
        <v>2.4787438207087682E-2</v>
      </c>
      <c r="BM540" s="221">
        <f>[4]Westmoreland!BJ36</f>
        <v>2.5444482663433191E-2</v>
      </c>
      <c r="BN540" s="221">
        <f>[4]Westmoreland!BK36</f>
        <v>2.6101527119778697E-2</v>
      </c>
      <c r="BO540" s="221">
        <f>[4]Westmoreland!BL36</f>
        <v>2.6758571576124213E-2</v>
      </c>
      <c r="BP540" s="221">
        <f>[4]Westmoreland!BM36</f>
        <v>2.7415616032469718E-2</v>
      </c>
      <c r="BQ540" s="221">
        <f>[4]Westmoreland!BN36</f>
        <v>2.8072660488815231E-2</v>
      </c>
      <c r="BR540" s="221">
        <f>[4]Westmoreland!BO36</f>
        <v>2.8729704945160743E-2</v>
      </c>
      <c r="BS540" s="221">
        <f>[4]Westmoreland!BP36</f>
        <v>2.9386749401506252E-2</v>
      </c>
      <c r="BT540" s="221">
        <f>[4]Westmoreland!BQ36</f>
        <v>3.0043793857851758E-2</v>
      </c>
      <c r="BU540" s="221">
        <f>[4]Westmoreland!BR36</f>
        <v>3.0700838314197273E-2</v>
      </c>
      <c r="BV540" s="221">
        <f>[4]Westmoreland!BS36</f>
        <v>3.0061237515984818E-2</v>
      </c>
      <c r="BW540" s="221">
        <f>[4]Westmoreland!BT36</f>
        <v>2.9421636717772377E-2</v>
      </c>
      <c r="BX540" s="221">
        <f>[4]Westmoreland!BU36</f>
        <v>2.8782035919559919E-2</v>
      </c>
      <c r="BY540" s="221">
        <f>[4]Westmoreland!BV36</f>
        <v>2.8142435121347478E-2</v>
      </c>
      <c r="BZ540" s="221">
        <f>[4]Westmoreland!BW36</f>
        <v>2.7502834323135029E-2</v>
      </c>
      <c r="CA540" s="221">
        <f>[4]Westmoreland!BX36</f>
        <v>2.6863233524922581E-2</v>
      </c>
      <c r="CB540" s="221">
        <f>[4]Westmoreland!BY36</f>
        <v>2.6223632726710133E-2</v>
      </c>
      <c r="CC540" s="221">
        <f>[4]Westmoreland!BZ36</f>
        <v>2.5584031928497661E-2</v>
      </c>
      <c r="CD540" s="221">
        <f>[4]Westmoreland!CA36</f>
        <v>2.4944431130285216E-2</v>
      </c>
      <c r="CE540" s="221">
        <f>[4]Westmoreland!CB36</f>
        <v>2.4304830332072775E-2</v>
      </c>
      <c r="CF540" s="221">
        <f>[4]Westmoreland!CC36</f>
        <v>2.3665229533860337E-2</v>
      </c>
      <c r="CG540" s="221">
        <f>[4]Westmoreland!CD36</f>
        <v>2.3025628735647893E-2</v>
      </c>
      <c r="CH540" s="221">
        <f>[4]Westmoreland!CE36</f>
        <v>2.2386027937435455E-2</v>
      </c>
      <c r="CI540" s="221">
        <f>[4]Westmoreland!CF36</f>
        <v>2.174642713922301E-2</v>
      </c>
      <c r="CJ540" s="221">
        <f>[4]Westmoreland!CG36</f>
        <v>2.1106826341010566E-2</v>
      </c>
      <c r="CK540" s="221">
        <f>[4]Westmoreland!CH36</f>
        <v>2.0467225542798128E-2</v>
      </c>
      <c r="CL540" s="221">
        <f>[4]Westmoreland!CI36</f>
        <v>1.9827624744585687E-2</v>
      </c>
      <c r="CM540" s="221">
        <f>[4]Westmoreland!CJ36</f>
        <v>1.9188023946373207E-2</v>
      </c>
      <c r="CN540" s="221">
        <f>[4]Westmoreland!CK36</f>
        <v>2.0121495381602177E-2</v>
      </c>
      <c r="CO540" s="221">
        <f>[4]Westmoreland!CL36</f>
        <v>2.1054966816831142E-2</v>
      </c>
      <c r="CP540" s="221">
        <f>[4]Westmoreland!CM36</f>
        <v>2.1988438252060115E-2</v>
      </c>
      <c r="CQ540" s="221">
        <f>[4]Westmoreland!CN36</f>
        <v>2.2921909687289084E-2</v>
      </c>
      <c r="CR540" s="221">
        <f>[4]Westmoreland!CO36</f>
        <v>2.3855381122518053E-2</v>
      </c>
      <c r="CS540" s="221">
        <f>[4]Westmoreland!CP36</f>
        <v>2.4788852557747019E-2</v>
      </c>
      <c r="CT540" s="221">
        <f>[4]Westmoreland!CQ36</f>
        <v>2.5722323992975991E-2</v>
      </c>
      <c r="CU540" s="221">
        <f>[4]Westmoreland!CR36</f>
        <v>2.6655795428204964E-2</v>
      </c>
      <c r="CV540" s="221">
        <f>[4]Westmoreland!CS36</f>
        <v>2.758926686343393E-2</v>
      </c>
      <c r="CW540" s="221">
        <f>[4]Westmoreland!CT36</f>
        <v>2.8522738298662899E-2</v>
      </c>
      <c r="CX540" s="221">
        <f>[4]Westmoreland!CU36</f>
        <v>2.9456209733891868E-2</v>
      </c>
      <c r="CY540" s="221">
        <f>[4]Westmoreland!CV36</f>
        <v>3.0389681169120834E-2</v>
      </c>
      <c r="CZ540" s="221">
        <f>[4]Westmoreland!CW36</f>
        <v>3.1323152604349806E-2</v>
      </c>
      <c r="DA540" s="221">
        <f>[4]Westmoreland!CX36</f>
        <v>3.2256624039578775E-2</v>
      </c>
      <c r="DB540" s="221">
        <f>[4]Westmoreland!CY36</f>
        <v>3.3190095474807738E-2</v>
      </c>
      <c r="DC540" s="221">
        <f>[4]Westmoreland!CZ36</f>
        <v>3.4123566910036714E-2</v>
      </c>
      <c r="DD540" s="221">
        <f>[4]Westmoreland!DA36</f>
        <v>3.5057038345265683E-2</v>
      </c>
      <c r="DE540" s="221">
        <f>[4]Westmoreland!DB36</f>
        <v>3.5990509780494645E-2</v>
      </c>
      <c r="DF540" s="221">
        <f>[4]Westmoreland!DC36</f>
        <v>3.6923981215723628E-2</v>
      </c>
      <c r="DG540" s="221">
        <f>[4]Westmoreland!DD36</f>
        <v>3.785745265095259E-2</v>
      </c>
      <c r="DH540" s="221">
        <f>[4]Westmoreland!DE36</f>
        <v>3.8790924086181559E-2</v>
      </c>
      <c r="DI540" s="221">
        <f>[4]Westmoreland!DF36</f>
        <v>3.9724395521410528E-2</v>
      </c>
      <c r="DJ540" s="221">
        <f>[4]Westmoreland!DG36</f>
        <v>4.0657866956639498E-2</v>
      </c>
      <c r="DK540" s="221">
        <f>[4]Westmoreland!DH36</f>
        <v>4.1591338391868467E-2</v>
      </c>
      <c r="DL540" s="221">
        <f>[4]Westmoreland!DI36</f>
        <v>4.2524809827097429E-2</v>
      </c>
      <c r="DM540" s="221">
        <f>[4]Westmoreland!DJ36</f>
        <v>4.3458281262326405E-2</v>
      </c>
      <c r="DN540" s="221">
        <f>[4]Westmoreland!DK36</f>
        <v>4.4391752697555374E-2</v>
      </c>
      <c r="DO540" s="221">
        <f>[4]Westmoreland!DL36</f>
        <v>4.5325224132784343E-2</v>
      </c>
      <c r="DP540" s="221">
        <f>[4]Westmoreland!DM36</f>
        <v>4.6258695568013306E-2</v>
      </c>
      <c r="DQ540" s="221">
        <f>[4]Westmoreland!DN36</f>
        <v>4.7192167003242289E-2</v>
      </c>
      <c r="DR540" s="221">
        <f>[4]Westmoreland!DO36</f>
        <v>4.8125638438471244E-2</v>
      </c>
      <c r="DS540" s="221">
        <f>[4]Westmoreland!DP36</f>
        <v>4.905910987370022E-2</v>
      </c>
      <c r="DT540" s="221">
        <f>[4]Westmoreland!DQ36</f>
        <v>4.9992581308929182E-2</v>
      </c>
      <c r="DU540" s="221">
        <f>[4]Westmoreland!DR36</f>
        <v>5.0926052744158158E-2</v>
      </c>
      <c r="DV540" s="221">
        <f>[4]Westmoreland!DS36</f>
        <v>5.1859524179387127E-2</v>
      </c>
      <c r="DW540" s="221">
        <f>[4]Westmoreland!DT36</f>
        <v>5.2792995614616089E-2</v>
      </c>
      <c r="DX540" s="221">
        <f>[4]Westmoreland!DU36</f>
        <v>5.3726467049845093E-2</v>
      </c>
      <c r="DY540" s="221">
        <f>[4]Westmoreland!DV36</f>
        <v>7.6362092802774714E-2</v>
      </c>
      <c r="DZ540" s="127">
        <f>[4]Westmoreland!DW36</f>
        <v>7.2575368256998105E-2</v>
      </c>
      <c r="EA540" s="127">
        <f>[4]Westmoreland!DX36</f>
        <v>5.3744311912115206E-2</v>
      </c>
      <c r="EB540" s="127">
        <f>[4]Westmoreland!DY36</f>
        <v>5.7972898273329139E-2</v>
      </c>
      <c r="EC540" s="127">
        <f>[4]Westmoreland!DZ36</f>
        <v>5.6340202107748212E-2</v>
      </c>
      <c r="ED540" s="127">
        <f>[4]Westmoreland!EA36</f>
        <v>4.8485418209092787E-2</v>
      </c>
      <c r="EE540" s="127">
        <f>[4]Westmoreland!EB36</f>
        <v>5.0528463058782877E-2</v>
      </c>
      <c r="EF540" s="127">
        <f>[4]Westmoreland!EC36</f>
        <v>5.0066351482074389E-2</v>
      </c>
      <c r="EG540" s="127">
        <f>[4]Westmoreland!ED36</f>
        <v>4.9604239905365902E-2</v>
      </c>
      <c r="EH540" s="127">
        <f>[4]Westmoreland!EE36</f>
        <v>4.9142128328657414E-2</v>
      </c>
      <c r="EI540" s="127">
        <f>[4]Westmoreland!EF36</f>
        <v>4.8680016751948919E-2</v>
      </c>
      <c r="EJ540" s="127">
        <f>[4]Westmoreland!EG36</f>
        <v>4.9441141701821727E-2</v>
      </c>
      <c r="EK540" s="127">
        <f>[4]Westmoreland!EH36</f>
        <v>5.0202266651694534E-2</v>
      </c>
      <c r="EL540" s="127">
        <f>[4]Westmoreland!EI36</f>
        <v>5.0963391601567334E-2</v>
      </c>
      <c r="EM540" s="127">
        <f>[4]Westmoreland!EJ36</f>
        <v>5.1724516551440142E-2</v>
      </c>
      <c r="EN540" s="127">
        <f>[4]Westmoreland!EK36</f>
        <v>5.2485641501312942E-2</v>
      </c>
      <c r="EO540" s="127">
        <f>[4]Westmoreland!EL36</f>
        <v>5.3246766451185749E-2</v>
      </c>
      <c r="EP540" s="127">
        <f>[4]Westmoreland!EM36</f>
        <v>5.400789140105855E-2</v>
      </c>
      <c r="EQ540" s="127">
        <f>[4]Westmoreland!EN36</f>
        <v>5.476901635093135E-2</v>
      </c>
      <c r="ER540" s="127">
        <f>[4]Westmoreland!EO36</f>
        <v>5.8158900581457312E-2</v>
      </c>
      <c r="ES540" s="127">
        <f>[4]Westmoreland!EP36</f>
        <v>6.5501517744936122E-2</v>
      </c>
      <c r="ET540" s="127">
        <f>[4]Westmoreland!EQ36</f>
        <v>6.7836060658411537E-2</v>
      </c>
      <c r="EU540" s="127">
        <f>[4]Westmoreland!ER36</f>
        <v>6.4733996787081208E-2</v>
      </c>
      <c r="EV540" s="127">
        <f>[4]Westmoreland!ES36</f>
        <v>7.5472894189068093E-2</v>
      </c>
      <c r="EW540" s="127">
        <f>[4]Westmoreland!ET36</f>
        <v>7.4193692592643218E-2</v>
      </c>
      <c r="EX540" s="127">
        <f>[4]Westmoreland!EU36</f>
        <v>7.6752095785492969E-2</v>
      </c>
      <c r="EY540" s="127">
        <f>[4]Westmoreland!EV36</f>
        <v>4.2213652682021131E-2</v>
      </c>
      <c r="EZ540" s="127">
        <f>[4]Westmoreland!EW36</f>
        <v>3.0061237515984749E-2</v>
      </c>
      <c r="FA540" s="127">
        <f>[4]Westmoreland!EX36</f>
        <v>4.5411656673083341E-2</v>
      </c>
      <c r="FB540" s="127">
        <f>[4]Westmoreland!EY36</f>
        <v>4.1574051883808694E-2</v>
      </c>
      <c r="FC540" s="127">
        <f>[4]Westmoreland!EZ36</f>
        <v>3.5178043901684275E-2</v>
      </c>
      <c r="FD540" s="127">
        <f>[4]Westmoreland!FA36</f>
        <v>0.16994193208504571</v>
      </c>
      <c r="FE540" s="127">
        <f>[4]Westmoreland!FB36</f>
        <v>0.12919936123891318</v>
      </c>
      <c r="FF540" s="127">
        <f>[4]Westmoreland!FC36</f>
        <v>0.16437740514059745</v>
      </c>
      <c r="FG540" s="127">
        <f>[4]Westmoreland!FD36</f>
        <v>0.17716942110484629</v>
      </c>
      <c r="FH540" s="127">
        <f>[4]Westmoreland!FE36</f>
        <v>0.18663551291839042</v>
      </c>
      <c r="FI540" s="127">
        <f>[4]Westmoreland!FF36</f>
        <v>0.19181627938391119</v>
      </c>
      <c r="FJ540" s="127">
        <f>[4]Westmoreland!FG36</f>
        <v>0.18767806221947672</v>
      </c>
      <c r="FK540" s="127">
        <f>[4]Westmoreland!FH36</f>
        <v>0.19195059555153579</v>
      </c>
      <c r="FL540" s="127">
        <f>[4]Westmoreland!FI36</f>
        <v>0.18623256441551655</v>
      </c>
      <c r="FM540" s="127">
        <f>[4]Westmoreland!FJ36</f>
        <v>0.15511598558248132</v>
      </c>
      <c r="FN540" s="127">
        <f>[4]Westmoreland!FK36</f>
        <v>0.18767806221947669</v>
      </c>
      <c r="FO540" s="127">
        <f>[4]Westmoreland!FL36</f>
        <v>0.13953531013802623</v>
      </c>
      <c r="FP540" s="127">
        <f>[4]Westmoreland!FM36</f>
        <v>0.13908119357129542</v>
      </c>
      <c r="FQ540" s="127">
        <f>[4]Westmoreland!FN36</f>
        <v>0.26543433125816324</v>
      </c>
      <c r="FR540" s="127">
        <f>[4]Westmoreland!FO36</f>
        <v>0.28718075839738622</v>
      </c>
      <c r="FS540" s="127">
        <f>[4]Westmoreland!FP36</f>
        <v>0.34090722544723134</v>
      </c>
      <c r="FT540" s="127">
        <f>[4]Westmoreland!FQ36</f>
        <v>0.34986163662220549</v>
      </c>
      <c r="FU540" s="127">
        <f>[4]Westmoreland!FR36</f>
        <v>0.25492307009207027</v>
      </c>
      <c r="FV540" s="127">
        <f>[4]Westmoreland!FS36</f>
        <v>0.21490586819938032</v>
      </c>
      <c r="FW540" s="127"/>
      <c r="FX540" s="127"/>
      <c r="FY540" s="217" t="s">
        <v>166</v>
      </c>
      <c r="FZ540" s="129">
        <f>SUM(L540:FW540)</f>
        <v>8.1831508733144105</v>
      </c>
      <c r="GA540" s="115"/>
      <c r="GB540" s="125" t="s">
        <v>175</v>
      </c>
      <c r="GC540" s="130" t="s">
        <v>176</v>
      </c>
      <c r="GD540" s="117"/>
      <c r="GE540" s="131">
        <f>(FZ540*$FP$7)/FZ541</f>
        <v>0.10150263246428903</v>
      </c>
      <c r="GI540" s="132"/>
      <c r="GK540" s="129">
        <v>8.1831508733144105</v>
      </c>
      <c r="GL540" s="119">
        <f>FZ540-GK540</f>
        <v>0</v>
      </c>
      <c r="GM540" s="15">
        <f>GL540/GK540</f>
        <v>0</v>
      </c>
      <c r="GO540" s="133">
        <f>SUM(EV540:FU540)</f>
        <v>4.1255760326103559</v>
      </c>
      <c r="GU540" s="133">
        <f>SUM(DU540:FU540)</f>
        <v>5.6214536712701486</v>
      </c>
      <c r="GW540" s="134">
        <f>SUM(DU540:FV540)</f>
        <v>5.8363595394695293</v>
      </c>
      <c r="GZ540" s="1"/>
      <c r="HA540" s="1"/>
    </row>
    <row r="541" spans="2:214" ht="15" customHeight="1">
      <c r="C541" s="136" t="s">
        <v>177</v>
      </c>
      <c r="D541" s="14" t="s">
        <v>11</v>
      </c>
      <c r="F541" s="1"/>
      <c r="G541" s="1"/>
      <c r="H541" s="1"/>
      <c r="I541" s="1"/>
      <c r="M541" s="215"/>
      <c r="N541" s="165">
        <f t="shared" ref="N541:BY541" si="125">N539+(N540*$FP$7)</f>
        <v>9.9198187725366926E-2</v>
      </c>
      <c r="O541" s="138">
        <f t="shared" si="125"/>
        <v>0.12899575444005412</v>
      </c>
      <c r="P541" s="138">
        <f t="shared" si="125"/>
        <v>0.15879332115474135</v>
      </c>
      <c r="Q541" s="138">
        <f t="shared" si="125"/>
        <v>0.18458027074397282</v>
      </c>
      <c r="R541" s="138">
        <f t="shared" si="125"/>
        <v>0.21036722033320429</v>
      </c>
      <c r="S541" s="138">
        <f t="shared" si="125"/>
        <v>0.23615416992243576</v>
      </c>
      <c r="T541" s="138">
        <f t="shared" si="125"/>
        <v>0.26194111951166726</v>
      </c>
      <c r="U541" s="138">
        <f t="shared" si="125"/>
        <v>0.28772806910089871</v>
      </c>
      <c r="V541" s="138">
        <f t="shared" si="125"/>
        <v>0.31351501869013021</v>
      </c>
      <c r="W541" s="138">
        <f t="shared" si="125"/>
        <v>0.33930196827936165</v>
      </c>
      <c r="X541" s="138">
        <f t="shared" si="125"/>
        <v>0.3650889178685931</v>
      </c>
      <c r="Y541" s="138">
        <f t="shared" si="125"/>
        <v>0.39087586745782466</v>
      </c>
      <c r="Z541" s="138">
        <f t="shared" si="125"/>
        <v>0.4166628170470561</v>
      </c>
      <c r="AA541" s="138">
        <f t="shared" si="125"/>
        <v>0.44244976663628766</v>
      </c>
      <c r="AB541" s="138">
        <f t="shared" si="125"/>
        <v>0.4682367162255191</v>
      </c>
      <c r="AC541" s="138">
        <f t="shared" si="125"/>
        <v>0.49402366581475093</v>
      </c>
      <c r="AD541" s="138">
        <f t="shared" si="125"/>
        <v>0.67527260814289058</v>
      </c>
      <c r="AE541" s="138">
        <f t="shared" si="125"/>
        <v>0.85652155047103018</v>
      </c>
      <c r="AF541" s="138">
        <f t="shared" si="125"/>
        <v>1.0377704927991698</v>
      </c>
      <c r="AG541" s="138">
        <f t="shared" si="125"/>
        <v>1.2190194351273094</v>
      </c>
      <c r="AH541" s="138">
        <f t="shared" si="125"/>
        <v>1.4002683774554487</v>
      </c>
      <c r="AI541" s="138">
        <f t="shared" si="125"/>
        <v>1.5815173197835886</v>
      </c>
      <c r="AJ541" s="138">
        <f t="shared" si="125"/>
        <v>1.7627662621117282</v>
      </c>
      <c r="AK541" s="138">
        <f t="shared" si="125"/>
        <v>1.9440152044398675</v>
      </c>
      <c r="AL541" s="138">
        <f t="shared" si="125"/>
        <v>2.1252641467680071</v>
      </c>
      <c r="AM541" s="138">
        <f t="shared" si="125"/>
        <v>2.3065130890961472</v>
      </c>
      <c r="AN541" s="138">
        <f t="shared" si="125"/>
        <v>2.487762031424281</v>
      </c>
      <c r="AO541" s="138">
        <f t="shared" si="125"/>
        <v>2.6690109737524264</v>
      </c>
      <c r="AP541" s="138">
        <f t="shared" si="125"/>
        <v>2.8502599160805655</v>
      </c>
      <c r="AQ541" s="138">
        <f t="shared" si="125"/>
        <v>3.0315088584087051</v>
      </c>
      <c r="AR541" s="138">
        <f t="shared" si="125"/>
        <v>3.2127578007368451</v>
      </c>
      <c r="AS541" s="138">
        <f t="shared" si="125"/>
        <v>3.3940067430649847</v>
      </c>
      <c r="AT541" s="138">
        <f t="shared" si="125"/>
        <v>3.5752556853931239</v>
      </c>
      <c r="AU541" s="138">
        <f t="shared" si="125"/>
        <v>3.7565046277212644</v>
      </c>
      <c r="AV541" s="138">
        <f t="shared" si="125"/>
        <v>3.9377535700494026</v>
      </c>
      <c r="AW541" s="138">
        <f t="shared" si="125"/>
        <v>4.119002512377544</v>
      </c>
      <c r="AX541" s="138">
        <f t="shared" si="125"/>
        <v>4.3002514547056814</v>
      </c>
      <c r="AY541" s="138">
        <f t="shared" si="125"/>
        <v>4.4815003970338232</v>
      </c>
      <c r="AZ541" s="138">
        <f t="shared" si="125"/>
        <v>4.6627493393619623</v>
      </c>
      <c r="BA541" s="138">
        <f t="shared" si="125"/>
        <v>4.8439982816901015</v>
      </c>
      <c r="BB541" s="138">
        <f t="shared" si="125"/>
        <v>5.0252472240182415</v>
      </c>
      <c r="BC541" s="138">
        <f t="shared" si="125"/>
        <v>5.2064961663463807</v>
      </c>
      <c r="BD541" s="138">
        <f t="shared" si="125"/>
        <v>5.3877451086745207</v>
      </c>
      <c r="BE541" s="138">
        <f t="shared" si="125"/>
        <v>5.5689940510026608</v>
      </c>
      <c r="BF541" s="138">
        <f t="shared" si="125"/>
        <v>5.750242993330799</v>
      </c>
      <c r="BG541" s="138">
        <f t="shared" si="125"/>
        <v>5.93149193565894</v>
      </c>
      <c r="BH541" s="138">
        <f t="shared" si="125"/>
        <v>6.1127408779870782</v>
      </c>
      <c r="BI541" s="138">
        <f t="shared" si="125"/>
        <v>6.2939898203152191</v>
      </c>
      <c r="BJ541" s="138">
        <f t="shared" si="125"/>
        <v>6.4752387626433583</v>
      </c>
      <c r="BK541" s="138">
        <f t="shared" si="125"/>
        <v>6.6564877049714983</v>
      </c>
      <c r="BL541" s="138">
        <f t="shared" si="125"/>
        <v>6.8377366472996375</v>
      </c>
      <c r="BM541" s="138">
        <f t="shared" si="125"/>
        <v>7.0189855896277766</v>
      </c>
      <c r="BN541" s="138">
        <f t="shared" si="125"/>
        <v>7.2002345319559167</v>
      </c>
      <c r="BO541" s="138">
        <f t="shared" si="125"/>
        <v>7.3814834742840567</v>
      </c>
      <c r="BP541" s="138">
        <f t="shared" si="125"/>
        <v>7.5627324166121959</v>
      </c>
      <c r="BQ541" s="138">
        <f t="shared" si="125"/>
        <v>7.7439813589403359</v>
      </c>
      <c r="BR541" s="138">
        <f t="shared" si="125"/>
        <v>7.9252303012684759</v>
      </c>
      <c r="BS541" s="138">
        <f t="shared" si="125"/>
        <v>8.1064792435966151</v>
      </c>
      <c r="BT541" s="138">
        <f t="shared" si="125"/>
        <v>8.2877281859247542</v>
      </c>
      <c r="BU541" s="138">
        <f t="shared" si="125"/>
        <v>8.4689771282528952</v>
      </c>
      <c r="BV541" s="138">
        <f t="shared" si="125"/>
        <v>8.2925401047476228</v>
      </c>
      <c r="BW541" s="138">
        <f t="shared" si="125"/>
        <v>8.116103081242354</v>
      </c>
      <c r="BX541" s="138">
        <f t="shared" si="125"/>
        <v>7.9396660577370826</v>
      </c>
      <c r="BY541" s="138">
        <f t="shared" si="125"/>
        <v>7.7632290342318147</v>
      </c>
      <c r="BZ541" s="138">
        <f t="shared" ref="BZ541:EK541" si="126">BZ539+(BZ540*$FP$7)</f>
        <v>7.5867920107265441</v>
      </c>
      <c r="CA541" s="138">
        <f t="shared" si="126"/>
        <v>7.4103549872212744</v>
      </c>
      <c r="CB541" s="138">
        <f t="shared" si="126"/>
        <v>7.2339179637160047</v>
      </c>
      <c r="CC541" s="138">
        <f t="shared" si="126"/>
        <v>7.057480940210727</v>
      </c>
      <c r="CD541" s="138">
        <f t="shared" si="126"/>
        <v>6.8810439167054582</v>
      </c>
      <c r="CE541" s="138">
        <f t="shared" si="126"/>
        <v>6.7046068932001912</v>
      </c>
      <c r="CF541" s="138">
        <f t="shared" si="126"/>
        <v>6.5281698696949233</v>
      </c>
      <c r="CG541" s="138">
        <f t="shared" si="126"/>
        <v>6.3517328461896545</v>
      </c>
      <c r="CH541" s="138">
        <f t="shared" si="126"/>
        <v>6.1752958226843866</v>
      </c>
      <c r="CI541" s="138">
        <f t="shared" si="126"/>
        <v>5.9988587991791178</v>
      </c>
      <c r="CJ541" s="138">
        <f t="shared" si="126"/>
        <v>5.8224217756738499</v>
      </c>
      <c r="CK541" s="138">
        <f t="shared" si="126"/>
        <v>5.645984752168582</v>
      </c>
      <c r="CL541" s="138">
        <f t="shared" si="126"/>
        <v>5.4695477286633141</v>
      </c>
      <c r="CM541" s="138">
        <f t="shared" si="126"/>
        <v>5.2931107051580355</v>
      </c>
      <c r="CN541" s="138">
        <f t="shared" si="126"/>
        <v>5.5506133881116702</v>
      </c>
      <c r="CO541" s="138">
        <f t="shared" si="126"/>
        <v>5.8081160710653039</v>
      </c>
      <c r="CP541" s="138">
        <f t="shared" si="126"/>
        <v>6.0656187540189395</v>
      </c>
      <c r="CQ541" s="138">
        <f t="shared" si="126"/>
        <v>6.3231214369725741</v>
      </c>
      <c r="CR541" s="138">
        <f t="shared" si="126"/>
        <v>6.5806241199262088</v>
      </c>
      <c r="CS541" s="138">
        <f t="shared" si="126"/>
        <v>6.8381268028798434</v>
      </c>
      <c r="CT541" s="138">
        <f t="shared" si="126"/>
        <v>7.0956294858334781</v>
      </c>
      <c r="CU541" s="138">
        <f t="shared" si="126"/>
        <v>7.3531321687871136</v>
      </c>
      <c r="CV541" s="138">
        <f t="shared" si="126"/>
        <v>7.6106348517407483</v>
      </c>
      <c r="CW541" s="138">
        <f t="shared" si="126"/>
        <v>7.8681375346943829</v>
      </c>
      <c r="CX541" s="138">
        <f t="shared" si="126"/>
        <v>8.1256402176480176</v>
      </c>
      <c r="CY541" s="138">
        <f t="shared" si="126"/>
        <v>8.3831429006016513</v>
      </c>
      <c r="CZ541" s="138">
        <f t="shared" si="126"/>
        <v>8.6406455835552869</v>
      </c>
      <c r="DA541" s="138">
        <f t="shared" si="126"/>
        <v>8.8981482665089224</v>
      </c>
      <c r="DB541" s="138">
        <f t="shared" si="126"/>
        <v>9.1556509494625562</v>
      </c>
      <c r="DC541" s="138">
        <f t="shared" si="126"/>
        <v>9.4131536324161917</v>
      </c>
      <c r="DD541" s="138">
        <f t="shared" si="126"/>
        <v>9.6706563153698255</v>
      </c>
      <c r="DE541" s="138">
        <f t="shared" si="126"/>
        <v>9.928158998323461</v>
      </c>
      <c r="DF541" s="138">
        <f t="shared" si="126"/>
        <v>10.185661681277097</v>
      </c>
      <c r="DG541" s="138">
        <f t="shared" si="126"/>
        <v>10.44316436423073</v>
      </c>
      <c r="DH541" s="138">
        <f t="shared" si="126"/>
        <v>10.700667047184366</v>
      </c>
      <c r="DI541" s="138">
        <f t="shared" si="126"/>
        <v>10.958169730138</v>
      </c>
      <c r="DJ541" s="138">
        <f t="shared" si="126"/>
        <v>11.215672413091633</v>
      </c>
      <c r="DK541" s="138">
        <f t="shared" si="126"/>
        <v>11.473175096045271</v>
      </c>
      <c r="DL541" s="138">
        <f t="shared" si="126"/>
        <v>11.730677778998903</v>
      </c>
      <c r="DM541" s="138">
        <f t="shared" si="126"/>
        <v>11.988180461952538</v>
      </c>
      <c r="DN541" s="138">
        <f t="shared" si="126"/>
        <v>12.245683144906176</v>
      </c>
      <c r="DO541" s="138">
        <f t="shared" si="126"/>
        <v>12.503185827859808</v>
      </c>
      <c r="DP541" s="138">
        <f t="shared" si="126"/>
        <v>12.760688510813443</v>
      </c>
      <c r="DQ541" s="138">
        <f t="shared" si="126"/>
        <v>13.01819119376708</v>
      </c>
      <c r="DR541" s="138">
        <f t="shared" si="126"/>
        <v>13.275693876720711</v>
      </c>
      <c r="DS541" s="138">
        <f t="shared" si="126"/>
        <v>13.533196559674348</v>
      </c>
      <c r="DT541" s="138">
        <f t="shared" si="126"/>
        <v>13.79069924262798</v>
      </c>
      <c r="DU541" s="138">
        <f t="shared" si="126"/>
        <v>14.048201925581616</v>
      </c>
      <c r="DV541" s="138">
        <f t="shared" si="126"/>
        <v>14.305704608535253</v>
      </c>
      <c r="DW541" s="138">
        <f t="shared" si="126"/>
        <v>14.563207291488885</v>
      </c>
      <c r="DX541" s="138">
        <f t="shared" si="126"/>
        <v>14.820709974442529</v>
      </c>
      <c r="DY541" s="138">
        <f t="shared" si="126"/>
        <v>21.064858581179539</v>
      </c>
      <c r="DZ541" s="138">
        <f t="shared" si="126"/>
        <v>20.020272005367843</v>
      </c>
      <c r="EA541" s="138">
        <f t="shared" si="126"/>
        <v>14.825632567398323</v>
      </c>
      <c r="EB541" s="138">
        <f t="shared" si="126"/>
        <v>15.992108896528467</v>
      </c>
      <c r="EC541" s="138">
        <f t="shared" si="126"/>
        <v>15.54172163536704</v>
      </c>
      <c r="ED541" s="138">
        <f t="shared" si="126"/>
        <v>13.374940894584482</v>
      </c>
      <c r="EE541" s="138">
        <f t="shared" si="126"/>
        <v>13.938524856916185</v>
      </c>
      <c r="EF541" s="138">
        <f t="shared" si="126"/>
        <v>13.811049107433631</v>
      </c>
      <c r="EG541" s="138">
        <f t="shared" si="126"/>
        <v>13.683573357951074</v>
      </c>
      <c r="EH541" s="138">
        <f t="shared" si="126"/>
        <v>13.556097608468518</v>
      </c>
      <c r="EI541" s="138">
        <f t="shared" si="126"/>
        <v>13.428621858985959</v>
      </c>
      <c r="EJ541" s="138">
        <f t="shared" si="126"/>
        <v>13.63858191695723</v>
      </c>
      <c r="EK541" s="138">
        <f t="shared" si="126"/>
        <v>13.8485419749285</v>
      </c>
      <c r="EL541" s="138">
        <f t="shared" ref="EL541:FQ541" si="127">EL539+(EL540*$FP$7)</f>
        <v>14.058502032899769</v>
      </c>
      <c r="EM541" s="138">
        <f t="shared" si="127"/>
        <v>14.268462090871036</v>
      </c>
      <c r="EN541" s="138">
        <f t="shared" si="127"/>
        <v>14.478422148842304</v>
      </c>
      <c r="EO541" s="138">
        <f t="shared" si="127"/>
        <v>14.688382206813575</v>
      </c>
      <c r="EP541" s="138">
        <f t="shared" si="127"/>
        <v>14.898342264784842</v>
      </c>
      <c r="EQ541" s="138">
        <f t="shared" si="127"/>
        <v>15.108302322756112</v>
      </c>
      <c r="ER541" s="138">
        <f t="shared" si="127"/>
        <v>16.043418547334035</v>
      </c>
      <c r="ES541" s="138">
        <f t="shared" si="127"/>
        <v>18.068915577174511</v>
      </c>
      <c r="ET541" s="138">
        <f t="shared" si="127"/>
        <v>18.712910712968743</v>
      </c>
      <c r="EU541" s="138">
        <f t="shared" si="127"/>
        <v>17.857191148968194</v>
      </c>
      <c r="EV541" s="138">
        <f t="shared" si="127"/>
        <v>20.819568773621647</v>
      </c>
      <c r="EW541" s="138">
        <f t="shared" si="127"/>
        <v>20.466694726611109</v>
      </c>
      <c r="EX541" s="138">
        <f t="shared" si="127"/>
        <v>21.172442820632181</v>
      </c>
      <c r="EY541" s="138">
        <f t="shared" si="127"/>
        <v>11.6448435513477</v>
      </c>
      <c r="EZ541" s="138">
        <f t="shared" si="127"/>
        <v>8.2925401047476051</v>
      </c>
      <c r="FA541" s="138">
        <f t="shared" si="127"/>
        <v>12.52702866887404</v>
      </c>
      <c r="FB541" s="138">
        <f t="shared" si="127"/>
        <v>11.468406527842431</v>
      </c>
      <c r="FC541" s="138">
        <f t="shared" si="127"/>
        <v>9.7040362927897483</v>
      </c>
      <c r="FD541" s="138">
        <f t="shared" si="127"/>
        <v>46.879317145349759</v>
      </c>
      <c r="FE541" s="138">
        <f t="shared" si="127"/>
        <v>35.640278748064169</v>
      </c>
      <c r="FF541" s="138">
        <f t="shared" si="127"/>
        <v>45.344315040853921</v>
      </c>
      <c r="FG541" s="138">
        <f t="shared" si="127"/>
        <v>48.873055510959283</v>
      </c>
      <c r="FH541" s="138">
        <f t="shared" si="127"/>
        <v>51.484323458837252</v>
      </c>
      <c r="FI541" s="138">
        <f t="shared" si="127"/>
        <v>52.913463349229922</v>
      </c>
      <c r="FJ541" s="138">
        <f t="shared" si="127"/>
        <v>51.771915807150847</v>
      </c>
      <c r="FK541" s="138">
        <f t="shared" si="127"/>
        <v>52.950515124166024</v>
      </c>
      <c r="FL541" s="138">
        <f t="shared" si="127"/>
        <v>51.37316813402893</v>
      </c>
      <c r="FM541" s="138">
        <f t="shared" si="127"/>
        <v>42.789506940497638</v>
      </c>
      <c r="FN541" s="138">
        <f t="shared" si="127"/>
        <v>51.771915807150833</v>
      </c>
      <c r="FO541" s="138">
        <f t="shared" si="127"/>
        <v>38.491501047909303</v>
      </c>
      <c r="FP541" s="138">
        <f t="shared" si="127"/>
        <v>38.366230761220571</v>
      </c>
      <c r="FQ541" s="138">
        <f t="shared" si="127"/>
        <v>73.221364754686292</v>
      </c>
      <c r="FR541" s="138">
        <f>FR539+(FR540*$FP$7)</f>
        <v>79.220223553865409</v>
      </c>
      <c r="FS541" s="138">
        <f>FS539+(FS540*$FP$7)</f>
        <v>94.040933528307946</v>
      </c>
      <c r="FT541" s="138">
        <f>FT539+(FT540*$FP$7)</f>
        <v>96.511051857381688</v>
      </c>
      <c r="FU541" s="138">
        <f>FU539+(FU540*$FP$7)</f>
        <v>70.321781704422548</v>
      </c>
      <c r="FV541" s="138">
        <f>FV539+(FV540*$FP$7)</f>
        <v>59.282839897770096</v>
      </c>
      <c r="FW541" s="112"/>
      <c r="FX541" s="112"/>
      <c r="FY541" s="217" t="s">
        <v>166</v>
      </c>
      <c r="FZ541" s="139">
        <f>SUM(L541:FW541)</f>
        <v>2257.362384501861</v>
      </c>
      <c r="GA541" s="115"/>
      <c r="GB541" s="136" t="s">
        <v>177</v>
      </c>
      <c r="GC541" s="14" t="s">
        <v>11</v>
      </c>
      <c r="GD541" s="117"/>
      <c r="GE541" s="140">
        <f>GE539+GE540</f>
        <v>1.0000000000000002</v>
      </c>
      <c r="GI541" s="141"/>
      <c r="GK541" s="139">
        <v>2257.362384501861</v>
      </c>
      <c r="GL541" s="119">
        <f>FZ541-GK541</f>
        <v>0</v>
      </c>
      <c r="GM541" s="15">
        <f>GL541/GK541</f>
        <v>0</v>
      </c>
      <c r="GO541" s="142">
        <f>SUM(EV541:FU541)</f>
        <v>1138.0604237405487</v>
      </c>
      <c r="GR541" s="143" t="str">
        <f>GB538</f>
        <v>Westmoreland, USA</v>
      </c>
      <c r="GS541" s="144">
        <f>GO541</f>
        <v>1138.0604237405487</v>
      </c>
      <c r="GU541" s="142">
        <f>SUM(DU541:FU541)</f>
        <v>1550.705621856077</v>
      </c>
      <c r="GW541" s="145">
        <f>SUM(DU541:FV541)</f>
        <v>1609.9884617538471</v>
      </c>
      <c r="GY541" s="306">
        <f>+GW541</f>
        <v>1609.9884617538471</v>
      </c>
      <c r="GZ541" s="143" t="str">
        <f>GR541</f>
        <v>Westmoreland, USA</v>
      </c>
      <c r="HA541" s="144">
        <f>GW541</f>
        <v>1609.9884617538471</v>
      </c>
      <c r="HC541" s="123" t="str">
        <f>GR541</f>
        <v>Westmoreland, USA</v>
      </c>
      <c r="HD541" s="146">
        <f>FU541</f>
        <v>70.321781704422548</v>
      </c>
      <c r="HE541" s="147"/>
      <c r="HF541" s="148">
        <f>FV541</f>
        <v>59.282839897770096</v>
      </c>
    </row>
    <row r="542" spans="2:214" ht="9.9499999999999993" customHeight="1">
      <c r="B542" s="6"/>
      <c r="C542" s="157"/>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c r="EV542" s="23"/>
      <c r="EW542" s="23"/>
      <c r="EX542" s="23"/>
      <c r="EY542" s="23"/>
      <c r="EZ542" s="23"/>
      <c r="FA542" s="23"/>
      <c r="FB542" s="23"/>
      <c r="FC542" s="23"/>
      <c r="FD542" s="23"/>
      <c r="FE542" s="23"/>
      <c r="FF542" s="23"/>
      <c r="FG542" s="23"/>
      <c r="FH542" s="23"/>
      <c r="FI542" s="23"/>
      <c r="FJ542" s="23"/>
      <c r="FK542" s="23"/>
      <c r="FL542" s="23"/>
      <c r="FM542" s="23"/>
      <c r="FN542" s="23"/>
      <c r="FO542" s="23"/>
      <c r="FP542" s="23"/>
      <c r="FQ542" s="23"/>
      <c r="FR542" s="23"/>
      <c r="FS542" s="23"/>
      <c r="FT542" s="23"/>
      <c r="FU542" s="23"/>
      <c r="FV542" s="23"/>
      <c r="FW542" s="23"/>
      <c r="FX542" s="23"/>
      <c r="FY542" s="1"/>
      <c r="FZ542" s="151">
        <f>FZ539+(FZ540*$FP$7)</f>
        <v>2257.3623845018615</v>
      </c>
      <c r="GA542" s="152" t="s">
        <v>179</v>
      </c>
      <c r="GB542" s="157"/>
      <c r="GF542" s="6"/>
      <c r="GK542" s="204">
        <v>0</v>
      </c>
      <c r="GZ542" s="1"/>
      <c r="HA542" s="1"/>
    </row>
    <row r="543" spans="2:214" ht="15" customHeight="1">
      <c r="B543" s="14">
        <v>104</v>
      </c>
      <c r="C543" s="103" t="str">
        <f>GB543</f>
        <v>Whitehaven Coal, Australia</v>
      </c>
      <c r="D543" s="154" t="s">
        <v>180</v>
      </c>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c r="DU543" s="23"/>
      <c r="DV543" s="23"/>
      <c r="DW543" s="23"/>
      <c r="DX543" s="23"/>
      <c r="DY543" s="23"/>
      <c r="DZ543" s="23"/>
      <c r="EA543" s="23"/>
      <c r="EB543" s="23"/>
      <c r="EC543" s="23"/>
      <c r="ED543" s="23"/>
      <c r="EE543" s="23"/>
      <c r="EF543" s="23"/>
      <c r="EG543" s="23"/>
      <c r="EH543" s="23"/>
      <c r="EI543" s="23"/>
      <c r="EJ543" s="23"/>
      <c r="EK543" s="23"/>
      <c r="EL543" s="23"/>
      <c r="EM543" s="23"/>
      <c r="EN543" s="23"/>
      <c r="EO543" s="23"/>
      <c r="EP543" s="23"/>
      <c r="EQ543" s="23"/>
      <c r="ER543" s="23"/>
      <c r="ES543" s="23"/>
      <c r="ET543" s="23"/>
      <c r="EU543" s="23"/>
      <c r="EV543" s="23"/>
      <c r="EW543" s="23"/>
      <c r="EX543" s="23"/>
      <c r="EY543" s="23"/>
      <c r="EZ543" s="23"/>
      <c r="FA543" s="23"/>
      <c r="FB543" s="23"/>
      <c r="FC543" s="23"/>
      <c r="FD543" s="23"/>
      <c r="FE543" s="23"/>
      <c r="FF543" s="23"/>
      <c r="FG543" s="23"/>
      <c r="FH543" s="23"/>
      <c r="FI543" s="23"/>
      <c r="FJ543" s="23"/>
      <c r="FK543" s="23"/>
      <c r="FL543" s="23"/>
      <c r="FM543" s="23"/>
      <c r="FN543" s="23"/>
      <c r="FO543" s="23"/>
      <c r="FP543" s="23"/>
      <c r="FQ543" s="23"/>
      <c r="FR543" s="23"/>
      <c r="FS543" s="23"/>
      <c r="FT543" s="23"/>
      <c r="FU543" s="23"/>
      <c r="FV543" s="23"/>
      <c r="FW543" s="23"/>
      <c r="FX543" s="23"/>
      <c r="FY543" s="1"/>
      <c r="FZ543" s="153"/>
      <c r="GB543" s="103" t="s">
        <v>123</v>
      </c>
      <c r="GF543" s="14">
        <v>104</v>
      </c>
      <c r="GK543" s="204"/>
      <c r="GZ543" s="1"/>
      <c r="HA543" s="1"/>
    </row>
    <row r="544" spans="2:214" ht="15" customHeight="1">
      <c r="C544" s="109" t="s">
        <v>172</v>
      </c>
      <c r="D544" s="116" t="s">
        <v>173</v>
      </c>
      <c r="F544" s="14" t="s">
        <v>308</v>
      </c>
      <c r="G544" s="23" t="s">
        <v>182</v>
      </c>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c r="DU544" s="23"/>
      <c r="DV544" s="23"/>
      <c r="DW544" s="23"/>
      <c r="DX544" s="23"/>
      <c r="DY544" s="23"/>
      <c r="DZ544" s="23"/>
      <c r="EA544" s="23"/>
      <c r="EB544" s="23"/>
      <c r="EC544" s="23"/>
      <c r="ED544" s="23"/>
      <c r="EE544" s="23"/>
      <c r="EF544" s="23"/>
      <c r="EG544" s="23"/>
      <c r="EH544" s="23"/>
      <c r="EI544" s="23"/>
      <c r="EJ544" s="23"/>
      <c r="EK544" s="23"/>
      <c r="EL544" s="23"/>
      <c r="EM544" s="23"/>
      <c r="EN544" s="23"/>
      <c r="EO544" s="23"/>
      <c r="EP544" s="23"/>
      <c r="EQ544" s="23"/>
      <c r="ER544" s="23"/>
      <c r="ES544" s="23"/>
      <c r="ET544" s="23"/>
      <c r="EU544" s="23"/>
      <c r="EV544" s="23"/>
      <c r="EW544" s="23"/>
      <c r="EX544" s="23"/>
      <c r="EY544" s="23"/>
      <c r="EZ544" s="23"/>
      <c r="FA544" s="23"/>
      <c r="FB544" s="23"/>
      <c r="FC544" s="23"/>
      <c r="FD544" s="23"/>
      <c r="FE544" s="23"/>
      <c r="FF544" s="23"/>
      <c r="FG544" s="23"/>
      <c r="FH544" s="23"/>
      <c r="FI544" s="229"/>
      <c r="FJ544" s="155">
        <f>[4]Whitehaven!FG29</f>
        <v>3.6458028063448764</v>
      </c>
      <c r="FK544" s="155">
        <f>[4]Whitehaven!FH29</f>
        <v>6.0582334652918899</v>
      </c>
      <c r="FL544" s="155">
        <f>[4]Whitehaven!FI29</f>
        <v>5.148480064825943</v>
      </c>
      <c r="FM544" s="155">
        <f>[4]Whitehaven!FJ29</f>
        <v>6.8457811850982315</v>
      </c>
      <c r="FN544" s="155">
        <f>[4]Whitehaven!FK29</f>
        <v>8.427665829192005</v>
      </c>
      <c r="FO544" s="155">
        <f>[4]Whitehaven!FL29</f>
        <v>10.392008992387133</v>
      </c>
      <c r="FP544" s="155">
        <f>[4]Whitehaven!FM29</f>
        <v>10.539108422810733</v>
      </c>
      <c r="FQ544" s="155">
        <f>[4]Whitehaven!FN29</f>
        <v>16.638077114989159</v>
      </c>
      <c r="FR544" s="155">
        <f>[4]Whitehaven!FO29</f>
        <v>20.768176507651727</v>
      </c>
      <c r="FS544" s="155">
        <f>[4]Whitehaven!FP29</f>
        <v>27.620746897231047</v>
      </c>
      <c r="FT544" s="155">
        <f>[4]Whitehaven!FQ29</f>
        <v>35.665954207321697</v>
      </c>
      <c r="FU544" s="155">
        <f>[4]Whitehaven!FR29</f>
        <v>40.097041665312553</v>
      </c>
      <c r="FV544" s="155">
        <f>[4]Whitehaven!FS29</f>
        <v>40.117409278755822</v>
      </c>
      <c r="FW544" s="23"/>
      <c r="FX544" s="23"/>
      <c r="FY544" s="217" t="s">
        <v>166</v>
      </c>
      <c r="FZ544" s="114">
        <f>SUM(L544:FW544)</f>
        <v>231.96448643721283</v>
      </c>
      <c r="GB544" s="109" t="s">
        <v>172</v>
      </c>
      <c r="GC544" s="116" t="s">
        <v>173</v>
      </c>
      <c r="GD544" s="117"/>
      <c r="GE544" s="118">
        <f>FZ544/FZ546</f>
        <v>0.89849736753571097</v>
      </c>
      <c r="GK544" s="204"/>
      <c r="GW544" s="121">
        <f>SUM(DU544:FV544)</f>
        <v>231.96448643721283</v>
      </c>
      <c r="GZ544" s="1"/>
      <c r="HA544" s="1"/>
    </row>
    <row r="545" spans="2:216" ht="15" customHeight="1">
      <c r="C545" s="125" t="s">
        <v>175</v>
      </c>
      <c r="D545" s="130" t="s">
        <v>176</v>
      </c>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c r="DU545" s="23"/>
      <c r="DV545" s="23"/>
      <c r="DW545" s="23"/>
      <c r="DX545" s="23"/>
      <c r="DY545" s="23"/>
      <c r="DZ545" s="23"/>
      <c r="EA545" s="23"/>
      <c r="EB545" s="23"/>
      <c r="EC545" s="23"/>
      <c r="ED545" s="23"/>
      <c r="EE545" s="23"/>
      <c r="EF545" s="23"/>
      <c r="EG545" s="23"/>
      <c r="EH545" s="23"/>
      <c r="EI545" s="23"/>
      <c r="EJ545" s="23"/>
      <c r="EK545" s="23"/>
      <c r="EL545" s="23"/>
      <c r="EM545" s="23"/>
      <c r="EN545" s="23"/>
      <c r="EO545" s="23"/>
      <c r="EP545" s="23"/>
      <c r="EQ545" s="23"/>
      <c r="ER545" s="23"/>
      <c r="ES545" s="23"/>
      <c r="ET545" s="23"/>
      <c r="EU545" s="23"/>
      <c r="EV545" s="23"/>
      <c r="EW545" s="23"/>
      <c r="EX545" s="23"/>
      <c r="EY545" s="23"/>
      <c r="EZ545" s="23"/>
      <c r="FA545" s="23"/>
      <c r="FB545" s="23"/>
      <c r="FC545" s="23"/>
      <c r="FD545" s="23"/>
      <c r="FE545" s="23"/>
      <c r="FF545" s="23"/>
      <c r="FG545" s="23"/>
      <c r="FH545" s="23"/>
      <c r="FI545" s="229"/>
      <c r="FJ545" s="221">
        <f>[4]Whitehaven!FG36</f>
        <v>1.4709423106231285E-2</v>
      </c>
      <c r="FK545" s="221">
        <f>[4]Whitehaven!FH36</f>
        <v>2.4442660245425917E-2</v>
      </c>
      <c r="FL545" s="221">
        <f>[4]Whitehaven!FI36</f>
        <v>2.0772152431208054E-2</v>
      </c>
      <c r="FM545" s="221">
        <f>[4]Whitehaven!FJ36</f>
        <v>2.7620114771166746E-2</v>
      </c>
      <c r="FN545" s="221">
        <f>[4]Whitehaven!FK36</f>
        <v>3.4002415672008256E-2</v>
      </c>
      <c r="FO545" s="221">
        <f>[4]Whitehaven!FL36</f>
        <v>4.1927790753453785E-2</v>
      </c>
      <c r="FP545" s="221">
        <f>[4]Whitehaven!FM36</f>
        <v>4.2521280822916882E-2</v>
      </c>
      <c r="FQ545" s="221">
        <f>[4]Whitehaven!FN36</f>
        <v>6.7128292164501807E-2</v>
      </c>
      <c r="FR545" s="221">
        <f>[4]Whitehaven!FO36</f>
        <v>8.3791667191734628E-2</v>
      </c>
      <c r="FS545" s="221">
        <f>[4]Whitehaven!FP36</f>
        <v>0.11143917381226122</v>
      </c>
      <c r="FT545" s="221">
        <f>[4]Whitehaven!FQ36</f>
        <v>0.14389851530366546</v>
      </c>
      <c r="FU545" s="221">
        <f>[4]Whitehaven!FR36</f>
        <v>0.16177626231918429</v>
      </c>
      <c r="FV545" s="221">
        <f>[4]Whitehaven!FS36</f>
        <v>0.16185843786726381</v>
      </c>
      <c r="FW545" s="23"/>
      <c r="FX545" s="23"/>
      <c r="FY545" s="217" t="s">
        <v>166</v>
      </c>
      <c r="FZ545" s="129">
        <f>SUM(L545:FW545)</f>
        <v>0.93588818646102212</v>
      </c>
      <c r="GB545" s="125" t="s">
        <v>175</v>
      </c>
      <c r="GC545" s="130" t="s">
        <v>176</v>
      </c>
      <c r="GD545" s="117"/>
      <c r="GE545" s="131">
        <f>(FZ545*$FP$7)/FZ546</f>
        <v>0.10150263246428903</v>
      </c>
      <c r="GK545" s="204"/>
      <c r="GW545" s="134">
        <f>SUM(DU545:FV545)</f>
        <v>0.93588818646102212</v>
      </c>
      <c r="GZ545" s="1"/>
      <c r="HA545" s="1"/>
    </row>
    <row r="546" spans="2:216" ht="15" customHeight="1">
      <c r="B546" s="6"/>
      <c r="C546" s="136" t="s">
        <v>177</v>
      </c>
      <c r="D546" s="14" t="s">
        <v>11</v>
      </c>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c r="DU546" s="23"/>
      <c r="DV546" s="23"/>
      <c r="DW546" s="23"/>
      <c r="DX546" s="23"/>
      <c r="DY546" s="23"/>
      <c r="DZ546" s="23"/>
      <c r="EA546" s="23"/>
      <c r="EB546" s="23"/>
      <c r="EC546" s="23"/>
      <c r="ED546" s="23"/>
      <c r="EE546" s="23"/>
      <c r="EF546" s="23"/>
      <c r="EG546" s="23"/>
      <c r="EH546" s="23"/>
      <c r="EI546" s="23"/>
      <c r="EJ546" s="23"/>
      <c r="EK546" s="23"/>
      <c r="EL546" s="23"/>
      <c r="EM546" s="23"/>
      <c r="EN546" s="23"/>
      <c r="EO546" s="23"/>
      <c r="EP546" s="23"/>
      <c r="EQ546" s="23"/>
      <c r="ER546" s="23"/>
      <c r="ES546" s="23"/>
      <c r="ET546" s="23"/>
      <c r="EU546" s="23"/>
      <c r="EV546" s="23"/>
      <c r="EW546" s="23"/>
      <c r="EX546" s="23"/>
      <c r="EY546" s="23"/>
      <c r="EZ546" s="23"/>
      <c r="FA546" s="23"/>
      <c r="FB546" s="23"/>
      <c r="FC546" s="23"/>
      <c r="FD546" s="23"/>
      <c r="FE546" s="23"/>
      <c r="FF546" s="23"/>
      <c r="FG546" s="23"/>
      <c r="FH546" s="23"/>
      <c r="FI546" s="23"/>
      <c r="FJ546" s="138">
        <f t="shared" ref="FJ546:FV546" si="128">FJ544+(FJ545*$FP$7)</f>
        <v>4.0576666533193526</v>
      </c>
      <c r="FK546" s="138">
        <f t="shared" si="128"/>
        <v>6.7426279521638159</v>
      </c>
      <c r="FL546" s="138">
        <f t="shared" si="128"/>
        <v>5.7301003328997684</v>
      </c>
      <c r="FM546" s="138">
        <f t="shared" si="128"/>
        <v>7.6191443986909002</v>
      </c>
      <c r="FN546" s="138">
        <f t="shared" si="128"/>
        <v>9.3797334680082365</v>
      </c>
      <c r="FO546" s="138">
        <f t="shared" si="128"/>
        <v>11.565987133483839</v>
      </c>
      <c r="FP546" s="138">
        <f t="shared" si="128"/>
        <v>11.729704285852405</v>
      </c>
      <c r="FQ546" s="138">
        <f t="shared" si="128"/>
        <v>18.517669295595208</v>
      </c>
      <c r="FR546" s="138">
        <f t="shared" si="128"/>
        <v>23.114343189020296</v>
      </c>
      <c r="FS546" s="138">
        <f t="shared" si="128"/>
        <v>30.741043763974361</v>
      </c>
      <c r="FT546" s="138">
        <f t="shared" si="128"/>
        <v>39.69511263582433</v>
      </c>
      <c r="FU546" s="138">
        <f t="shared" si="128"/>
        <v>44.626777010249711</v>
      </c>
      <c r="FV546" s="138">
        <f t="shared" si="128"/>
        <v>44.649445539039206</v>
      </c>
      <c r="FW546" s="23"/>
      <c r="FX546" s="23"/>
      <c r="FY546" s="217" t="s">
        <v>166</v>
      </c>
      <c r="FZ546" s="139">
        <f>SUM(L546:FW546)</f>
        <v>258.16935565812145</v>
      </c>
      <c r="GB546" s="136" t="s">
        <v>177</v>
      </c>
      <c r="GC546" s="14" t="s">
        <v>11</v>
      </c>
      <c r="GD546" s="117"/>
      <c r="GE546" s="140">
        <f>GE544+GE545</f>
        <v>1</v>
      </c>
      <c r="GF546" s="6"/>
      <c r="GK546" s="204"/>
      <c r="GR546" s="143" t="str">
        <f>GB543</f>
        <v>Whitehaven Coal, Australia</v>
      </c>
      <c r="GW546" s="145">
        <f>SUM(DU546:FV546)</f>
        <v>258.16935565812145</v>
      </c>
      <c r="GY546" s="306">
        <f>+GW546</f>
        <v>258.16935565812145</v>
      </c>
      <c r="GZ546" s="143" t="str">
        <f>GR546</f>
        <v>Whitehaven Coal, Australia</v>
      </c>
      <c r="HA546" s="144">
        <f>GW546</f>
        <v>258.16935565812145</v>
      </c>
      <c r="HC546" s="123" t="str">
        <f>GR546</f>
        <v>Whitehaven Coal, Australia</v>
      </c>
      <c r="HD546" s="146">
        <f>FU546</f>
        <v>44.626777010249711</v>
      </c>
      <c r="HE546" s="147"/>
      <c r="HF546" s="148">
        <f>FV546</f>
        <v>44.649445539039206</v>
      </c>
    </row>
    <row r="547" spans="2:216" ht="9.9499999999999993" customHeight="1">
      <c r="B547" s="6"/>
      <c r="C547" s="157"/>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c r="DU547" s="23"/>
      <c r="DV547" s="23"/>
      <c r="DW547" s="23"/>
      <c r="DX547" s="23"/>
      <c r="DY547" s="23"/>
      <c r="DZ547" s="23"/>
      <c r="EA547" s="23"/>
      <c r="EB547" s="23"/>
      <c r="EC547" s="23"/>
      <c r="ED547" s="23"/>
      <c r="EE547" s="23"/>
      <c r="EF547" s="23"/>
      <c r="EG547" s="23"/>
      <c r="EH547" s="23"/>
      <c r="EI547" s="23"/>
      <c r="EJ547" s="23"/>
      <c r="EK547" s="23"/>
      <c r="EL547" s="23"/>
      <c r="EM547" s="23"/>
      <c r="EN547" s="23"/>
      <c r="EO547" s="23"/>
      <c r="EP547" s="23"/>
      <c r="EQ547" s="23"/>
      <c r="ER547" s="23"/>
      <c r="ES547" s="23"/>
      <c r="ET547" s="23"/>
      <c r="EU547" s="23"/>
      <c r="EV547" s="23"/>
      <c r="EW547" s="23"/>
      <c r="EX547" s="23"/>
      <c r="EY547" s="23"/>
      <c r="EZ547" s="23"/>
      <c r="FA547" s="23"/>
      <c r="FB547" s="23"/>
      <c r="FC547" s="23"/>
      <c r="FD547" s="23"/>
      <c r="FE547" s="23"/>
      <c r="FF547" s="23"/>
      <c r="FG547" s="23"/>
      <c r="FH547" s="23"/>
      <c r="FI547" s="23"/>
      <c r="FJ547" s="23"/>
      <c r="FK547" s="23"/>
      <c r="FL547" s="23"/>
      <c r="FM547" s="23"/>
      <c r="FN547" s="23"/>
      <c r="FO547" s="23"/>
      <c r="FP547" s="23"/>
      <c r="FQ547" s="23"/>
      <c r="FR547" s="23"/>
      <c r="FS547" s="23"/>
      <c r="FT547" s="23"/>
      <c r="FU547" s="23"/>
      <c r="FV547" s="23"/>
      <c r="FW547" s="23"/>
      <c r="FX547" s="23"/>
      <c r="FY547" s="1"/>
      <c r="FZ547" s="151">
        <f>FZ544+(FZ545*$FP$7)</f>
        <v>258.16935565812145</v>
      </c>
      <c r="GA547" s="152" t="s">
        <v>179</v>
      </c>
      <c r="GB547" s="157"/>
      <c r="GF547" s="6"/>
      <c r="GK547" s="204"/>
      <c r="GZ547" s="1"/>
      <c r="HA547" s="1"/>
    </row>
    <row r="548" spans="2:216" ht="15" customHeight="1">
      <c r="B548" s="14">
        <v>105</v>
      </c>
      <c r="C548" s="103" t="str">
        <f>GB548</f>
        <v>Wintershall, Germany</v>
      </c>
      <c r="D548" s="154" t="s">
        <v>180</v>
      </c>
      <c r="F548" s="14" t="s">
        <v>277</v>
      </c>
      <c r="G548" s="23" t="s">
        <v>200</v>
      </c>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c r="EV548" s="23"/>
      <c r="EW548" s="23"/>
      <c r="EX548" s="23"/>
      <c r="EY548" s="23"/>
      <c r="EZ548" s="23"/>
      <c r="FA548" s="23"/>
      <c r="FB548" s="23"/>
      <c r="FC548" s="23"/>
      <c r="FD548" s="23"/>
      <c r="FE548" s="23"/>
      <c r="FF548" s="23"/>
      <c r="FG548" s="23"/>
      <c r="FH548" s="23"/>
      <c r="FI548" s="23"/>
      <c r="FJ548" s="23"/>
      <c r="FK548" s="23"/>
      <c r="FL548" s="23"/>
      <c r="FM548" s="23"/>
      <c r="FN548" s="23"/>
      <c r="FO548" s="23"/>
      <c r="FP548" s="23"/>
      <c r="FQ548" s="23"/>
      <c r="FR548" s="23"/>
      <c r="FS548" s="23"/>
      <c r="FT548" s="23"/>
      <c r="FU548" s="23"/>
      <c r="FV548" s="23"/>
      <c r="FW548" s="150"/>
      <c r="FX548" s="150"/>
      <c r="FY548" s="1"/>
      <c r="FZ548" s="153"/>
      <c r="GB548" s="103" t="s">
        <v>116</v>
      </c>
      <c r="GF548" s="14">
        <v>105</v>
      </c>
      <c r="GK548" s="153"/>
      <c r="GT548" s="22"/>
      <c r="GU548" s="22"/>
      <c r="GV548" s="22"/>
      <c r="GW548" s="22"/>
      <c r="GX548" s="22"/>
      <c r="HH548" s="135"/>
    </row>
    <row r="549" spans="2:216" ht="14.1" customHeight="1">
      <c r="C549" s="109" t="s">
        <v>172</v>
      </c>
      <c r="D549" s="110" t="s">
        <v>173</v>
      </c>
      <c r="F549" s="14" t="s">
        <v>300</v>
      </c>
      <c r="G549" s="23" t="s">
        <v>204</v>
      </c>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c r="EV549" s="23"/>
      <c r="EW549" s="23"/>
      <c r="EX549" s="23"/>
      <c r="EY549" s="23"/>
      <c r="EZ549" s="23"/>
      <c r="FA549" s="213"/>
      <c r="FB549" s="155">
        <f>[4]Wintershall!EY29</f>
        <v>4.125881200791941</v>
      </c>
      <c r="FC549" s="155">
        <f>[4]Wintershall!EZ29</f>
        <v>28.677523667380868</v>
      </c>
      <c r="FD549" s="155">
        <f>[4]Wintershall!FA29</f>
        <v>29.637407119035849</v>
      </c>
      <c r="FE549" s="155">
        <f>[4]Wintershall!FB29</f>
        <v>33.535051928483817</v>
      </c>
      <c r="FF549" s="155">
        <f>[4]Wintershall!FC29</f>
        <v>33.709384936967993</v>
      </c>
      <c r="FG549" s="155">
        <f>[4]Wintershall!FD29</f>
        <v>37.869581164134281</v>
      </c>
      <c r="FH549" s="155">
        <f>[4]Wintershall!FE29</f>
        <v>39.234137825601522</v>
      </c>
      <c r="FI549" s="155">
        <f>[4]Wintershall!FF29</f>
        <v>40.426465288568721</v>
      </c>
      <c r="FJ549" s="155">
        <f>[4]Wintershall!FG29</f>
        <v>40.0175844587882</v>
      </c>
      <c r="FK549" s="155">
        <f>[4]Wintershall!FH29</f>
        <v>41.15180091892735</v>
      </c>
      <c r="FL549" s="207">
        <f>[4]Wintershall!FI29</f>
        <v>44.921652767806513</v>
      </c>
      <c r="FM549" s="155">
        <f>[4]Wintershall!FJ29</f>
        <v>48.691504616685677</v>
      </c>
      <c r="FN549" s="155">
        <f>[4]Wintershall!FK29</f>
        <v>47.725309735078298</v>
      </c>
      <c r="FO549" s="155">
        <f>[4]Wintershall!FL29</f>
        <v>36.99607393838064</v>
      </c>
      <c r="FP549" s="155">
        <f>[4]Wintershall!FM29</f>
        <v>39.310444085598895</v>
      </c>
      <c r="FQ549" s="155">
        <f>[4]Wintershall!FN29</f>
        <v>43.886645774471887</v>
      </c>
      <c r="FR549" s="155">
        <f>[4]Wintershall!FO29</f>
        <v>48.462847463344879</v>
      </c>
      <c r="FS549" s="155">
        <f>[4]Wintershall!FP29</f>
        <v>53.039049152217878</v>
      </c>
      <c r="FT549" s="155">
        <f>[4]Wintershall!FQ29</f>
        <v>57.615250841090869</v>
      </c>
      <c r="FU549" s="155">
        <f>[4]Wintershall!FR29</f>
        <v>57.361666238631557</v>
      </c>
      <c r="FV549" s="155">
        <f>[4]Wintershall!FS29</f>
        <v>61.247688847513921</v>
      </c>
      <c r="FW549" s="150"/>
      <c r="FX549" s="150"/>
      <c r="FY549" s="217" t="s">
        <v>166</v>
      </c>
      <c r="FZ549" s="114">
        <f>SUM(L549:FW549)</f>
        <v>867.6429519695015</v>
      </c>
      <c r="GA549" s="115"/>
      <c r="GB549" s="109" t="s">
        <v>172</v>
      </c>
      <c r="GC549" s="116" t="s">
        <v>173</v>
      </c>
      <c r="GD549" s="117"/>
      <c r="GE549" s="118">
        <f>FZ549/FZ551</f>
        <v>0.86560961581412077</v>
      </c>
      <c r="GI549" s="118">
        <f>FZ549/$GI$576</f>
        <v>5.3827356785441174E-4</v>
      </c>
      <c r="GK549" s="114">
        <v>867.6429519695015</v>
      </c>
      <c r="GO549" s="120">
        <f>SUM(EV549:FU549)</f>
        <v>806.39526312198757</v>
      </c>
      <c r="GT549" s="22"/>
      <c r="GU549" s="120">
        <f>SUM(DU549:FU549)</f>
        <v>806.39526312198757</v>
      </c>
      <c r="GV549" s="22"/>
      <c r="GW549" s="121">
        <f>SUM(DU549:FV549)</f>
        <v>867.6429519695015</v>
      </c>
      <c r="GX549" s="22"/>
      <c r="HH549" s="135"/>
    </row>
    <row r="550" spans="2:216" ht="14.1" customHeight="1">
      <c r="C550" s="125" t="s">
        <v>175</v>
      </c>
      <c r="D550" s="126" t="s">
        <v>176</v>
      </c>
      <c r="F550" s="101"/>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214"/>
      <c r="FB550" s="127">
        <f>[4]Wintershall!EY36</f>
        <v>3.7476305141553992E-2</v>
      </c>
      <c r="FC550" s="127">
        <f>[4]Wintershall!EZ36</f>
        <v>0.1105522642766637</v>
      </c>
      <c r="FD550" s="127">
        <f>[4]Wintershall!FA36</f>
        <v>0.116545062585854</v>
      </c>
      <c r="FE550" s="127">
        <f>[4]Wintershall!FB36</f>
        <v>0.14104409110629895</v>
      </c>
      <c r="FF550" s="127">
        <f>[4]Wintershall!FC36</f>
        <v>0.14262759695735056</v>
      </c>
      <c r="FG550" s="127">
        <f>[4]Wintershall!FD36</f>
        <v>0.16678540038277945</v>
      </c>
      <c r="FH550" s="127">
        <f>[4]Wintershall!FE36</f>
        <v>0.18190601342094356</v>
      </c>
      <c r="FI550" s="127">
        <f>[4]Wintershall!FF36</f>
        <v>0.19001015286486928</v>
      </c>
      <c r="FJ550" s="127">
        <f>[4]Wintershall!FG36</f>
        <v>0.19174827362226907</v>
      </c>
      <c r="FK550" s="127">
        <f>[4]Wintershall!FH36</f>
        <v>0.19932457778251089</v>
      </c>
      <c r="FL550" s="206">
        <f>[4]Wintershall!FI36</f>
        <v>0.25264925832311552</v>
      </c>
      <c r="FM550" s="127">
        <f>[4]Wintershall!FJ36</f>
        <v>0.3059739388637201</v>
      </c>
      <c r="FN550" s="127">
        <f>[4]Wintershall!FK36</f>
        <v>0.31628004378409025</v>
      </c>
      <c r="FO550" s="127">
        <f>[4]Wintershall!FL36</f>
        <v>0.19374443174065387</v>
      </c>
      <c r="FP550" s="127">
        <f>[4]Wintershall!FM36</f>
        <v>0.19568410540174924</v>
      </c>
      <c r="FQ550" s="127">
        <f>[4]Wintershall!FN36</f>
        <v>0.2448836805964989</v>
      </c>
      <c r="FR550" s="127">
        <f>[4]Wintershall!FO36</f>
        <v>0.2940832557912485</v>
      </c>
      <c r="FS550" s="127">
        <f>[4]Wintershall!FP36</f>
        <v>0.34328283098599804</v>
      </c>
      <c r="FT550" s="127">
        <f>[4]Wintershall!FQ36</f>
        <v>0.3924824061807477</v>
      </c>
      <c r="FU550" s="127">
        <f>[4]Wintershall!FR36</f>
        <v>0.38472696318935196</v>
      </c>
      <c r="FV550" s="127">
        <f>[4]Wintershall!FS36</f>
        <v>0.4091204246530602</v>
      </c>
      <c r="FW550" s="150"/>
      <c r="FX550" s="150"/>
      <c r="FY550" s="217" t="s">
        <v>166</v>
      </c>
      <c r="FZ550" s="129">
        <f>SUM(L550:FW550)</f>
        <v>4.8109310776513272</v>
      </c>
      <c r="GA550" s="115"/>
      <c r="GB550" s="125" t="s">
        <v>175</v>
      </c>
      <c r="GC550" s="130" t="s">
        <v>176</v>
      </c>
      <c r="GD550" s="117"/>
      <c r="GE550" s="131">
        <f>(FZ550*$FP$7)/FZ551</f>
        <v>0.13439038418587895</v>
      </c>
      <c r="GI550" s="132"/>
      <c r="GK550" s="129">
        <v>4.8109310776513272</v>
      </c>
      <c r="GO550" s="133">
        <f>SUM(EV550:FU550)</f>
        <v>4.4018106529982672</v>
      </c>
      <c r="GT550" s="22"/>
      <c r="GU550" s="133">
        <f>SUM(DU550:FU550)</f>
        <v>4.4018106529982672</v>
      </c>
      <c r="GV550" s="22"/>
      <c r="GW550" s="134">
        <f>SUM(DU550:FV550)</f>
        <v>4.8109310776513272</v>
      </c>
      <c r="GX550" s="22"/>
      <c r="HH550" s="135"/>
    </row>
    <row r="551" spans="2:216" ht="15" customHeight="1">
      <c r="C551" s="136" t="s">
        <v>177</v>
      </c>
      <c r="D551" s="14" t="s">
        <v>11</v>
      </c>
      <c r="F551" s="101"/>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c r="EV551" s="23"/>
      <c r="EW551" s="23"/>
      <c r="EX551" s="23"/>
      <c r="EY551" s="23"/>
      <c r="EZ551" s="23"/>
      <c r="FA551" s="215"/>
      <c r="FB551" s="138">
        <f t="shared" ref="FB551:FV551" si="129">FB549+(FB550*$FP$7)</f>
        <v>5.1752177447554528</v>
      </c>
      <c r="FC551" s="138">
        <f t="shared" si="129"/>
        <v>31.772987067127453</v>
      </c>
      <c r="FD551" s="138">
        <f t="shared" si="129"/>
        <v>32.900668871439763</v>
      </c>
      <c r="FE551" s="138">
        <f t="shared" si="129"/>
        <v>37.484286479460188</v>
      </c>
      <c r="FF551" s="138">
        <f t="shared" si="129"/>
        <v>37.702957651773808</v>
      </c>
      <c r="FG551" s="138">
        <f t="shared" si="129"/>
        <v>42.539572374852106</v>
      </c>
      <c r="FH551" s="138">
        <f t="shared" si="129"/>
        <v>44.327506201387941</v>
      </c>
      <c r="FI551" s="138">
        <f t="shared" si="129"/>
        <v>45.746749568785063</v>
      </c>
      <c r="FJ551" s="138">
        <f t="shared" si="129"/>
        <v>45.38653612021173</v>
      </c>
      <c r="FK551" s="138">
        <f t="shared" si="129"/>
        <v>46.732889096837653</v>
      </c>
      <c r="FL551" s="138">
        <f t="shared" si="129"/>
        <v>51.995832000853746</v>
      </c>
      <c r="FM551" s="138">
        <f t="shared" si="129"/>
        <v>57.258774904869838</v>
      </c>
      <c r="FN551" s="138">
        <f t="shared" si="129"/>
        <v>56.581150961032826</v>
      </c>
      <c r="FO551" s="138">
        <f t="shared" si="129"/>
        <v>42.420918027118951</v>
      </c>
      <c r="FP551" s="138">
        <f t="shared" si="129"/>
        <v>44.789599036847875</v>
      </c>
      <c r="FQ551" s="138">
        <f t="shared" si="129"/>
        <v>50.74338883117386</v>
      </c>
      <c r="FR551" s="138">
        <f t="shared" si="129"/>
        <v>56.697178625499838</v>
      </c>
      <c r="FS551" s="138">
        <f t="shared" si="129"/>
        <v>62.650968419825823</v>
      </c>
      <c r="FT551" s="138">
        <f t="shared" si="129"/>
        <v>68.604758214151801</v>
      </c>
      <c r="FU551" s="138">
        <f t="shared" si="129"/>
        <v>68.134021207933415</v>
      </c>
      <c r="FV551" s="138">
        <f t="shared" si="129"/>
        <v>72.703060737799603</v>
      </c>
      <c r="FW551" s="112"/>
      <c r="FX551" s="112"/>
      <c r="FY551" s="217" t="s">
        <v>166</v>
      </c>
      <c r="FZ551" s="139">
        <f>SUM(L551:FW551)</f>
        <v>1002.3490221437389</v>
      </c>
      <c r="GA551" s="115"/>
      <c r="GB551" s="136" t="s">
        <v>177</v>
      </c>
      <c r="GC551" s="14" t="s">
        <v>11</v>
      </c>
      <c r="GD551" s="117"/>
      <c r="GE551" s="140">
        <f>GE549+GE550</f>
        <v>0.99999999999999978</v>
      </c>
      <c r="GI551" s="141"/>
      <c r="GK551" s="139">
        <v>1002.3490221437389</v>
      </c>
      <c r="GO551" s="142">
        <f>SUM(EV551:FU551)</f>
        <v>929.64596140593926</v>
      </c>
      <c r="GR551" s="143" t="str">
        <f>GB548</f>
        <v>Wintershall, Germany</v>
      </c>
      <c r="GS551" s="144">
        <f>GO551</f>
        <v>929.64596140593926</v>
      </c>
      <c r="GT551" s="22"/>
      <c r="GU551" s="142">
        <f>SUM(DU551:FU551)</f>
        <v>929.64596140593926</v>
      </c>
      <c r="GV551" s="22"/>
      <c r="GW551" s="145">
        <f>SUM(DU551:FV551)</f>
        <v>1002.3490221437389</v>
      </c>
      <c r="GX551" s="22"/>
      <c r="GY551" s="306">
        <f>+GW551</f>
        <v>1002.3490221437389</v>
      </c>
      <c r="GZ551" s="143" t="str">
        <f>GR551</f>
        <v>Wintershall, Germany</v>
      </c>
      <c r="HA551" s="144">
        <f>GW551</f>
        <v>1002.3490221437389</v>
      </c>
      <c r="HC551" s="123" t="str">
        <f>GR551</f>
        <v>Wintershall, Germany</v>
      </c>
      <c r="HD551" s="146">
        <f>FU551</f>
        <v>68.134021207933415</v>
      </c>
      <c r="HE551" s="147"/>
      <c r="HF551" s="148">
        <f>FV551</f>
        <v>72.703060737799603</v>
      </c>
      <c r="HH551" s="135"/>
    </row>
    <row r="552" spans="2:216" ht="9.9499999999999993" customHeight="1">
      <c r="B552" s="6"/>
      <c r="C552" s="157"/>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c r="EV552" s="23"/>
      <c r="EW552" s="23"/>
      <c r="EX552" s="23"/>
      <c r="EY552" s="23"/>
      <c r="EZ552" s="23"/>
      <c r="FA552" s="23"/>
      <c r="FB552" s="23"/>
      <c r="FC552" s="23"/>
      <c r="FD552" s="23"/>
      <c r="FE552" s="23"/>
      <c r="FF552" s="23"/>
      <c r="FG552" s="23"/>
      <c r="FH552" s="23"/>
      <c r="FI552" s="23"/>
      <c r="FJ552" s="23"/>
      <c r="FK552" s="23"/>
      <c r="FL552" s="23"/>
      <c r="FM552" s="23"/>
      <c r="FN552" s="23"/>
      <c r="FO552" s="23"/>
      <c r="FP552" s="23"/>
      <c r="FQ552" s="23"/>
      <c r="FR552" s="23"/>
      <c r="FS552" s="23"/>
      <c r="FT552" s="23"/>
      <c r="FU552" s="23"/>
      <c r="FV552" s="23"/>
      <c r="FW552" s="23"/>
      <c r="FX552" s="23"/>
      <c r="FY552" s="1"/>
      <c r="FZ552" s="151">
        <f>FZ549+(FZ550*$FP$7)</f>
        <v>1002.3490221437387</v>
      </c>
      <c r="GA552" s="152" t="s">
        <v>179</v>
      </c>
      <c r="GB552" s="157"/>
      <c r="GF552" s="6"/>
      <c r="GK552" s="204"/>
      <c r="GZ552" s="1"/>
      <c r="HA552" s="1"/>
    </row>
    <row r="553" spans="2:216" ht="15" customHeight="1">
      <c r="B553" s="14">
        <v>106</v>
      </c>
      <c r="C553" s="103" t="str">
        <f>GB553</f>
        <v>Woodside, Australia</v>
      </c>
      <c r="D553" s="154" t="s">
        <v>180</v>
      </c>
      <c r="F553" s="14" t="s">
        <v>309</v>
      </c>
      <c r="G553" s="23" t="s">
        <v>200</v>
      </c>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c r="DU553" s="23"/>
      <c r="DV553" s="23"/>
      <c r="DW553" s="23"/>
      <c r="DX553" s="23"/>
      <c r="DY553" s="23"/>
      <c r="DZ553" s="23"/>
      <c r="EA553" s="23"/>
      <c r="EB553" s="23"/>
      <c r="EC553" s="23"/>
      <c r="ED553" s="23"/>
      <c r="EE553" s="23"/>
      <c r="EF553" s="23"/>
      <c r="EG553" s="23"/>
      <c r="EH553" s="23"/>
      <c r="EI553" s="23"/>
      <c r="EJ553" s="23"/>
      <c r="EK553" s="23"/>
      <c r="EL553" s="23"/>
      <c r="EM553" s="23"/>
      <c r="EN553" s="23"/>
      <c r="EO553" s="23"/>
      <c r="EP553" s="23"/>
      <c r="EQ553" s="23"/>
      <c r="ER553" s="23"/>
      <c r="ES553" s="23"/>
      <c r="ET553" s="23"/>
      <c r="EU553" s="23"/>
      <c r="EV553" s="23"/>
      <c r="EW553" s="23"/>
      <c r="EX553" s="23"/>
      <c r="EY553" s="23"/>
      <c r="EZ553" s="23"/>
      <c r="FA553" s="23"/>
      <c r="FB553" s="23"/>
      <c r="FC553" s="23"/>
      <c r="FD553" s="23"/>
      <c r="FE553" s="23"/>
      <c r="FF553" s="23"/>
      <c r="FG553" s="23"/>
      <c r="FH553" s="23"/>
      <c r="FI553" s="23"/>
      <c r="FJ553" s="23"/>
      <c r="FK553" s="23"/>
      <c r="FL553" s="23"/>
      <c r="FM553" s="23"/>
      <c r="FN553" s="23"/>
      <c r="FO553" s="23"/>
      <c r="FP553" s="23"/>
      <c r="FQ553" s="23"/>
      <c r="FR553" s="23"/>
      <c r="FS553" s="23"/>
      <c r="FT553" s="23"/>
      <c r="FU553" s="23"/>
      <c r="FV553" s="23"/>
      <c r="FW553" s="150"/>
      <c r="FX553" s="150"/>
      <c r="FY553" s="1"/>
      <c r="FZ553" s="153"/>
      <c r="GB553" s="103" t="s">
        <v>120</v>
      </c>
      <c r="GF553" s="14">
        <v>106</v>
      </c>
      <c r="GK553" s="153"/>
      <c r="GT553" s="22"/>
      <c r="GU553" s="22"/>
      <c r="GV553" s="22"/>
      <c r="GW553" s="22"/>
      <c r="GX553" s="22"/>
      <c r="GY553" s="22"/>
      <c r="HH553" s="135"/>
    </row>
    <row r="554" spans="2:216" ht="14.1" customHeight="1">
      <c r="C554" s="109" t="s">
        <v>172</v>
      </c>
      <c r="D554" s="110" t="s">
        <v>173</v>
      </c>
      <c r="F554" s="14" t="s">
        <v>245</v>
      </c>
      <c r="G554" s="23" t="s">
        <v>204</v>
      </c>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c r="DU554" s="23"/>
      <c r="DV554" s="23"/>
      <c r="DW554" s="23"/>
      <c r="DX554" s="23"/>
      <c r="DY554" s="23"/>
      <c r="DZ554" s="213"/>
      <c r="EA554" s="127">
        <f>[4]Woodside!DX29</f>
        <v>0.19242053913403584</v>
      </c>
      <c r="EB554" s="127">
        <f>[4]Woodside!DY29</f>
        <v>0.21914561401376301</v>
      </c>
      <c r="EC554" s="127">
        <f>[4]Woodside!DZ29</f>
        <v>0.24587068889349023</v>
      </c>
      <c r="ED554" s="127">
        <f>[4]Woodside!EA29</f>
        <v>0.27794077874916284</v>
      </c>
      <c r="EE554" s="127">
        <f>[4]Woodside!EB29</f>
        <v>0.26190573382132654</v>
      </c>
      <c r="EF554" s="127">
        <f>[4]Woodside!EC29</f>
        <v>0.40622113817185335</v>
      </c>
      <c r="EG554" s="127">
        <f>[4]Woodside!ED29</f>
        <v>0.4489812579794169</v>
      </c>
      <c r="EH554" s="127">
        <f>[4]Woodside!EE29</f>
        <v>0.52381146764265307</v>
      </c>
      <c r="EI554" s="127">
        <f>[4]Woodside!EF29</f>
        <v>0.60398669228183466</v>
      </c>
      <c r="EJ554" s="127">
        <f>[4]Woodside!EG29</f>
        <v>0.70554197682479791</v>
      </c>
      <c r="EK554" s="127">
        <f>[4]Woodside!EH29</f>
        <v>0.79106221643992503</v>
      </c>
      <c r="EL554" s="127">
        <f>[4]Woodside!EI29</f>
        <v>0.84985738117532494</v>
      </c>
      <c r="EM554" s="127">
        <f>[4]Woodside!EJ29</f>
        <v>0.66737856989654765</v>
      </c>
      <c r="EN554" s="127">
        <f>[4]Woodside!EK29</f>
        <v>0.54436718608755508</v>
      </c>
      <c r="EO554" s="155">
        <f>[4]Woodside!EL29</f>
        <v>1.9546119581277632</v>
      </c>
      <c r="EP554" s="155">
        <f>[4]Woodside!EM29</f>
        <v>3.1627145171515587</v>
      </c>
      <c r="EQ554" s="155">
        <f>[4]Woodside!EN29</f>
        <v>4.110695705147263</v>
      </c>
      <c r="ER554" s="155">
        <f>[4]Woodside!EO29</f>
        <v>4.7823538103535395</v>
      </c>
      <c r="ES554" s="155">
        <f>[4]Woodside!EP29</f>
        <v>5.2928227139177091</v>
      </c>
      <c r="ET554" s="155">
        <f>[4]Woodside!EQ29</f>
        <v>6.2662618180290375</v>
      </c>
      <c r="EU554" s="155">
        <f>[4]Woodside!ER29</f>
        <v>6.844355183716285</v>
      </c>
      <c r="EV554" s="155">
        <f>[4]Woodside!ES29</f>
        <v>6.7459487387437411</v>
      </c>
      <c r="EW554" s="155">
        <f>[4]Woodside!ET29</f>
        <v>7.4407512291615747</v>
      </c>
      <c r="EX554" s="155">
        <f>[4]Woodside!EU29</f>
        <v>8.7107829971055608</v>
      </c>
      <c r="EY554" s="155">
        <f>[4]Woodside!EV29</f>
        <v>10.03514132784424</v>
      </c>
      <c r="EZ554" s="155">
        <f>[4]Woodside!EW29</f>
        <v>11.827228167067551</v>
      </c>
      <c r="FA554" s="155">
        <f>[4]Woodside!EX29</f>
        <v>12.558883434368591</v>
      </c>
      <c r="FB554" s="155">
        <f>[4]Woodside!EY29</f>
        <v>13.635474937821325</v>
      </c>
      <c r="FC554" s="155">
        <f>[4]Woodside!EZ29</f>
        <v>13.767968024269292</v>
      </c>
      <c r="FD554" s="155">
        <f>[4]Woodside!FA29</f>
        <v>23.422246696524006</v>
      </c>
      <c r="FE554" s="155">
        <f>[4]Woodside!FB29</f>
        <v>23.757767812970879</v>
      </c>
      <c r="FF554" s="155">
        <f>[4]Woodside!FC29</f>
        <v>22.97185176533549</v>
      </c>
      <c r="FG554" s="155">
        <f>[4]Woodside!FD29</f>
        <v>21.513030803212377</v>
      </c>
      <c r="FH554" s="155">
        <f>[4]Woodside!FE29</f>
        <v>20.244062223174975</v>
      </c>
      <c r="FI554" s="155">
        <f>[4]Woodside!FF29</f>
        <v>20.94884862154537</v>
      </c>
      <c r="FJ554" s="155">
        <f>[4]Woodside!FG29</f>
        <v>24.812492763430672</v>
      </c>
      <c r="FK554" s="155">
        <f>[4]Woodside!FH29</f>
        <v>28.183421007996888</v>
      </c>
      <c r="FL554" s="207">
        <f>[4]Woodside!FI29</f>
        <v>27.382777077786653</v>
      </c>
      <c r="FM554" s="155">
        <f>[4]Woodside!FJ29</f>
        <v>28.679649188312105</v>
      </c>
      <c r="FN554" s="155">
        <f>[4]Woodside!FK29</f>
        <v>25.564664645589417</v>
      </c>
      <c r="FO554" s="155">
        <f>[4]Woodside!FL29</f>
        <v>22.662526721248856</v>
      </c>
      <c r="FP554" s="155">
        <f>[4]Woodside!FM29</f>
        <v>29.017285576559637</v>
      </c>
      <c r="FQ554" s="155">
        <f>[4]Woodside!FN29</f>
        <v>29.379934106163734</v>
      </c>
      <c r="FR554" s="155">
        <f>[4]Woodside!FO29</f>
        <v>31.859891076736151</v>
      </c>
      <c r="FS554" s="155">
        <f>[4]Woodside!FP29</f>
        <v>31.632782246177658</v>
      </c>
      <c r="FT554" s="155">
        <f>[4]Woodside!FQ29</f>
        <v>32.270856430925576</v>
      </c>
      <c r="FU554" s="155">
        <f>[4]Woodside!FR29</f>
        <v>28.683724508447256</v>
      </c>
      <c r="FV554" s="155">
        <f>[4]Woodside!FS29</f>
        <v>30.221191544376723</v>
      </c>
      <c r="FW554" s="150"/>
      <c r="FX554" s="150"/>
      <c r="FY554" s="217" t="s">
        <v>166</v>
      </c>
      <c r="FZ554" s="114">
        <f>SUM(L554:FW554)</f>
        <v>627.08349062045136</v>
      </c>
      <c r="GA554" s="115"/>
      <c r="GB554" s="109" t="s">
        <v>172</v>
      </c>
      <c r="GC554" s="116" t="s">
        <v>173</v>
      </c>
      <c r="GD554" s="117"/>
      <c r="GE554" s="118">
        <f>FZ554/FZ556</f>
        <v>0.85014154276773835</v>
      </c>
      <c r="GI554" s="118">
        <f>FZ554/$GI$576</f>
        <v>3.8903383825416454E-4</v>
      </c>
      <c r="GK554" s="114">
        <v>627.08349062045136</v>
      </c>
      <c r="GO554" s="120">
        <f>SUM(EV554:FU554)</f>
        <v>557.70999212851962</v>
      </c>
      <c r="GT554" s="22"/>
      <c r="GU554" s="120">
        <f>SUM(DU554:FU554)</f>
        <v>596.86229907607458</v>
      </c>
      <c r="GV554" s="22"/>
      <c r="GW554" s="121">
        <f>SUM(DU554:FV554)</f>
        <v>627.08349062045136</v>
      </c>
      <c r="GX554" s="22"/>
      <c r="GY554" s="22"/>
      <c r="HH554" s="135"/>
    </row>
    <row r="555" spans="2:216" ht="14.1" customHeight="1">
      <c r="C555" s="125" t="s">
        <v>175</v>
      </c>
      <c r="D555" s="126" t="s">
        <v>176</v>
      </c>
      <c r="F555" s="101"/>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c r="DU555" s="23"/>
      <c r="DV555" s="23"/>
      <c r="DW555" s="23"/>
      <c r="DX555" s="23"/>
      <c r="DY555" s="23"/>
      <c r="DZ555" s="214"/>
      <c r="EA555" s="127">
        <f>[4]Woodside!DX36</f>
        <v>1.7477989523075228E-3</v>
      </c>
      <c r="EB555" s="127">
        <f>[4]Woodside!DY36</f>
        <v>1.9905488067946783E-3</v>
      </c>
      <c r="EC555" s="127">
        <f>[4]Woodside!DZ36</f>
        <v>2.2332986612818347E-3</v>
      </c>
      <c r="ED555" s="127">
        <f>[4]Woodside!EA36</f>
        <v>2.5245984866664219E-3</v>
      </c>
      <c r="EE555" s="127">
        <f>[4]Woodside!EB36</f>
        <v>2.3789485739741279E-3</v>
      </c>
      <c r="EF555" s="127">
        <f>[4]Woodside!EC36</f>
        <v>3.68979778820477E-3</v>
      </c>
      <c r="EG555" s="127">
        <f>[4]Woodside!ED36</f>
        <v>4.0781975553842199E-3</v>
      </c>
      <c r="EH555" s="127">
        <f>[4]Woodside!EE36</f>
        <v>4.7578971479482557E-3</v>
      </c>
      <c r="EI555" s="127">
        <f>[4]Woodside!EF36</f>
        <v>5.4861467114097236E-3</v>
      </c>
      <c r="EJ555" s="127">
        <f>[4]Woodside!EG36</f>
        <v>6.4085961584609153E-3</v>
      </c>
      <c r="EK555" s="127">
        <f>[4]Woodside!EH36</f>
        <v>7.1853956928198152E-3</v>
      </c>
      <c r="EL555" s="127">
        <f>[4]Woodside!EI36</f>
        <v>7.7194453726915592E-3</v>
      </c>
      <c r="EM555" s="127">
        <f>[4]Woodside!EJ36</f>
        <v>6.0619493662532583E-3</v>
      </c>
      <c r="EN555" s="127">
        <f>[4]Woodside!EK36</f>
        <v>4.516621298974172E-3</v>
      </c>
      <c r="EO555" s="127">
        <f>[4]Woodside!EL36</f>
        <v>1.6055857171635126E-2</v>
      </c>
      <c r="EP555" s="127">
        <f>[4]Woodside!EM36</f>
        <v>2.4935726300400408E-2</v>
      </c>
      <c r="EQ555" s="127">
        <f>[4]Woodside!EN36</f>
        <v>3.1409238006031251E-2</v>
      </c>
      <c r="ER555" s="127">
        <f>[4]Woodside!EO36</f>
        <v>3.5648175015182984E-2</v>
      </c>
      <c r="ES555" s="127">
        <f>[4]Woodside!EP36</f>
        <v>3.9723314714893695E-2</v>
      </c>
      <c r="ET555" s="127">
        <f>[4]Woodside!EQ36</f>
        <v>4.7971004212897447E-2</v>
      </c>
      <c r="EU555" s="127">
        <f>[4]Woodside!ER36</f>
        <v>5.2701282661100711E-2</v>
      </c>
      <c r="EV555" s="127">
        <f>[4]Woodside!ES36</f>
        <v>5.2589807897673715E-2</v>
      </c>
      <c r="EW555" s="127">
        <f>[4]Woodside!ET36</f>
        <v>5.8339738017061035E-2</v>
      </c>
      <c r="EX555" s="127">
        <f>[4]Woodside!EU36</f>
        <v>6.8752631944746387E-2</v>
      </c>
      <c r="EY555" s="127">
        <f>[4]Woodside!EV36</f>
        <v>7.1064250082186323E-2</v>
      </c>
      <c r="EZ555" s="127">
        <f>[4]Woodside!EW36</f>
        <v>7.5885487590972189E-2</v>
      </c>
      <c r="FA555" s="127">
        <f>[4]Woodside!EX36</f>
        <v>7.8846814704840396E-2</v>
      </c>
      <c r="FB555" s="127">
        <f>[4]Woodside!EY36</f>
        <v>8.8415578517619234E-2</v>
      </c>
      <c r="FC555" s="127">
        <f>[4]Woodside!EZ36</f>
        <v>8.961904296441843E-2</v>
      </c>
      <c r="FD555" s="127">
        <f>[4]Woodside!FA36</f>
        <v>0.10425318994794662</v>
      </c>
      <c r="FE555" s="127">
        <f>[4]Woodside!FB36</f>
        <v>0.11275288068933666</v>
      </c>
      <c r="FF555" s="127">
        <f>[4]Woodside!FC36</f>
        <v>0.11079370206846884</v>
      </c>
      <c r="FG555" s="127">
        <f>[4]Woodside!FD36</f>
        <v>0.1147169467202476</v>
      </c>
      <c r="FH555" s="127">
        <f>[4]Woodside!FE36</f>
        <v>0.11327696291934558</v>
      </c>
      <c r="FI555" s="127">
        <f>[4]Woodside!FF36</f>
        <v>0.12294994226201653</v>
      </c>
      <c r="FJ555" s="127">
        <f>[4]Woodside!FG36</f>
        <v>0.12833046901705153</v>
      </c>
      <c r="FK555" s="127">
        <f>[4]Woodside!FH36</f>
        <v>0.13659585078393371</v>
      </c>
      <c r="FL555" s="206">
        <f>[4]Woodside!FI36</f>
        <v>0.14104538804531647</v>
      </c>
      <c r="FM555" s="127">
        <f>[4]Woodside!FJ36</f>
        <v>0.1487361107112396</v>
      </c>
      <c r="FN555" s="127">
        <f>[4]Woodside!FK36</f>
        <v>0.13761604977802838</v>
      </c>
      <c r="FO555" s="127">
        <f>[4]Woodside!FL36</f>
        <v>0.12951973788457427</v>
      </c>
      <c r="FP555" s="127">
        <f>[4]Woodside!FM36</f>
        <v>0.18942226995835268</v>
      </c>
      <c r="FQ555" s="127">
        <f>[4]Woodside!FN36</f>
        <v>0.21370678487952488</v>
      </c>
      <c r="FR555" s="127">
        <f>[4]Woodside!FO36</f>
        <v>0.23078071363261782</v>
      </c>
      <c r="FS555" s="127">
        <f>[4]Woodside!FP36</f>
        <v>0.22844522928625458</v>
      </c>
      <c r="FT555" s="127">
        <f>[4]Woodside!FQ36</f>
        <v>0.24323692759438259</v>
      </c>
      <c r="FU555" s="127">
        <f>[4]Woodside!FR36</f>
        <v>0.21501586478563794</v>
      </c>
      <c r="FV555" s="127">
        <f>[4]Woodside!FS36</f>
        <v>0.23388789241929145</v>
      </c>
      <c r="FW555" s="150"/>
      <c r="FX555" s="150"/>
      <c r="FY555" s="217" t="s">
        <v>166</v>
      </c>
      <c r="FZ555" s="129">
        <f>SUM(L555:FW555)</f>
        <v>3.9478201037583984</v>
      </c>
      <c r="GA555" s="115"/>
      <c r="GB555" s="125" t="s">
        <v>175</v>
      </c>
      <c r="GC555" s="130" t="s">
        <v>176</v>
      </c>
      <c r="GD555" s="117"/>
      <c r="GE555" s="131">
        <f>(FZ555*$FP$7)/FZ556</f>
        <v>0.1498584572322619</v>
      </c>
      <c r="GI555" s="132"/>
      <c r="GK555" s="129">
        <v>3.9478201037583984</v>
      </c>
      <c r="GO555" s="133">
        <f>SUM(EV555:FU555)</f>
        <v>3.4047083726837934</v>
      </c>
      <c r="GT555" s="22"/>
      <c r="GU555" s="133">
        <f>SUM(DU555:FU555)</f>
        <v>3.7139322113391069</v>
      </c>
      <c r="GV555" s="22"/>
      <c r="GW555" s="134">
        <f>SUM(DU555:FV555)</f>
        <v>3.9478201037583984</v>
      </c>
      <c r="GX555" s="22"/>
      <c r="GY555" s="22"/>
      <c r="HH555" s="135"/>
    </row>
    <row r="556" spans="2:216" ht="15" customHeight="1">
      <c r="B556" s="6"/>
      <c r="C556" s="136" t="s">
        <v>177</v>
      </c>
      <c r="D556" s="14" t="s">
        <v>11</v>
      </c>
      <c r="F556" s="101"/>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c r="DU556" s="23"/>
      <c r="DV556" s="23"/>
      <c r="DW556" s="23"/>
      <c r="DX556" s="23"/>
      <c r="DY556" s="23"/>
      <c r="DZ556" s="215"/>
      <c r="EA556" s="138">
        <f t="shared" ref="EA556:FV556" si="130">EA554+(EA555*$FP$7)</f>
        <v>0.24135890979864649</v>
      </c>
      <c r="EB556" s="138">
        <f t="shared" si="130"/>
        <v>0.274880980604014</v>
      </c>
      <c r="EC556" s="138">
        <f t="shared" si="130"/>
        <v>0.30840305140938162</v>
      </c>
      <c r="ED556" s="138">
        <f t="shared" si="130"/>
        <v>0.34862953637582267</v>
      </c>
      <c r="EE556" s="138">
        <f t="shared" si="130"/>
        <v>0.32851629389260212</v>
      </c>
      <c r="EF556" s="138">
        <f t="shared" si="130"/>
        <v>0.5095354762415869</v>
      </c>
      <c r="EG556" s="138">
        <f t="shared" si="130"/>
        <v>0.56317078953017508</v>
      </c>
      <c r="EH556" s="138">
        <f t="shared" si="130"/>
        <v>0.65703258778520424</v>
      </c>
      <c r="EI556" s="138">
        <f t="shared" si="130"/>
        <v>0.75759880020130699</v>
      </c>
      <c r="EJ556" s="138">
        <f t="shared" si="130"/>
        <v>0.88498266926170355</v>
      </c>
      <c r="EK556" s="138">
        <f t="shared" si="130"/>
        <v>0.99225329583887989</v>
      </c>
      <c r="EL556" s="138">
        <f t="shared" si="130"/>
        <v>1.0660018516106886</v>
      </c>
      <c r="EM556" s="138">
        <f t="shared" si="130"/>
        <v>0.83711315215163884</v>
      </c>
      <c r="EN556" s="138">
        <f t="shared" si="130"/>
        <v>0.67083258245883193</v>
      </c>
      <c r="EO556" s="138">
        <f t="shared" si="130"/>
        <v>2.4041759589335467</v>
      </c>
      <c r="EP556" s="138">
        <f t="shared" si="130"/>
        <v>3.86091485356277</v>
      </c>
      <c r="EQ556" s="138">
        <f t="shared" si="130"/>
        <v>4.9901543693161381</v>
      </c>
      <c r="ER556" s="138">
        <f t="shared" si="130"/>
        <v>5.7805027107786628</v>
      </c>
      <c r="ES556" s="138">
        <f t="shared" si="130"/>
        <v>6.4050755259347323</v>
      </c>
      <c r="ET556" s="138">
        <f t="shared" si="130"/>
        <v>7.6094499359901659</v>
      </c>
      <c r="EU556" s="138">
        <f t="shared" si="130"/>
        <v>8.3199910982271046</v>
      </c>
      <c r="EV556" s="138">
        <f t="shared" si="130"/>
        <v>8.218463359878605</v>
      </c>
      <c r="EW556" s="138">
        <f t="shared" si="130"/>
        <v>9.0742638936392837</v>
      </c>
      <c r="EX556" s="138">
        <f t="shared" si="130"/>
        <v>10.635856691558459</v>
      </c>
      <c r="EY556" s="138">
        <f t="shared" si="130"/>
        <v>12.024940330145457</v>
      </c>
      <c r="EZ556" s="138">
        <f t="shared" si="130"/>
        <v>13.952021819614771</v>
      </c>
      <c r="FA556" s="138">
        <f t="shared" si="130"/>
        <v>14.766594246104122</v>
      </c>
      <c r="FB556" s="138">
        <f t="shared" si="130"/>
        <v>16.111111136314662</v>
      </c>
      <c r="FC556" s="138">
        <f t="shared" si="130"/>
        <v>16.277301227273007</v>
      </c>
      <c r="FD556" s="138">
        <f t="shared" si="130"/>
        <v>26.34133601506651</v>
      </c>
      <c r="FE556" s="138">
        <f t="shared" si="130"/>
        <v>26.914848472272304</v>
      </c>
      <c r="FF556" s="138">
        <f t="shared" si="130"/>
        <v>26.074075423252616</v>
      </c>
      <c r="FG556" s="138">
        <f t="shared" si="130"/>
        <v>24.725105311379309</v>
      </c>
      <c r="FH556" s="138">
        <f t="shared" si="130"/>
        <v>23.415817184916651</v>
      </c>
      <c r="FI556" s="138">
        <f t="shared" si="130"/>
        <v>24.391447004881833</v>
      </c>
      <c r="FJ556" s="138">
        <f t="shared" si="130"/>
        <v>28.405745895908115</v>
      </c>
      <c r="FK556" s="138">
        <f t="shared" si="130"/>
        <v>32.00810482994703</v>
      </c>
      <c r="FL556" s="138">
        <f t="shared" si="130"/>
        <v>31.332047943055514</v>
      </c>
      <c r="FM556" s="138">
        <f t="shared" si="130"/>
        <v>32.844260288226813</v>
      </c>
      <c r="FN556" s="138">
        <f t="shared" si="130"/>
        <v>29.41791403937421</v>
      </c>
      <c r="FO556" s="138">
        <f t="shared" si="130"/>
        <v>26.289079382016936</v>
      </c>
      <c r="FP556" s="138">
        <f t="shared" si="130"/>
        <v>34.321109135393513</v>
      </c>
      <c r="FQ556" s="138">
        <f t="shared" si="130"/>
        <v>35.363724082790434</v>
      </c>
      <c r="FR556" s="138">
        <f t="shared" si="130"/>
        <v>38.321751058449451</v>
      </c>
      <c r="FS556" s="138">
        <f t="shared" si="130"/>
        <v>38.029248666192785</v>
      </c>
      <c r="FT556" s="138">
        <f t="shared" si="130"/>
        <v>39.081490403568289</v>
      </c>
      <c r="FU556" s="138">
        <f t="shared" si="130"/>
        <v>34.704168722445118</v>
      </c>
      <c r="FV556" s="138">
        <f t="shared" si="130"/>
        <v>36.770052532116885</v>
      </c>
      <c r="FW556" s="112"/>
      <c r="FX556" s="112"/>
      <c r="FY556" s="217" t="s">
        <v>166</v>
      </c>
      <c r="FZ556" s="139">
        <f>SUM(L556:FW556)</f>
        <v>737.6224535256863</v>
      </c>
      <c r="GA556" s="115"/>
      <c r="GB556" s="136" t="s">
        <v>177</v>
      </c>
      <c r="GC556" s="14" t="s">
        <v>11</v>
      </c>
      <c r="GD556" s="117"/>
      <c r="GE556" s="140">
        <f>GE554+GE555</f>
        <v>1.0000000000000002</v>
      </c>
      <c r="GF556" s="6"/>
      <c r="GI556" s="141"/>
      <c r="GK556" s="139">
        <v>737.6224535256863</v>
      </c>
      <c r="GO556" s="142">
        <f>SUM(EV556:FU556)</f>
        <v>653.04182656366572</v>
      </c>
      <c r="GR556" s="143" t="str">
        <f>GB553</f>
        <v>Woodside, Australia</v>
      </c>
      <c r="GS556" s="144">
        <f>GO556</f>
        <v>653.04182656366572</v>
      </c>
      <c r="GT556" s="22"/>
      <c r="GU556" s="142">
        <f>SUM(DU556:FU556)</f>
        <v>700.8524009935694</v>
      </c>
      <c r="GV556" s="22"/>
      <c r="GW556" s="145">
        <f>SUM(DU556:FV556)</f>
        <v>737.6224535256863</v>
      </c>
      <c r="GX556" s="22"/>
      <c r="GY556" s="306">
        <f>+GW556</f>
        <v>737.6224535256863</v>
      </c>
      <c r="GZ556" s="143" t="str">
        <f>GR556</f>
        <v>Woodside, Australia</v>
      </c>
      <c r="HA556" s="144">
        <f>GW556</f>
        <v>737.6224535256863</v>
      </c>
      <c r="HC556" s="123" t="str">
        <f>GR556</f>
        <v>Woodside, Australia</v>
      </c>
      <c r="HD556" s="146">
        <f>FU556</f>
        <v>34.704168722445118</v>
      </c>
      <c r="HE556" s="147"/>
      <c r="HF556" s="148">
        <f>FV556</f>
        <v>36.770052532116885</v>
      </c>
      <c r="HH556" s="135"/>
    </row>
    <row r="557" spans="2:216" ht="9.9499999999999993" customHeight="1">
      <c r="B557" s="6"/>
      <c r="C557" s="157"/>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c r="DU557" s="23"/>
      <c r="DV557" s="23"/>
      <c r="DW557" s="23"/>
      <c r="DX557" s="23"/>
      <c r="DY557" s="23"/>
      <c r="DZ557" s="23"/>
      <c r="EA557" s="23"/>
      <c r="EB557" s="23"/>
      <c r="EC557" s="23"/>
      <c r="ED557" s="23"/>
      <c r="EE557" s="23"/>
      <c r="EF557" s="23"/>
      <c r="EG557" s="23"/>
      <c r="EH557" s="23"/>
      <c r="EI557" s="23"/>
      <c r="EJ557" s="23"/>
      <c r="EK557" s="23"/>
      <c r="EL557" s="23"/>
      <c r="EM557" s="23"/>
      <c r="EN557" s="23"/>
      <c r="EO557" s="23"/>
      <c r="EP557" s="23"/>
      <c r="EQ557" s="23"/>
      <c r="ER557" s="23"/>
      <c r="ES557" s="23"/>
      <c r="ET557" s="23"/>
      <c r="EU557" s="23"/>
      <c r="EV557" s="23"/>
      <c r="EW557" s="23"/>
      <c r="EX557" s="23"/>
      <c r="EY557" s="23"/>
      <c r="EZ557" s="23"/>
      <c r="FA557" s="23"/>
      <c r="FB557" s="23"/>
      <c r="FC557" s="23"/>
      <c r="FD557" s="23"/>
      <c r="FE557" s="23"/>
      <c r="FF557" s="23"/>
      <c r="FG557" s="23"/>
      <c r="FH557" s="23"/>
      <c r="FI557" s="23"/>
      <c r="FJ557" s="23"/>
      <c r="FK557" s="23"/>
      <c r="FL557" s="23"/>
      <c r="FM557" s="23"/>
      <c r="FN557" s="23"/>
      <c r="FO557" s="23"/>
      <c r="FP557" s="23"/>
      <c r="FQ557" s="23"/>
      <c r="FR557" s="23"/>
      <c r="FS557" s="23"/>
      <c r="FT557" s="23"/>
      <c r="FU557" s="23"/>
      <c r="FV557" s="23"/>
      <c r="FW557" s="23"/>
      <c r="FX557" s="23"/>
      <c r="FY557" s="1"/>
      <c r="FZ557" s="151">
        <f>FZ554+(FZ555*$FP$7)</f>
        <v>737.62245352568652</v>
      </c>
      <c r="GA557" s="152" t="s">
        <v>179</v>
      </c>
      <c r="GB557" s="157"/>
      <c r="GF557" s="6"/>
      <c r="GK557" s="204"/>
      <c r="GZ557" s="1"/>
      <c r="HA557" s="1"/>
    </row>
    <row r="558" spans="2:216" ht="15" customHeight="1">
      <c r="B558" s="14">
        <v>107</v>
      </c>
      <c r="C558" s="103" t="str">
        <f>GB558</f>
        <v>YPF, Argentina</v>
      </c>
      <c r="D558" s="104" t="s">
        <v>169</v>
      </c>
      <c r="F558" s="105" t="s">
        <v>305</v>
      </c>
      <c r="G558" s="23" t="s">
        <v>171</v>
      </c>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c r="DU558" s="23"/>
      <c r="DV558" s="23"/>
      <c r="DW558" s="23"/>
      <c r="DX558" s="23"/>
      <c r="DY558" s="23"/>
      <c r="DZ558" s="23"/>
      <c r="EA558" s="23"/>
      <c r="EB558" s="23"/>
      <c r="EC558" s="23"/>
      <c r="ED558" s="23"/>
      <c r="EE558" s="23"/>
      <c r="EF558" s="23"/>
      <c r="EG558" s="23"/>
      <c r="EH558" s="23"/>
      <c r="EI558" s="23"/>
      <c r="EJ558" s="23"/>
      <c r="EK558" s="23"/>
      <c r="EL558" s="23"/>
      <c r="EM558" s="23"/>
      <c r="EN558" s="23"/>
      <c r="EO558" s="23"/>
      <c r="EP558" s="23"/>
      <c r="EQ558" s="23"/>
      <c r="ER558" s="23"/>
      <c r="ES558" s="23"/>
      <c r="ET558" s="23"/>
      <c r="EU558" s="23"/>
      <c r="EV558" s="23"/>
      <c r="EW558" s="23"/>
      <c r="EX558" s="23"/>
      <c r="EY558" s="23"/>
      <c r="EZ558" s="23"/>
      <c r="FA558" s="23"/>
      <c r="FB558" s="23"/>
      <c r="FC558" s="23"/>
      <c r="FD558" s="23"/>
      <c r="FE558" s="23"/>
      <c r="FF558" s="23"/>
      <c r="FG558" s="23"/>
      <c r="FH558" s="23"/>
      <c r="FI558" s="23"/>
      <c r="FJ558" s="23"/>
      <c r="FK558" s="23"/>
      <c r="FL558" s="23"/>
      <c r="FM558" s="23"/>
      <c r="FN558" s="23"/>
      <c r="FO558" s="23"/>
      <c r="FP558" s="23"/>
      <c r="FQ558" s="23"/>
      <c r="FR558" s="23"/>
      <c r="FS558" s="23"/>
      <c r="FT558" s="23"/>
      <c r="FU558" s="23"/>
      <c r="FV558" s="23"/>
      <c r="FW558" s="150"/>
      <c r="FX558" s="150"/>
      <c r="FY558" s="1"/>
      <c r="FZ558" s="153"/>
      <c r="GB558" s="103" t="s">
        <v>117</v>
      </c>
      <c r="GF558" s="14">
        <v>107</v>
      </c>
      <c r="GK558" s="153"/>
      <c r="GT558" s="22"/>
      <c r="GU558" s="22"/>
      <c r="GV558" s="22"/>
      <c r="GW558" s="22"/>
      <c r="GX558" s="22"/>
      <c r="HH558" s="135"/>
    </row>
    <row r="559" spans="2:216" ht="14.1" customHeight="1">
      <c r="C559" s="109" t="s">
        <v>172</v>
      </c>
      <c r="D559" s="110" t="s">
        <v>173</v>
      </c>
      <c r="F559" s="101"/>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c r="DU559" s="23"/>
      <c r="DV559" s="23"/>
      <c r="DW559" s="23"/>
      <c r="DX559" s="23"/>
      <c r="DY559" s="23"/>
      <c r="DZ559" s="23"/>
      <c r="EA559" s="23"/>
      <c r="EB559" s="23"/>
      <c r="EC559" s="23"/>
      <c r="ED559" s="23"/>
      <c r="EE559" s="23"/>
      <c r="EF559" s="23"/>
      <c r="EG559" s="23"/>
      <c r="EH559" s="23"/>
      <c r="EI559" s="23"/>
      <c r="EJ559" s="23"/>
      <c r="EK559" s="23"/>
      <c r="EL559" s="23"/>
      <c r="EM559" s="23"/>
      <c r="EN559" s="23"/>
      <c r="EO559" s="23"/>
      <c r="EP559" s="23"/>
      <c r="EQ559" s="23"/>
      <c r="ER559" s="23"/>
      <c r="ES559" s="23"/>
      <c r="ET559" s="23"/>
      <c r="EU559" s="23"/>
      <c r="EV559" s="23"/>
      <c r="EW559" s="23"/>
      <c r="EX559" s="23"/>
      <c r="EY559" s="23"/>
      <c r="EZ559" s="23"/>
      <c r="FA559" s="23"/>
      <c r="FB559" s="23"/>
      <c r="FC559" s="23"/>
      <c r="FD559" s="23"/>
      <c r="FE559" s="23"/>
      <c r="FF559" s="23"/>
      <c r="FG559" s="23"/>
      <c r="FH559" s="23"/>
      <c r="FI559" s="23"/>
      <c r="FJ559" s="213"/>
      <c r="FK559" s="155">
        <f>[4]YPF!FH29</f>
        <v>79.040970439547081</v>
      </c>
      <c r="FL559" s="207">
        <f>[4]YPF!FI29</f>
        <v>75.810550257629686</v>
      </c>
      <c r="FM559" s="155">
        <f>[4]YPF!FJ29</f>
        <v>69.093469906028957</v>
      </c>
      <c r="FN559" s="155">
        <f>[4]YPF!FK29</f>
        <v>66.3321109773525</v>
      </c>
      <c r="FO559" s="155">
        <f>[4]YPF!FL29</f>
        <v>61.000592546818126</v>
      </c>
      <c r="FP559" s="155">
        <f>[4]YPF!FM29</f>
        <v>59.983255667914797</v>
      </c>
      <c r="FQ559" s="155">
        <f>[4]YPF!FN29</f>
        <v>60.600848253196332</v>
      </c>
      <c r="FR559" s="155">
        <f>[4]YPF!FO29</f>
        <v>67.899038633077623</v>
      </c>
      <c r="FS559" s="155">
        <f>[4]YPF!FP29</f>
        <v>67.552476426093406</v>
      </c>
      <c r="FT559" s="155">
        <f>[4]YPF!FQ29</f>
        <v>67.843031440233702</v>
      </c>
      <c r="FU559" s="155">
        <f>[4]YPF!FR29</f>
        <v>66.237615527517718</v>
      </c>
      <c r="FV559" s="155">
        <f>[4]YPF!FS29</f>
        <v>63.530194371052808</v>
      </c>
      <c r="FW559" s="150"/>
      <c r="FX559" s="150"/>
      <c r="FY559" s="217" t="s">
        <v>166</v>
      </c>
      <c r="FZ559" s="114">
        <f>SUM(L559:FW559)</f>
        <v>804.92415444646281</v>
      </c>
      <c r="GA559" s="115"/>
      <c r="GB559" s="109" t="s">
        <v>172</v>
      </c>
      <c r="GC559" s="116" t="s">
        <v>173</v>
      </c>
      <c r="GD559" s="117"/>
      <c r="GE559" s="118">
        <f>FZ559/FZ561</f>
        <v>0.88258136639652474</v>
      </c>
      <c r="GI559" s="118">
        <f>FZ559/$GI$576</f>
        <v>4.9936370194974275E-4</v>
      </c>
      <c r="GK559" s="114">
        <v>804.92415444646281</v>
      </c>
      <c r="GO559" s="120">
        <f>SUM(EV559:FU559)</f>
        <v>741.39396007540995</v>
      </c>
      <c r="GT559" s="22"/>
      <c r="GU559" s="120">
        <f>SUM(DU559:FU559)</f>
        <v>741.39396007540995</v>
      </c>
      <c r="GV559" s="22"/>
      <c r="GW559" s="121">
        <f>SUM(DU559:FV559)</f>
        <v>804.92415444646281</v>
      </c>
      <c r="GX559" s="22"/>
      <c r="HH559" s="135"/>
    </row>
    <row r="560" spans="2:216" ht="14.1" customHeight="1">
      <c r="C560" s="125" t="s">
        <v>175</v>
      </c>
      <c r="D560" s="126" t="s">
        <v>176</v>
      </c>
      <c r="F560" s="101"/>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c r="DU560" s="23"/>
      <c r="DV560" s="23"/>
      <c r="DW560" s="23"/>
      <c r="DX560" s="23"/>
      <c r="DY560" s="23"/>
      <c r="DZ560" s="23"/>
      <c r="EA560" s="23"/>
      <c r="EB560" s="23"/>
      <c r="EC560" s="23"/>
      <c r="ED560" s="23"/>
      <c r="EE560" s="23"/>
      <c r="EF560" s="23"/>
      <c r="EG560" s="23"/>
      <c r="EH560" s="23"/>
      <c r="EI560" s="23"/>
      <c r="EJ560" s="23"/>
      <c r="EK560" s="23"/>
      <c r="EL560" s="23"/>
      <c r="EM560" s="23"/>
      <c r="EN560" s="23"/>
      <c r="EO560" s="23"/>
      <c r="EP560" s="23"/>
      <c r="EQ560" s="23"/>
      <c r="ER560" s="23"/>
      <c r="ES560" s="23"/>
      <c r="ET560" s="23"/>
      <c r="EU560" s="23"/>
      <c r="EV560" s="23"/>
      <c r="EW560" s="23"/>
      <c r="EX560" s="23"/>
      <c r="EY560" s="23"/>
      <c r="EZ560" s="23"/>
      <c r="FA560" s="23"/>
      <c r="FB560" s="23"/>
      <c r="FC560" s="23"/>
      <c r="FD560" s="23"/>
      <c r="FE560" s="23"/>
      <c r="FF560" s="23"/>
      <c r="FG560" s="23"/>
      <c r="FH560" s="23"/>
      <c r="FI560" s="23"/>
      <c r="FJ560" s="214"/>
      <c r="FK560" s="127">
        <f>[4]YPF!FH36</f>
        <v>0.39082225065147286</v>
      </c>
      <c r="FL560" s="206">
        <f>[4]YPF!FI36</f>
        <v>0.3751098117649857</v>
      </c>
      <c r="FM560" s="127">
        <f>[4]YPF!FJ36</f>
        <v>0.32772725585746693</v>
      </c>
      <c r="FN560" s="127">
        <f>[4]YPF!FK36</f>
        <v>0.30997825655558037</v>
      </c>
      <c r="FO560" s="127">
        <f>[4]YPF!FL36</f>
        <v>0.28145095930351544</v>
      </c>
      <c r="FP560" s="127">
        <f>[4]YPF!FM36</f>
        <v>0.27022025190711108</v>
      </c>
      <c r="FQ560" s="127">
        <f>[4]YPF!FN36</f>
        <v>0.27239517541237074</v>
      </c>
      <c r="FR560" s="127">
        <f>[4]YPF!FO36</f>
        <v>0.32505608415672804</v>
      </c>
      <c r="FS560" s="127">
        <f>[4]YPF!FP36</f>
        <v>0.31645610471143804</v>
      </c>
      <c r="FT560" s="127">
        <f>[4]YPF!FQ36</f>
        <v>0.31909528112985741</v>
      </c>
      <c r="FU560" s="127">
        <f>[4]YPF!FR36</f>
        <v>0.32359519792970498</v>
      </c>
      <c r="FV560" s="127">
        <f>[4]YPF!FS36</f>
        <v>0.31263327659637258</v>
      </c>
      <c r="FW560" s="150"/>
      <c r="FX560" s="150"/>
      <c r="FY560" s="217" t="s">
        <v>166</v>
      </c>
      <c r="FZ560" s="129">
        <f>SUM(L560:FW560)</f>
        <v>3.8245399059766045</v>
      </c>
      <c r="GA560" s="115"/>
      <c r="GB560" s="125" t="s">
        <v>175</v>
      </c>
      <c r="GC560" s="130" t="s">
        <v>176</v>
      </c>
      <c r="GD560" s="117"/>
      <c r="GE560" s="131">
        <f>(FZ560*$FP$7)/FZ561</f>
        <v>0.11741863360347521</v>
      </c>
      <c r="GI560" s="132"/>
      <c r="GK560" s="129">
        <v>3.8245399059766045</v>
      </c>
      <c r="GO560" s="133">
        <f>SUM(EV560:FU560)</f>
        <v>3.5119066293802321</v>
      </c>
      <c r="GT560" s="22"/>
      <c r="GU560" s="133">
        <f>SUM(DU560:FU560)</f>
        <v>3.5119066293802321</v>
      </c>
      <c r="GV560" s="22"/>
      <c r="GW560" s="134">
        <f>SUM(DU560:FV560)</f>
        <v>3.8245399059766045</v>
      </c>
      <c r="GX560" s="22"/>
      <c r="HH560" s="135"/>
    </row>
    <row r="561" spans="2:217" ht="15" customHeight="1">
      <c r="C561" s="136" t="s">
        <v>177</v>
      </c>
      <c r="D561" s="14" t="s">
        <v>11</v>
      </c>
      <c r="F561" s="101"/>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c r="DU561" s="23"/>
      <c r="DV561" s="23"/>
      <c r="DW561" s="23"/>
      <c r="DX561" s="23"/>
      <c r="DY561" s="23"/>
      <c r="DZ561" s="23"/>
      <c r="EA561" s="23"/>
      <c r="EB561" s="23"/>
      <c r="EC561" s="23"/>
      <c r="ED561" s="23"/>
      <c r="EE561" s="23"/>
      <c r="EF561" s="23"/>
      <c r="EG561" s="23"/>
      <c r="EH561" s="23"/>
      <c r="EI561" s="23"/>
      <c r="EJ561" s="23"/>
      <c r="EK561" s="23"/>
      <c r="EL561" s="23"/>
      <c r="EM561" s="23"/>
      <c r="EN561" s="23"/>
      <c r="EO561" s="23"/>
      <c r="EP561" s="23"/>
      <c r="EQ561" s="23"/>
      <c r="ER561" s="23"/>
      <c r="ES561" s="23"/>
      <c r="ET561" s="23"/>
      <c r="EU561" s="23"/>
      <c r="EV561" s="23"/>
      <c r="EW561" s="23"/>
      <c r="EX561" s="23"/>
      <c r="EY561" s="23"/>
      <c r="EZ561" s="23"/>
      <c r="FA561" s="23"/>
      <c r="FB561" s="23"/>
      <c r="FC561" s="23"/>
      <c r="FD561" s="23"/>
      <c r="FE561" s="23"/>
      <c r="FF561" s="23"/>
      <c r="FG561" s="23"/>
      <c r="FH561" s="23"/>
      <c r="FI561" s="23"/>
      <c r="FJ561" s="215"/>
      <c r="FK561" s="138">
        <f t="shared" ref="FK561:FV561" si="131">FK559+(FK560*$FP$7)</f>
        <v>89.983993457788316</v>
      </c>
      <c r="FL561" s="138">
        <f t="shared" si="131"/>
        <v>86.31362498704928</v>
      </c>
      <c r="FM561" s="138">
        <f t="shared" si="131"/>
        <v>78.269833070038032</v>
      </c>
      <c r="FN561" s="138">
        <f t="shared" si="131"/>
        <v>75.011502160908748</v>
      </c>
      <c r="FO561" s="138">
        <f t="shared" si="131"/>
        <v>68.881219407316564</v>
      </c>
      <c r="FP561" s="138">
        <f t="shared" si="131"/>
        <v>67.549422721313903</v>
      </c>
      <c r="FQ561" s="138">
        <f t="shared" si="131"/>
        <v>68.227913164742716</v>
      </c>
      <c r="FR561" s="138">
        <f t="shared" si="131"/>
        <v>77.000608989466002</v>
      </c>
      <c r="FS561" s="138">
        <f t="shared" si="131"/>
        <v>76.413247358013678</v>
      </c>
      <c r="FT561" s="138">
        <f t="shared" si="131"/>
        <v>76.777699311869711</v>
      </c>
      <c r="FU561" s="138">
        <f t="shared" si="131"/>
        <v>75.298281069549461</v>
      </c>
      <c r="FV561" s="138">
        <f t="shared" si="131"/>
        <v>72.283926115751242</v>
      </c>
      <c r="FW561" s="112"/>
      <c r="FX561" s="112"/>
      <c r="FY561" s="217" t="s">
        <v>166</v>
      </c>
      <c r="FZ561" s="139">
        <f>SUM(L561:FW561)</f>
        <v>912.01127181380775</v>
      </c>
      <c r="GA561" s="115"/>
      <c r="GB561" s="136" t="s">
        <v>177</v>
      </c>
      <c r="GC561" s="14" t="s">
        <v>11</v>
      </c>
      <c r="GD561" s="117"/>
      <c r="GE561" s="140">
        <f>GE559+GE560</f>
        <v>1</v>
      </c>
      <c r="GI561" s="141"/>
      <c r="GK561" s="139">
        <v>912.01127181380775</v>
      </c>
      <c r="GO561" s="142">
        <f>SUM(EV561:FU561)</f>
        <v>839.72734569805652</v>
      </c>
      <c r="GR561" s="143" t="str">
        <f>GB558</f>
        <v>YPF, Argentina</v>
      </c>
      <c r="GS561" s="144">
        <f>GO561</f>
        <v>839.72734569805652</v>
      </c>
      <c r="GT561" s="22"/>
      <c r="GU561" s="142">
        <f>SUM(DU561:FU561)</f>
        <v>839.72734569805652</v>
      </c>
      <c r="GV561" s="22"/>
      <c r="GW561" s="145">
        <f>SUM(DU561:FV561)</f>
        <v>912.01127181380775</v>
      </c>
      <c r="GX561" s="22"/>
      <c r="GY561" s="306">
        <f>+GW561</f>
        <v>912.01127181380775</v>
      </c>
      <c r="GZ561" s="143" t="str">
        <f>GR561</f>
        <v>YPF, Argentina</v>
      </c>
      <c r="HA561" s="144">
        <f>GW561</f>
        <v>912.01127181380775</v>
      </c>
      <c r="HC561" s="123" t="str">
        <f>GR561</f>
        <v>YPF, Argentina</v>
      </c>
      <c r="HD561" s="146">
        <f>FU561</f>
        <v>75.298281069549461</v>
      </c>
      <c r="HE561" s="147"/>
      <c r="HF561" s="148">
        <f>FV561</f>
        <v>72.283926115751242</v>
      </c>
      <c r="HH561" s="135"/>
    </row>
    <row r="562" spans="2:217" ht="9.9499999999999993" customHeight="1">
      <c r="B562" s="6"/>
      <c r="C562" s="157"/>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c r="DU562" s="23"/>
      <c r="DV562" s="23"/>
      <c r="DW562" s="23"/>
      <c r="DX562" s="23"/>
      <c r="DY562" s="23"/>
      <c r="DZ562" s="23"/>
      <c r="EA562" s="23"/>
      <c r="EB562" s="23"/>
      <c r="EC562" s="23"/>
      <c r="ED562" s="23"/>
      <c r="EE562" s="23"/>
      <c r="EF562" s="23"/>
      <c r="EG562" s="23"/>
      <c r="EH562" s="23"/>
      <c r="EI562" s="23"/>
      <c r="EJ562" s="23"/>
      <c r="EK562" s="23"/>
      <c r="EL562" s="23"/>
      <c r="EM562" s="23"/>
      <c r="EN562" s="23"/>
      <c r="EO562" s="23"/>
      <c r="EP562" s="23"/>
      <c r="EQ562" s="23"/>
      <c r="ER562" s="23"/>
      <c r="ES562" s="23"/>
      <c r="ET562" s="23"/>
      <c r="EU562" s="23"/>
      <c r="EV562" s="23"/>
      <c r="EW562" s="23"/>
      <c r="EX562" s="23"/>
      <c r="EY562" s="23"/>
      <c r="EZ562" s="23"/>
      <c r="FA562" s="23"/>
      <c r="FB562" s="23"/>
      <c r="FC562" s="23"/>
      <c r="FD562" s="23"/>
      <c r="FE562" s="23"/>
      <c r="FF562" s="23"/>
      <c r="FG562" s="23"/>
      <c r="FH562" s="23"/>
      <c r="FI562" s="23"/>
      <c r="FJ562" s="23"/>
      <c r="FK562" s="23"/>
      <c r="FL562" s="23"/>
      <c r="FM562" s="23"/>
      <c r="FN562" s="23"/>
      <c r="FO562" s="23"/>
      <c r="FP562" s="23"/>
      <c r="FQ562" s="23"/>
      <c r="FR562" s="23"/>
      <c r="FS562" s="23"/>
      <c r="FT562" s="23"/>
      <c r="FU562" s="23"/>
      <c r="FV562" s="23"/>
      <c r="FW562" s="23"/>
      <c r="FX562" s="23"/>
      <c r="FY562" s="23"/>
      <c r="FZ562" s="151">
        <f>FZ559+(FZ560*$FP$7)</f>
        <v>912.01127181380775</v>
      </c>
      <c r="GA562" s="152" t="s">
        <v>179</v>
      </c>
      <c r="GB562" s="157"/>
      <c r="GF562" s="6"/>
      <c r="GK562" s="204"/>
      <c r="GZ562" s="1"/>
      <c r="HA562" s="1"/>
    </row>
    <row r="563" spans="2:217" ht="14.1" customHeight="1">
      <c r="B563" s="14">
        <v>108</v>
      </c>
      <c r="C563" s="103" t="str">
        <f>GB563</f>
        <v>Yukos, Russian Federation</v>
      </c>
      <c r="D563" s="154" t="s">
        <v>180</v>
      </c>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c r="DU563" s="23"/>
      <c r="DV563" s="23"/>
      <c r="DW563" s="23"/>
      <c r="DX563" s="23"/>
      <c r="DY563" s="23"/>
      <c r="DZ563" s="23"/>
      <c r="EA563" s="23"/>
      <c r="EB563" s="23"/>
      <c r="EC563" s="23"/>
      <c r="ED563" s="23"/>
      <c r="EE563" s="23"/>
      <c r="EF563" s="23"/>
      <c r="EG563" s="23"/>
      <c r="EH563" s="23"/>
      <c r="EI563" s="23"/>
      <c r="EJ563" s="23"/>
      <c r="EK563" s="23"/>
      <c r="EL563" s="23"/>
      <c r="EM563" s="23"/>
      <c r="EN563" s="23"/>
      <c r="EO563" s="23"/>
      <c r="EP563" s="23"/>
      <c r="EQ563" s="23"/>
      <c r="ER563" s="23"/>
      <c r="ES563" s="23"/>
      <c r="ET563" s="23"/>
      <c r="EU563" s="23"/>
      <c r="EV563" s="23"/>
      <c r="EW563" s="23"/>
      <c r="EX563" s="23"/>
      <c r="EY563" s="23"/>
      <c r="EZ563" s="23"/>
      <c r="FA563" s="23"/>
      <c r="FB563" s="23"/>
      <c r="FC563" s="23"/>
      <c r="FD563" s="23"/>
      <c r="FE563" s="23"/>
      <c r="FF563" s="23"/>
      <c r="FG563" s="23"/>
      <c r="FH563" s="23"/>
      <c r="FI563" s="23"/>
      <c r="FJ563" s="23"/>
      <c r="FK563" s="23"/>
      <c r="FL563" s="23"/>
      <c r="FM563" s="23"/>
      <c r="FN563" s="23"/>
      <c r="FO563" s="23"/>
      <c r="FP563" s="23"/>
      <c r="FQ563" s="23"/>
      <c r="FR563" s="23"/>
      <c r="FS563" s="181" t="s">
        <v>234</v>
      </c>
      <c r="FY563" s="23"/>
      <c r="FZ563" s="204"/>
      <c r="GB563" s="156" t="s">
        <v>97</v>
      </c>
      <c r="GF563" s="14">
        <v>108</v>
      </c>
      <c r="GK563" s="204"/>
      <c r="GZ563" s="1"/>
      <c r="HA563" s="1"/>
    </row>
    <row r="564" spans="2:217" ht="14.1" customHeight="1">
      <c r="B564" s="50"/>
      <c r="C564" s="109" t="s">
        <v>172</v>
      </c>
      <c r="D564" s="110" t="s">
        <v>173</v>
      </c>
      <c r="F564" s="14" t="s">
        <v>310</v>
      </c>
      <c r="G564" s="23" t="s">
        <v>204</v>
      </c>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c r="DU564" s="23"/>
      <c r="DV564" s="23"/>
      <c r="DW564" s="23"/>
      <c r="DX564" s="23"/>
      <c r="DY564" s="23"/>
      <c r="DZ564" s="23"/>
      <c r="EA564" s="23"/>
      <c r="EB564" s="23"/>
      <c r="EC564" s="23"/>
      <c r="ED564" s="23"/>
      <c r="EE564" s="23"/>
      <c r="EF564" s="23"/>
      <c r="EG564" s="23"/>
      <c r="EH564" s="23"/>
      <c r="EI564" s="23"/>
      <c r="EJ564" s="23"/>
      <c r="EK564" s="23"/>
      <c r="EL564" s="23"/>
      <c r="EM564" s="23"/>
      <c r="EN564" s="23"/>
      <c r="EO564" s="23"/>
      <c r="EP564" s="23"/>
      <c r="EQ564" s="23"/>
      <c r="ER564" s="23"/>
      <c r="ES564" s="213"/>
      <c r="ET564" s="155">
        <f>[4]Yukos!EQ29</f>
        <v>246.08909316636391</v>
      </c>
      <c r="EU564" s="155">
        <f>[4]Yukos!ER29</f>
        <v>215.67358726939759</v>
      </c>
      <c r="EV564" s="155">
        <f>[4]Yukos!ES29</f>
        <v>179.72798939116464</v>
      </c>
      <c r="EW564" s="155">
        <f>[4]Yukos!ET29</f>
        <v>152.07752948483162</v>
      </c>
      <c r="EX564" s="155">
        <f>[4]Yukos!EU29</f>
        <v>135.48725354103183</v>
      </c>
      <c r="EY564" s="155">
        <f>[4]Yukos!EV29</f>
        <v>129.95716155976521</v>
      </c>
      <c r="EZ564" s="155">
        <f>[4]Yukos!EW29</f>
        <v>127.19211556913191</v>
      </c>
      <c r="FA564" s="155">
        <f>[4]Yukos!EX29</f>
        <v>129.95716155976521</v>
      </c>
      <c r="FB564" s="155">
        <f>[4]Yukos!EY29</f>
        <v>124.42706957849862</v>
      </c>
      <c r="FC564" s="155">
        <f>[4]Yukos!EZ29</f>
        <v>121.66202358786531</v>
      </c>
      <c r="FD564" s="155">
        <f>[4]Yukos!FA29</f>
        <v>138.39309423744874</v>
      </c>
      <c r="FE564" s="155">
        <f>[4]Yukos!FB29</f>
        <v>163.87240260205118</v>
      </c>
      <c r="FF564" s="155">
        <f>[4]Yukos!FC29</f>
        <v>195.72760859408257</v>
      </c>
      <c r="FG564" s="155">
        <f>[4]Yukos!FD29</f>
        <v>235.45986047904788</v>
      </c>
      <c r="FH564" s="155">
        <f>[4]Yukos!FE29</f>
        <v>235.00533237099853</v>
      </c>
      <c r="FI564" s="155">
        <f>[4]Yukos!FF29</f>
        <v>211.50479913389867</v>
      </c>
      <c r="FJ564" s="229"/>
      <c r="FK564" s="23"/>
      <c r="FL564" s="23"/>
      <c r="FM564" s="23"/>
      <c r="FN564" s="23"/>
      <c r="FO564" s="23"/>
      <c r="FP564" s="23"/>
      <c r="FQ564" s="23"/>
      <c r="FR564" s="23"/>
      <c r="FS564" s="23"/>
      <c r="FT564" s="23"/>
      <c r="FU564" s="23"/>
      <c r="FV564" s="23"/>
      <c r="FW564" s="23"/>
      <c r="FX564" s="23"/>
      <c r="FY564" s="217" t="s">
        <v>166</v>
      </c>
      <c r="FZ564" s="114">
        <f>SUM(L564:FW564)</f>
        <v>2742.2140821253438</v>
      </c>
      <c r="GA564" s="115"/>
      <c r="GB564" s="109" t="s">
        <v>172</v>
      </c>
      <c r="GC564" s="116" t="s">
        <v>173</v>
      </c>
      <c r="GD564" s="117"/>
      <c r="GE564" s="118">
        <f>FZ564/FZ566</f>
        <v>0.9468615216090368</v>
      </c>
      <c r="GF564" s="50"/>
      <c r="GI564" s="118">
        <f>FZ564/$GI$576</f>
        <v>1.7012313123222426E-3</v>
      </c>
      <c r="GK564" s="114">
        <v>2742.2140821253438</v>
      </c>
      <c r="GL564" s="119">
        <f>FZ564-GK564</f>
        <v>0</v>
      </c>
      <c r="GM564" s="15">
        <f>GL564/GK564</f>
        <v>0</v>
      </c>
      <c r="GO564" s="120">
        <f>SUM(EV564:FU564)</f>
        <v>2280.4514016895819</v>
      </c>
      <c r="GU564" s="120">
        <f>SUM(DU564:FU564)</f>
        <v>2742.2140821253438</v>
      </c>
      <c r="GW564" s="121">
        <f>SUM(DU564:FV564)</f>
        <v>2742.2140821253438</v>
      </c>
      <c r="GZ564" s="1"/>
      <c r="HA564" s="1"/>
    </row>
    <row r="565" spans="2:217" ht="14.1" customHeight="1">
      <c r="B565" s="50"/>
      <c r="C565" s="125" t="s">
        <v>175</v>
      </c>
      <c r="D565" s="126" t="s">
        <v>176</v>
      </c>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c r="DU565" s="23"/>
      <c r="DV565" s="23"/>
      <c r="DW565" s="23"/>
      <c r="DX565" s="23"/>
      <c r="DY565" s="23"/>
      <c r="DZ565" s="23"/>
      <c r="EA565" s="23"/>
      <c r="EB565" s="23"/>
      <c r="EC565" s="23"/>
      <c r="ED565" s="23"/>
      <c r="EE565" s="23"/>
      <c r="EF565" s="23"/>
      <c r="EG565" s="23"/>
      <c r="EH565" s="23"/>
      <c r="EI565" s="23"/>
      <c r="EJ565" s="23"/>
      <c r="EK565" s="23"/>
      <c r="EL565" s="23"/>
      <c r="EM565" s="23"/>
      <c r="EN565" s="23"/>
      <c r="EO565" s="23"/>
      <c r="EP565" s="23"/>
      <c r="EQ565" s="23"/>
      <c r="ER565" s="23"/>
      <c r="ES565" s="214"/>
      <c r="ET565" s="127">
        <f>[4]Yukos!EQ36</f>
        <v>0.46417522338689043</v>
      </c>
      <c r="EU565" s="127">
        <f>[4]Yukos!ER36</f>
        <v>0.40680525195705008</v>
      </c>
      <c r="EV565" s="127">
        <f>[4]Yukos!ES36</f>
        <v>0.33900437663087502</v>
      </c>
      <c r="EW565" s="127">
        <f>[4]Yukos!ET36</f>
        <v>0.28684985714920191</v>
      </c>
      <c r="EX565" s="127">
        <f>[4]Yukos!EU36</f>
        <v>0.25555714546019809</v>
      </c>
      <c r="EY565" s="127">
        <f>[4]Yukos!EV36</f>
        <v>0.24512624156386345</v>
      </c>
      <c r="EZ565" s="127">
        <f>[4]Yukos!EW36</f>
        <v>0.2399107896156962</v>
      </c>
      <c r="FA565" s="127">
        <f>[4]Yukos!EX36</f>
        <v>0.24512624156386345</v>
      </c>
      <c r="FB565" s="127">
        <f>[4]Yukos!EY36</f>
        <v>0.23469533766752887</v>
      </c>
      <c r="FC565" s="127">
        <f>[4]Yukos!EZ36</f>
        <v>0.22947988571936156</v>
      </c>
      <c r="FD565" s="127">
        <f>[4]Yukos!FA36</f>
        <v>0.28195154882080947</v>
      </c>
      <c r="FE565" s="127">
        <f>[4]Yukos!FB36</f>
        <v>0.33428509295356429</v>
      </c>
      <c r="FF565" s="127">
        <f>[4]Yukos!FC36</f>
        <v>0.40473218353667229</v>
      </c>
      <c r="FG565" s="127">
        <f>[4]Yukos!FD36</f>
        <v>0.52764598031151311</v>
      </c>
      <c r="FH565" s="127">
        <f>[4]Yukos!FE36</f>
        <v>0.52678864574469098</v>
      </c>
      <c r="FI565" s="127">
        <f>[4]Yukos!FF36</f>
        <v>0.47410978117022196</v>
      </c>
      <c r="FJ565" s="229"/>
      <c r="FK565" s="23"/>
      <c r="FL565" s="23"/>
      <c r="FM565" s="23"/>
      <c r="FN565" s="23"/>
      <c r="FO565" s="23"/>
      <c r="FP565" s="23"/>
      <c r="FQ565" s="23"/>
      <c r="FR565" s="23"/>
      <c r="FS565" s="23"/>
      <c r="FT565" s="23"/>
      <c r="FU565" s="23"/>
      <c r="FV565" s="23"/>
      <c r="FW565" s="23"/>
      <c r="FX565" s="23"/>
      <c r="FY565" s="217" t="s">
        <v>166</v>
      </c>
      <c r="FZ565" s="129">
        <f>SUM(L565:FW565)</f>
        <v>5.496243583252002</v>
      </c>
      <c r="GA565" s="115"/>
      <c r="GB565" s="125" t="s">
        <v>175</v>
      </c>
      <c r="GC565" s="130" t="s">
        <v>176</v>
      </c>
      <c r="GD565" s="117"/>
      <c r="GE565" s="131">
        <f>(FZ565*$FP$7)/FZ566</f>
        <v>5.3138478390963383E-2</v>
      </c>
      <c r="GF565" s="50"/>
      <c r="GI565" s="132"/>
      <c r="GK565" s="129">
        <v>5.496243583252002</v>
      </c>
      <c r="GL565" s="119">
        <f>FZ565-GK565</f>
        <v>0</v>
      </c>
      <c r="GM565" s="15">
        <f>GL565/GK565</f>
        <v>0</v>
      </c>
      <c r="GO565" s="133">
        <f>SUM(EV565:FU565)</f>
        <v>4.6252631079080615</v>
      </c>
      <c r="GU565" s="133">
        <f>SUM(DU565:FU565)</f>
        <v>5.496243583252002</v>
      </c>
      <c r="GW565" s="134">
        <f>SUM(DU565:FV565)</f>
        <v>5.496243583252002</v>
      </c>
      <c r="GZ565" s="1"/>
      <c r="HA565" s="1"/>
    </row>
    <row r="566" spans="2:217" ht="15" customHeight="1">
      <c r="B566" s="50"/>
      <c r="C566" s="136" t="s">
        <v>177</v>
      </c>
      <c r="D566" s="14" t="s">
        <v>11</v>
      </c>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215"/>
      <c r="ET566" s="138">
        <f t="shared" ref="ET566:FI566" si="132">ET564+(ET565*$FP$7)</f>
        <v>259.08599942119685</v>
      </c>
      <c r="EU566" s="138">
        <f t="shared" si="132"/>
        <v>227.06413432419498</v>
      </c>
      <c r="EV566" s="138">
        <f t="shared" si="132"/>
        <v>189.22011193682914</v>
      </c>
      <c r="EW566" s="138">
        <f t="shared" si="132"/>
        <v>160.10932548500926</v>
      </c>
      <c r="EX566" s="138">
        <f t="shared" si="132"/>
        <v>142.64285361391737</v>
      </c>
      <c r="EY566" s="138">
        <f t="shared" si="132"/>
        <v>136.82069632355339</v>
      </c>
      <c r="EZ566" s="138">
        <f t="shared" si="132"/>
        <v>133.9096176783714</v>
      </c>
      <c r="FA566" s="138">
        <f t="shared" si="132"/>
        <v>136.82069632355339</v>
      </c>
      <c r="FB566" s="138">
        <f t="shared" si="132"/>
        <v>130.99853903318942</v>
      </c>
      <c r="FC566" s="138">
        <f t="shared" si="132"/>
        <v>128.08746038800743</v>
      </c>
      <c r="FD566" s="138">
        <f t="shared" si="132"/>
        <v>146.28773760443141</v>
      </c>
      <c r="FE566" s="138">
        <f t="shared" si="132"/>
        <v>173.23238520475098</v>
      </c>
      <c r="FF566" s="138">
        <f t="shared" si="132"/>
        <v>207.06010973310939</v>
      </c>
      <c r="FG566" s="138">
        <f t="shared" si="132"/>
        <v>250.23394792777023</v>
      </c>
      <c r="FH566" s="138">
        <f t="shared" si="132"/>
        <v>249.75541445184987</v>
      </c>
      <c r="FI566" s="138">
        <f t="shared" si="132"/>
        <v>224.7798730066649</v>
      </c>
      <c r="FJ566" s="224"/>
      <c r="FK566" s="1"/>
      <c r="FL566" s="1"/>
      <c r="FM566" s="1"/>
      <c r="FN566" s="1"/>
      <c r="FO566" s="1"/>
      <c r="FP566" s="1"/>
      <c r="FQ566" s="1"/>
      <c r="FR566" s="112"/>
      <c r="FS566" s="112"/>
      <c r="FT566" s="112"/>
      <c r="FU566" s="112"/>
      <c r="FV566" s="112"/>
      <c r="FW566" s="112"/>
      <c r="FX566" s="112"/>
      <c r="FY566" s="217" t="s">
        <v>166</v>
      </c>
      <c r="FZ566" s="139">
        <f>SUM(L566:FW566)</f>
        <v>2896.1089024563994</v>
      </c>
      <c r="GA566" s="115"/>
      <c r="GB566" s="136" t="s">
        <v>177</v>
      </c>
      <c r="GC566" s="14" t="s">
        <v>11</v>
      </c>
      <c r="GD566" s="117"/>
      <c r="GE566" s="140">
        <f>GE564+GE565</f>
        <v>1.0000000000000002</v>
      </c>
      <c r="GF566" s="50"/>
      <c r="GI566" s="141"/>
      <c r="GK566" s="139">
        <v>2896.1089024563994</v>
      </c>
      <c r="GL566" s="119">
        <f>FZ566-GK566</f>
        <v>0</v>
      </c>
      <c r="GM566" s="15">
        <f>GL566/GK566</f>
        <v>0</v>
      </c>
      <c r="GO566" s="142">
        <f>SUM(EV566:FU566)</f>
        <v>2409.9587687110075</v>
      </c>
      <c r="GR566" s="143" t="str">
        <f>GB563</f>
        <v>Yukos, Russian Federation</v>
      </c>
      <c r="GS566" s="144">
        <f>GO566</f>
        <v>2409.9587687110075</v>
      </c>
      <c r="GU566" s="142">
        <f>SUM(DU566:FU566)</f>
        <v>2896.1089024563994</v>
      </c>
      <c r="GW566" s="145">
        <f>SUM(DU566:FV566)</f>
        <v>2896.1089024563994</v>
      </c>
      <c r="GY566" s="306">
        <f>+GW566</f>
        <v>2896.1089024563994</v>
      </c>
      <c r="GZ566" s="143" t="str">
        <f>GR566</f>
        <v>Yukos, Russian Federation</v>
      </c>
      <c r="HA566" s="144">
        <f>GW566</f>
        <v>2896.1089024563994</v>
      </c>
      <c r="HC566" s="123" t="str">
        <f>GR566</f>
        <v>Yukos, Russian Federation</v>
      </c>
      <c r="HD566" s="146">
        <f>FU566</f>
        <v>0</v>
      </c>
      <c r="HE566" s="147"/>
      <c r="HF566" s="148">
        <f>FV566</f>
        <v>0</v>
      </c>
    </row>
    <row r="567" spans="2:217" ht="9.9499999999999993" customHeight="1">
      <c r="B567" s="50"/>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c r="DU567" s="23"/>
      <c r="DV567" s="23"/>
      <c r="DW567" s="23"/>
      <c r="DX567" s="23"/>
      <c r="DY567" s="23"/>
      <c r="DZ567" s="23"/>
      <c r="EA567" s="23"/>
      <c r="EB567" s="23"/>
      <c r="EC567" s="23"/>
      <c r="ED567" s="23"/>
      <c r="EE567" s="23"/>
      <c r="EF567" s="23"/>
      <c r="EG567" s="23"/>
      <c r="EH567" s="23"/>
      <c r="EI567" s="23"/>
      <c r="EJ567" s="23"/>
      <c r="EK567" s="23"/>
      <c r="EL567" s="23"/>
      <c r="EM567" s="23"/>
      <c r="EN567" s="23"/>
      <c r="EO567" s="23"/>
      <c r="EP567" s="23"/>
      <c r="EQ567" s="23"/>
      <c r="ER567" s="23"/>
      <c r="ES567" s="23"/>
      <c r="ET567" s="23"/>
      <c r="EU567" s="23"/>
      <c r="EV567" s="23"/>
      <c r="EW567" s="23"/>
      <c r="EX567" s="23"/>
      <c r="EY567" s="23"/>
      <c r="EZ567" s="23"/>
      <c r="FA567" s="23"/>
      <c r="FB567" s="23"/>
      <c r="FC567" s="23"/>
      <c r="FD567" s="23"/>
      <c r="FE567" s="23"/>
      <c r="FF567" s="23"/>
      <c r="FG567" s="23"/>
      <c r="FH567" s="23"/>
      <c r="FI567" s="23"/>
      <c r="FJ567" s="23"/>
      <c r="FK567" s="23"/>
      <c r="FL567" s="23"/>
      <c r="FM567" s="23"/>
      <c r="FN567" s="23"/>
      <c r="FO567" s="23"/>
      <c r="FP567" s="23"/>
      <c r="FQ567" s="23"/>
      <c r="FR567" s="23"/>
      <c r="FS567" s="23"/>
      <c r="FT567" s="23"/>
      <c r="FU567" s="23"/>
      <c r="FV567" s="23"/>
      <c r="FW567" s="23"/>
      <c r="FX567" s="23"/>
      <c r="FY567" s="23"/>
      <c r="FZ567" s="151">
        <f>FZ564+(FZ565*$FP$7)</f>
        <v>2896.1089024563998</v>
      </c>
      <c r="GA567" s="152" t="s">
        <v>179</v>
      </c>
      <c r="GB567" s="6"/>
      <c r="GF567" s="50"/>
      <c r="GK567" s="204">
        <v>0</v>
      </c>
      <c r="GZ567" s="1"/>
      <c r="HA567" s="1"/>
    </row>
    <row r="568" spans="2:217" ht="14.1" customHeight="1">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c r="DU568" s="23"/>
      <c r="DV568" s="23"/>
      <c r="DW568" s="23"/>
      <c r="DX568" s="23"/>
      <c r="DY568" s="23"/>
      <c r="DZ568" s="23"/>
      <c r="EA568" s="23"/>
      <c r="EB568" s="23"/>
      <c r="EC568" s="23"/>
      <c r="ED568" s="23"/>
      <c r="EE568" s="23"/>
      <c r="EF568" s="23"/>
      <c r="EG568" s="23"/>
      <c r="EH568" s="23"/>
      <c r="EI568" s="23"/>
      <c r="EJ568" s="23"/>
      <c r="EK568" s="23"/>
      <c r="EL568" s="23"/>
      <c r="EM568" s="23"/>
      <c r="EN568" s="23"/>
      <c r="EO568" s="23"/>
      <c r="EP568" s="23"/>
      <c r="EQ568" s="23"/>
      <c r="ER568" s="23"/>
      <c r="ES568" s="23"/>
      <c r="ET568" s="23"/>
      <c r="EU568" s="23"/>
      <c r="EV568" s="23"/>
      <c r="EW568" s="23"/>
      <c r="EX568" s="23"/>
      <c r="EY568" s="23"/>
      <c r="EZ568" s="23"/>
      <c r="FA568" s="23"/>
      <c r="FB568" s="23"/>
      <c r="FC568" s="23"/>
      <c r="FD568" s="23"/>
      <c r="FE568" s="23"/>
      <c r="FF568" s="23"/>
      <c r="FG568" s="23"/>
      <c r="FH568" s="23"/>
      <c r="FI568" s="23"/>
      <c r="FJ568" s="23"/>
      <c r="FK568" s="23"/>
      <c r="FL568" s="23"/>
      <c r="FM568" s="23"/>
      <c r="FN568" s="23"/>
      <c r="FO568" s="23"/>
      <c r="FP568" s="23"/>
      <c r="FQ568" s="23"/>
      <c r="FR568" s="23"/>
      <c r="FS568" s="23"/>
      <c r="FT568" s="23"/>
      <c r="FU568" s="23"/>
      <c r="FV568" s="23"/>
      <c r="FW568" s="23"/>
      <c r="FX568" s="23"/>
      <c r="FY568" s="23"/>
      <c r="FZ568" s="204"/>
      <c r="GB568" s="6"/>
      <c r="GK568" s="204"/>
      <c r="GM568" s="74" t="s">
        <v>211</v>
      </c>
      <c r="HA568" s="221">
        <f>SUM(HA15:HA567)</f>
        <v>1150069.005861853</v>
      </c>
    </row>
    <row r="569" spans="2:217" ht="14.1" customHeight="1">
      <c r="C569" s="108" t="s">
        <v>311</v>
      </c>
      <c r="F569" s="1"/>
      <c r="G569" s="1"/>
      <c r="H569" s="1"/>
      <c r="I569" s="232"/>
      <c r="J569" s="1"/>
      <c r="K569" s="1"/>
      <c r="L569" s="1"/>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c r="DU569" s="23"/>
      <c r="DV569" s="23"/>
      <c r="DW569" s="23"/>
      <c r="DX569" s="23"/>
      <c r="DY569" s="23"/>
      <c r="DZ569" s="23"/>
      <c r="EA569" s="23"/>
      <c r="EB569" s="23"/>
      <c r="EC569" s="23"/>
      <c r="ED569" s="23"/>
      <c r="EE569" s="23"/>
      <c r="EF569" s="23"/>
      <c r="EG569" s="23"/>
      <c r="EH569" s="23"/>
      <c r="EI569" s="23"/>
      <c r="EJ569" s="23"/>
      <c r="EK569" s="23"/>
      <c r="EL569" s="23"/>
      <c r="EM569" s="23"/>
      <c r="EN569" s="23"/>
      <c r="EO569" s="23"/>
      <c r="EP569" s="23"/>
      <c r="EQ569" s="23"/>
      <c r="ER569" s="23"/>
      <c r="ES569" s="23"/>
      <c r="ET569" s="23"/>
      <c r="EU569" s="23"/>
      <c r="EV569" s="23"/>
      <c r="EW569" s="23"/>
      <c r="EX569" s="23"/>
      <c r="EY569" s="23"/>
      <c r="EZ569" s="23"/>
      <c r="FA569" s="23"/>
      <c r="FB569" s="23"/>
      <c r="FC569" s="23"/>
      <c r="FD569" s="23"/>
      <c r="FE569" s="23"/>
      <c r="FF569" s="23"/>
      <c r="FG569" s="23"/>
      <c r="FH569" s="23"/>
      <c r="FI569" s="23"/>
      <c r="FJ569" s="23"/>
      <c r="FK569" s="23"/>
      <c r="FL569" s="23"/>
      <c r="FM569" s="23"/>
      <c r="FN569" s="23"/>
      <c r="FO569" s="23"/>
      <c r="FP569" s="23"/>
      <c r="FQ569" s="23"/>
      <c r="FR569" s="23"/>
      <c r="FS569" s="23"/>
      <c r="FT569" s="23"/>
      <c r="FU569" s="23"/>
      <c r="FV569" s="23"/>
      <c r="FW569" s="23"/>
      <c r="FX569" s="23"/>
      <c r="FY569" s="233" t="s">
        <v>312</v>
      </c>
      <c r="FZ569" s="234" t="s">
        <v>313</v>
      </c>
      <c r="GB569" s="108" t="s">
        <v>311</v>
      </c>
      <c r="GK569" s="234" t="s">
        <v>313</v>
      </c>
    </row>
    <row r="570" spans="2:217" ht="15.95" customHeight="1">
      <c r="C570" s="109" t="s">
        <v>172</v>
      </c>
      <c r="D570" s="116" t="s">
        <v>173</v>
      </c>
      <c r="F570" s="1"/>
      <c r="G570" s="1"/>
      <c r="H570" s="1"/>
      <c r="I570" s="235">
        <f>SUM(N570:AM570)</f>
        <v>25.762612327338335</v>
      </c>
      <c r="J570" s="1"/>
      <c r="K570" s="1"/>
      <c r="M570" s="111"/>
      <c r="N570" s="236">
        <f t="shared" ref="N570:BY571" si="133">N15+N20+N25+N30+N35+N40+N45+N50+N55+N60+N65+N70+N75+N80+N85+N90+N95+N100+N105+N110+N116+N121+N126+N131+N136+N144+N149+N154+N159+N164+N169+N174+N179+N184+N189+N194+N199+N204+N209+N214+N219+N224+N229+N235+N240+N245+N250+N255+N260+N265+N270+N275+N283+N288+N293+N298+N303+N308+N313+N318+N323+N328+N333+N338+N343+N349+N355+N360+N365+N370+N375+N380+N385+N390+N395+N400+N405+N410+N415+N420+N425+N430+N435+N443+N448+N453+N458+N463+N468+N474+N479+N484+N489+N494+N499+N504+N509+N514+N519+N524+N529+N534+N539+N544+N549+N554+N559+N564</f>
        <v>8.9129310535555464E-2</v>
      </c>
      <c r="O570" s="236">
        <f t="shared" si="133"/>
        <v>0.11590234578767164</v>
      </c>
      <c r="P570" s="236">
        <f t="shared" si="133"/>
        <v>0.14267538103978783</v>
      </c>
      <c r="Q570" s="236">
        <f t="shared" si="133"/>
        <v>0.16584488736248837</v>
      </c>
      <c r="R570" s="236">
        <f t="shared" si="133"/>
        <v>0.18901439368518894</v>
      </c>
      <c r="S570" s="236">
        <f t="shared" si="133"/>
        <v>0.2121839000078895</v>
      </c>
      <c r="T570" s="236">
        <f t="shared" si="133"/>
        <v>0.2353534063305901</v>
      </c>
      <c r="U570" s="236">
        <f t="shared" si="133"/>
        <v>0.25852291265329064</v>
      </c>
      <c r="V570" s="236">
        <f t="shared" si="133"/>
        <v>0.28169241897599123</v>
      </c>
      <c r="W570" s="236">
        <f t="shared" si="133"/>
        <v>0.30486192529869177</v>
      </c>
      <c r="X570" s="236">
        <f t="shared" si="133"/>
        <v>0.39060949918008153</v>
      </c>
      <c r="Y570" s="236">
        <f t="shared" si="133"/>
        <v>0.45927324759674076</v>
      </c>
      <c r="Z570" s="236">
        <f t="shared" si="133"/>
        <v>0.54313232107295906</v>
      </c>
      <c r="AA570" s="236">
        <f t="shared" si="133"/>
        <v>0.62699139454917763</v>
      </c>
      <c r="AB570" s="236">
        <f t="shared" si="133"/>
        <v>0.71085046802539598</v>
      </c>
      <c r="AC570" s="236">
        <f t="shared" si="133"/>
        <v>0.79470954150161455</v>
      </c>
      <c r="AD570" s="236">
        <f t="shared" si="133"/>
        <v>1.0182508062055979</v>
      </c>
      <c r="AE570" s="236">
        <f t="shared" si="133"/>
        <v>1.2417920709095811</v>
      </c>
      <c r="AF570" s="236">
        <f t="shared" si="133"/>
        <v>1.4653333356135643</v>
      </c>
      <c r="AG570" s="236">
        <f t="shared" si="133"/>
        <v>1.6888746003175472</v>
      </c>
      <c r="AH570" s="236">
        <f t="shared" si="133"/>
        <v>1.9124158650215304</v>
      </c>
      <c r="AI570" s="236">
        <f t="shared" si="133"/>
        <v>2.1359571297255138</v>
      </c>
      <c r="AJ570" s="237">
        <f t="shared" si="133"/>
        <v>2.3594983944294969</v>
      </c>
      <c r="AK570" s="237">
        <f t="shared" si="133"/>
        <v>2.5830396591334797</v>
      </c>
      <c r="AL570" s="237">
        <f t="shared" si="133"/>
        <v>2.8065809238374628</v>
      </c>
      <c r="AM570" s="237">
        <f t="shared" si="133"/>
        <v>3.0301221885414464</v>
      </c>
      <c r="AN570" s="237">
        <f t="shared" si="133"/>
        <v>3.2536634532454247</v>
      </c>
      <c r="AO570" s="237">
        <f t="shared" si="133"/>
        <v>3.4772047179494123</v>
      </c>
      <c r="AP570" s="237">
        <f t="shared" si="133"/>
        <v>3.7007459826533955</v>
      </c>
      <c r="AQ570" s="237">
        <f t="shared" si="133"/>
        <v>3.9242872473573787</v>
      </c>
      <c r="AR570" s="237">
        <f t="shared" si="133"/>
        <v>4.1809118988692671</v>
      </c>
      <c r="AS570" s="237">
        <f t="shared" si="133"/>
        <v>4.4406145926084966</v>
      </c>
      <c r="AT570" s="237">
        <f t="shared" si="133"/>
        <v>4.7083140394949874</v>
      </c>
      <c r="AU570" s="237">
        <f t="shared" si="133"/>
        <v>4.9797390102621311</v>
      </c>
      <c r="AV570" s="237">
        <f t="shared" si="133"/>
        <v>5.2577986500981631</v>
      </c>
      <c r="AW570" s="237">
        <f t="shared" si="133"/>
        <v>5.5865702527574488</v>
      </c>
      <c r="AX570" s="237">
        <f t="shared" si="133"/>
        <v>5.899843275688502</v>
      </c>
      <c r="AY570" s="237">
        <f t="shared" si="133"/>
        <v>6.2798295556219355</v>
      </c>
      <c r="AZ570" s="237">
        <f t="shared" si="133"/>
        <v>6.657160636456064</v>
      </c>
      <c r="BA570" s="237">
        <f t="shared" si="133"/>
        <v>7.0620028135541233</v>
      </c>
      <c r="BB570" s="237">
        <f t="shared" si="133"/>
        <v>7.571486339857203</v>
      </c>
      <c r="BC570" s="237">
        <f t="shared" si="133"/>
        <v>7.9290893312565789</v>
      </c>
      <c r="BD570" s="237">
        <f t="shared" si="133"/>
        <v>8.4313149834426095</v>
      </c>
      <c r="BE570" s="237">
        <f t="shared" si="133"/>
        <v>9.6486997852555483</v>
      </c>
      <c r="BF570" s="237">
        <f t="shared" si="133"/>
        <v>9.7400424211561702</v>
      </c>
      <c r="BG570" s="237">
        <f t="shared" si="133"/>
        <v>9.2674030643221936</v>
      </c>
      <c r="BH570" s="237">
        <f t="shared" si="133"/>
        <v>45.733000171013188</v>
      </c>
      <c r="BI570" s="237">
        <f t="shared" si="133"/>
        <v>49.686161621129472</v>
      </c>
      <c r="BJ570" s="237">
        <f t="shared" si="133"/>
        <v>53.301766822659687</v>
      </c>
      <c r="BK570" s="237">
        <f t="shared" si="133"/>
        <v>56.895036206593588</v>
      </c>
      <c r="BL570" s="237">
        <f t="shared" si="133"/>
        <v>56.65208481349098</v>
      </c>
      <c r="BM570" s="237">
        <f t="shared" si="133"/>
        <v>56.573653217484363</v>
      </c>
      <c r="BN570" s="237">
        <f t="shared" si="133"/>
        <v>57.972619499757677</v>
      </c>
      <c r="BO570" s="237">
        <f t="shared" si="133"/>
        <v>58.624628497542183</v>
      </c>
      <c r="BP570" s="237">
        <f t="shared" si="133"/>
        <v>57.756668579074486</v>
      </c>
      <c r="BQ570" s="237">
        <f t="shared" si="133"/>
        <v>59.020783399949899</v>
      </c>
      <c r="BR570" s="237">
        <f t="shared" si="133"/>
        <v>60.197666462142429</v>
      </c>
      <c r="BS570" s="237">
        <f t="shared" si="133"/>
        <v>60.158728623176827</v>
      </c>
      <c r="BT570" s="237">
        <f t="shared" si="133"/>
        <v>65.737510851445762</v>
      </c>
      <c r="BU570" s="237">
        <f t="shared" si="133"/>
        <v>126.85036207488977</v>
      </c>
      <c r="BV570" s="237">
        <f t="shared" si="133"/>
        <v>119.35468161867072</v>
      </c>
      <c r="BW570" s="237">
        <f t="shared" si="133"/>
        <v>117.41908725471679</v>
      </c>
      <c r="BX570" s="237">
        <f t="shared" si="133"/>
        <v>128.24040476921616</v>
      </c>
      <c r="BY570" s="237">
        <f t="shared" si="133"/>
        <v>128.52298480072713</v>
      </c>
      <c r="BZ570" s="237">
        <f t="shared" ref="BZ570:EK571" si="134">BZ15+BZ20+BZ25+BZ30+BZ35+BZ40+BZ45+BZ50+BZ55+BZ60+BZ65+BZ70+BZ75+BZ80+BZ85+BZ90+BZ95+BZ100+BZ105+BZ110+BZ116+BZ121+BZ126+BZ131+BZ136+BZ144+BZ149+BZ154+BZ159+BZ164+BZ169+BZ174+BZ179+BZ184+BZ189+BZ194+BZ199+BZ204+BZ209+BZ214+BZ219+BZ224+BZ229+BZ235+BZ240+BZ245+BZ250+BZ255+BZ260+BZ265+BZ270+BZ275+BZ283+BZ288+BZ293+BZ298+BZ303+BZ308+BZ313+BZ318+BZ323+BZ328+BZ333+BZ338+BZ343+BZ349+BZ355+BZ360+BZ365+BZ370+BZ375+BZ380+BZ385+BZ390+BZ395+BZ400+BZ405+BZ410+BZ415+BZ420+BZ425+BZ430+BZ435+BZ443+BZ448+BZ453+BZ458+BZ463+BZ468+BZ474+BZ479+BZ484+BZ489+BZ494+BZ499+BZ504+BZ509+BZ514+BZ519+BZ524+BZ529+BZ534+BZ539+BZ544+BZ549+BZ554+BZ559+BZ564</f>
        <v>121.96405855395285</v>
      </c>
      <c r="CA570" s="237">
        <f t="shared" si="134"/>
        <v>128.71103013751417</v>
      </c>
      <c r="CB570" s="237">
        <f t="shared" si="134"/>
        <v>137.7744851175172</v>
      </c>
      <c r="CC570" s="237">
        <f t="shared" si="134"/>
        <v>155.09483929224285</v>
      </c>
      <c r="CD570" s="237">
        <f t="shared" si="134"/>
        <v>176.44891932246824</v>
      </c>
      <c r="CE570" s="237">
        <f t="shared" si="134"/>
        <v>214.97642880156462</v>
      </c>
      <c r="CF570" s="237">
        <f t="shared" si="134"/>
        <v>230.28778587467124</v>
      </c>
      <c r="CG570" s="237">
        <f t="shared" si="134"/>
        <v>245.96817930717037</v>
      </c>
      <c r="CH570" s="237">
        <f t="shared" si="134"/>
        <v>290.76490186815289</v>
      </c>
      <c r="CI570" s="237">
        <f t="shared" si="134"/>
        <v>326.03103286885494</v>
      </c>
      <c r="CJ570" s="237">
        <f t="shared" si="134"/>
        <v>356.43129005099189</v>
      </c>
      <c r="CK570" s="237">
        <f t="shared" si="134"/>
        <v>382.29105338375172</v>
      </c>
      <c r="CL570" s="237">
        <f t="shared" si="134"/>
        <v>406.63329198594425</v>
      </c>
      <c r="CM570" s="237">
        <f t="shared" si="134"/>
        <v>411.27036604319483</v>
      </c>
      <c r="CN570" s="237">
        <f t="shared" si="134"/>
        <v>463.31338887537441</v>
      </c>
      <c r="CO570" s="237">
        <f t="shared" si="134"/>
        <v>514.90615744182253</v>
      </c>
      <c r="CP570" s="237">
        <f t="shared" si="134"/>
        <v>611.74925860558199</v>
      </c>
      <c r="CQ570" s="237">
        <f t="shared" si="134"/>
        <v>634.9216499786337</v>
      </c>
      <c r="CR570" s="237">
        <f t="shared" si="134"/>
        <v>706.58428216633854</v>
      </c>
      <c r="CS570" s="237">
        <f t="shared" si="134"/>
        <v>784.48865731134651</v>
      </c>
      <c r="CT570" s="237">
        <f t="shared" si="134"/>
        <v>881.51022392783739</v>
      </c>
      <c r="CU570" s="237">
        <f t="shared" si="134"/>
        <v>962.46491254338559</v>
      </c>
      <c r="CV570" s="237">
        <f t="shared" si="134"/>
        <v>1056.3087082593077</v>
      </c>
      <c r="CW570" s="237">
        <f t="shared" si="134"/>
        <v>1148.7481485724381</v>
      </c>
      <c r="CX570" s="237">
        <f t="shared" si="134"/>
        <v>1195.8975931308341</v>
      </c>
      <c r="CY570" s="237">
        <f t="shared" si="134"/>
        <v>1031.9191812697732</v>
      </c>
      <c r="CZ570" s="237">
        <f t="shared" si="134"/>
        <v>1116.3729059490538</v>
      </c>
      <c r="DA570" s="237">
        <f t="shared" si="134"/>
        <v>1253.289803803726</v>
      </c>
      <c r="DB570" s="237">
        <f t="shared" si="134"/>
        <v>1410.5463365429541</v>
      </c>
      <c r="DC570" s="237">
        <f t="shared" si="134"/>
        <v>2046.7187609832858</v>
      </c>
      <c r="DD570" s="237">
        <f t="shared" si="134"/>
        <v>2262.4548120044183</v>
      </c>
      <c r="DE570" s="237">
        <f t="shared" si="134"/>
        <v>2386.8129826863433</v>
      </c>
      <c r="DF570" s="237">
        <f t="shared" si="134"/>
        <v>2725.7441276466857</v>
      </c>
      <c r="DG570" s="237">
        <f t="shared" si="134"/>
        <v>2970.6880793065816</v>
      </c>
      <c r="DH570" s="237">
        <f t="shared" si="134"/>
        <v>3084.2853009675723</v>
      </c>
      <c r="DI570" s="237">
        <f t="shared" si="134"/>
        <v>3420.5425730276697</v>
      </c>
      <c r="DJ570" s="237">
        <f t="shared" si="134"/>
        <v>3738.4954191464108</v>
      </c>
      <c r="DK570" s="237">
        <f t="shared" si="134"/>
        <v>4175.2213512761446</v>
      </c>
      <c r="DL570" s="237">
        <f t="shared" si="134"/>
        <v>4650.1385184024648</v>
      </c>
      <c r="DM570" s="237">
        <f t="shared" si="134"/>
        <v>4694.2538640609846</v>
      </c>
      <c r="DN570" s="237">
        <f t="shared" si="134"/>
        <v>5417.4614037449865</v>
      </c>
      <c r="DO570" s="237">
        <f t="shared" si="134"/>
        <v>5835.8015910977792</v>
      </c>
      <c r="DP570" s="237">
        <f t="shared" si="134"/>
        <v>6282.9040989183986</v>
      </c>
      <c r="DQ570" s="237">
        <f t="shared" si="134"/>
        <v>6141.4423738863807</v>
      </c>
      <c r="DR570" s="237">
        <f t="shared" si="134"/>
        <v>6570.4297745132708</v>
      </c>
      <c r="DS570" s="237">
        <f t="shared" si="134"/>
        <v>7007.8489095467066</v>
      </c>
      <c r="DT570" s="237">
        <f t="shared" si="134"/>
        <v>7541.2187945355163</v>
      </c>
      <c r="DU570" s="237">
        <f t="shared" si="134"/>
        <v>8129.4827935005578</v>
      </c>
      <c r="DV570" s="237">
        <f t="shared" si="134"/>
        <v>8801.691655193481</v>
      </c>
      <c r="DW570" s="237">
        <f t="shared" si="134"/>
        <v>9015.3082213374255</v>
      </c>
      <c r="DX570" s="237">
        <f t="shared" si="134"/>
        <v>9719.711546771583</v>
      </c>
      <c r="DY570" s="237">
        <f t="shared" si="134"/>
        <v>10315.236743078958</v>
      </c>
      <c r="DZ570" s="237">
        <f t="shared" si="134"/>
        <v>11289.729771389144</v>
      </c>
      <c r="EA570" s="237">
        <f t="shared" si="134"/>
        <v>11961.440745185493</v>
      </c>
      <c r="EB570" s="237">
        <f t="shared" si="134"/>
        <v>12784.343669280068</v>
      </c>
      <c r="EC570" s="237">
        <f t="shared" si="134"/>
        <v>13604.721474288877</v>
      </c>
      <c r="ED570" s="237">
        <f t="shared" si="134"/>
        <v>14125.910974562436</v>
      </c>
      <c r="EE570" s="237">
        <f t="shared" si="134"/>
        <v>13412.321564918901</v>
      </c>
      <c r="EF570" s="237">
        <f t="shared" si="134"/>
        <v>14681.878183978317</v>
      </c>
      <c r="EG570" s="237">
        <f t="shared" si="134"/>
        <v>15066.288059754666</v>
      </c>
      <c r="EH570" s="237">
        <f t="shared" si="134"/>
        <v>15271.870716844052</v>
      </c>
      <c r="EI570" s="237">
        <f t="shared" si="134"/>
        <v>15754.419020467933</v>
      </c>
      <c r="EJ570" s="237">
        <f t="shared" si="134"/>
        <v>15230.082292256664</v>
      </c>
      <c r="EK570" s="237">
        <f t="shared" si="134"/>
        <v>14547.16137147796</v>
      </c>
      <c r="EL570" s="237">
        <f t="shared" ref="EL570:FU571" si="135">EL15+EL20+EL25+EL30+EL35+EL40+EL45+EL50+EL55+EL60+EL65+EL70+EL75+EL80+EL85+EL90+EL95+EL100+EL105+EL110+EL116+EL121+EL126+EL131+EL136+EL144+EL149+EL154+EL159+EL164+EL169+EL174+EL179+EL184+EL189+EL194+EL199+EL204+EL209+EL214+EL219+EL224+EL229+EL235+EL240+EL245+EL250+EL255+EL260+EL265+EL270+EL275+EL283+EL288+EL293+EL298+EL303+EL308+EL313+EL318+EL323+EL328+EL333+EL338+EL343+EL349+EL355+EL360+EL365+EL370+EL375+EL380+EL385+EL390+EL395+EL400+EL405+EL410+EL415+EL420+EL425+EL430+EL435+EL443+EL448+EL453+EL458+EL463+EL468+EL474+EL479+EL484+EL489+EL494+EL499+EL504+EL509+EL514+EL519+EL524+EL529+EL534+EL539+EL544+EL549+EL554+EL559+EL564</f>
        <v>14185.646327836479</v>
      </c>
      <c r="EM570" s="237">
        <f t="shared" si="135"/>
        <v>14124.41542740916</v>
      </c>
      <c r="EN570" s="237">
        <f t="shared" si="135"/>
        <v>14426.702667111984</v>
      </c>
      <c r="EO570" s="237">
        <f t="shared" si="135"/>
        <v>14943.179307810749</v>
      </c>
      <c r="EP570" s="237">
        <f t="shared" si="135"/>
        <v>15647.322946050974</v>
      </c>
      <c r="EQ570" s="237">
        <f t="shared" si="135"/>
        <v>16215.64351602323</v>
      </c>
      <c r="ER570" s="237">
        <f t="shared" si="135"/>
        <v>17093.363134336698</v>
      </c>
      <c r="ES570" s="237">
        <f t="shared" si="135"/>
        <v>17723.188829138046</v>
      </c>
      <c r="ET570" s="237">
        <f t="shared" si="135"/>
        <v>18491.279344020211</v>
      </c>
      <c r="EU570" s="237">
        <f t="shared" si="135"/>
        <v>18284.7873174694</v>
      </c>
      <c r="EV570" s="237">
        <f t="shared" si="135"/>
        <v>16869.91550683089</v>
      </c>
      <c r="EW570" s="237">
        <f t="shared" si="135"/>
        <v>16746.80469011813</v>
      </c>
      <c r="EX570" s="237">
        <f t="shared" si="135"/>
        <v>17343.172171525661</v>
      </c>
      <c r="EY570" s="237">
        <f t="shared" si="135"/>
        <v>17795.244281154683</v>
      </c>
      <c r="EZ570" s="237">
        <f t="shared" si="135"/>
        <v>18314.00685842245</v>
      </c>
      <c r="FA570" s="237">
        <f t="shared" si="135"/>
        <v>18676.151571875063</v>
      </c>
      <c r="FB570" s="237">
        <f t="shared" si="135"/>
        <v>19132.779963627534</v>
      </c>
      <c r="FC570" s="237">
        <f t="shared" si="135"/>
        <v>19764.358633445405</v>
      </c>
      <c r="FD570" s="237">
        <f t="shared" si="135"/>
        <v>20286.650375584151</v>
      </c>
      <c r="FE570" s="237">
        <f t="shared" si="135"/>
        <v>20830.039086589448</v>
      </c>
      <c r="FF570" s="237">
        <f t="shared" si="135"/>
        <v>21024.690010793369</v>
      </c>
      <c r="FG570" s="237">
        <f t="shared" si="135"/>
        <v>22573.573381805527</v>
      </c>
      <c r="FH570" s="237">
        <f t="shared" si="135"/>
        <v>23854.775452895094</v>
      </c>
      <c r="FI570" s="237">
        <f t="shared" si="135"/>
        <v>25233.688439868642</v>
      </c>
      <c r="FJ570" s="237">
        <f t="shared" si="135"/>
        <v>25905.934875777624</v>
      </c>
      <c r="FK570" s="237">
        <f t="shared" si="135"/>
        <v>26688.678395121198</v>
      </c>
      <c r="FL570" s="237">
        <f t="shared" si="135"/>
        <v>27472.605206579072</v>
      </c>
      <c r="FM570" s="237">
        <f t="shared" si="135"/>
        <v>27692.039921018335</v>
      </c>
      <c r="FN570" s="237">
        <f t="shared" si="135"/>
        <v>29045.820828063755</v>
      </c>
      <c r="FO570" s="237">
        <f t="shared" si="135"/>
        <v>29703.111108928839</v>
      </c>
      <c r="FP570" s="237">
        <f t="shared" si="135"/>
        <v>30819.279907009026</v>
      </c>
      <c r="FQ570" s="237">
        <f t="shared" si="135"/>
        <v>31208.047412637308</v>
      </c>
      <c r="FR570" s="237">
        <f t="shared" si="135"/>
        <v>31058.348080329397</v>
      </c>
      <c r="FS570" s="237">
        <f t="shared" si="135"/>
        <v>31126.96848350178</v>
      </c>
      <c r="FT570" s="237">
        <f t="shared" si="135"/>
        <v>30089.471572095332</v>
      </c>
      <c r="FU570" s="237">
        <f t="shared" si="135"/>
        <v>30384.002126567178</v>
      </c>
      <c r="FV570" s="237">
        <f>FV15+FV20+FV25+FV30+FV35+FV40+FV45+FV50+FV55+FV60+FV65+FV70+FV75+FV80+FV85+FV90+FV95+FV100+FV105+FV110+FV116+FV121+FV126+FV131+FV136+FV144+FV149+FV154+FV159+FV164+FV169+FV174+FV179+FV184+FV189+FV194+FV199+FV204+FV209+FV214+FV219+FV224+FV229+FV235+FV240+FV245+FV250+FV255+FV260+FV265+FV270+FV275+FV283+FV288+FV293+FV298+FV303+FV308+FV313+FV318+FV323+FV328+FV333+FV338+FV343+FV349+FV355+FV360+FV365+FV370+FV375+FV380+FV385+FV390+FV395+FV400+FV405+FV410+FV415+FV420+FV425+FV430+FV435+FV443+FV448+FV453+FV458+FV463+FV468+FV474+FV479+FV484+FV489+FV494+FV499+FV504+FV509+FV514+FV519+FV524+FV529+FV534+FV539+FV544+FV549+FV554+FV559+FV564</f>
        <v>31237.153310447695</v>
      </c>
      <c r="FW570" s="198"/>
      <c r="FX570" s="198"/>
      <c r="FY570" s="217" t="s">
        <v>166</v>
      </c>
      <c r="FZ570" s="238">
        <f>FZ15+FZ20+FZ25+FZ30+FZ35+FZ40+FZ45+FZ50+FZ55+FZ60+FZ65+FZ70+FZ75+FZ80+FZ85+FZ90+FZ95+FZ100+FZ105+FZ110+FZ116+FZ121+FZ126+FZ131+FZ136+FZ144+FZ149+FZ154+FZ159+FZ164+FZ169+FZ174+FZ179+FZ184+FZ189+FZ194+FZ199+FZ204+FZ209+FZ214+FZ219+FZ224+FZ229+FZ235+FZ240+FZ245+FZ250+FZ255+FZ260+FZ265+FZ270+FZ275+FZ283+FZ288+FZ293+FZ298+FZ303+FZ308+FZ313+FZ318+FZ323+FZ328+FZ333+FZ338+FZ343+FZ349+FZ355+FZ360+FZ365+FZ370+FZ375+FZ380+FZ385+FZ390+FZ395+FZ400+FZ405+FZ410+FZ415+FZ420+FZ425+FZ430+FZ435+FZ443+FZ448+FZ453+FZ458+FZ463+FZ468+FZ474+FZ479+FZ484+FZ489+FZ494+FZ499+FZ504+FZ509+FZ514+FZ519+FZ524+FZ529+FZ534+FZ539+FZ544+FZ549+FZ554+FZ559+FZ564</f>
        <v>1135541.0280445067</v>
      </c>
      <c r="GB570" s="239" t="s">
        <v>172</v>
      </c>
      <c r="GC570" s="116" t="s">
        <v>173</v>
      </c>
      <c r="GD570" s="117"/>
      <c r="GE570" s="118">
        <f>FZ570/FZ573</f>
        <v>0.90201675565754202</v>
      </c>
      <c r="GI570" s="118">
        <f>FZ570/$GI$576</f>
        <v>0.70447379215508066</v>
      </c>
      <c r="GK570" s="173">
        <f>SUM(N570:FV570)</f>
        <v>1135541.0280445069</v>
      </c>
      <c r="GM570" s="174">
        <f>SUM(DU570:FS570)</f>
        <v>944013.81226499588</v>
      </c>
      <c r="GO570" s="121">
        <f>SUM(EV570:FU570)</f>
        <v>629640.15834216494</v>
      </c>
      <c r="GU570" s="121">
        <f>SUM(DU570:FU570)</f>
        <v>1004487.2859636584</v>
      </c>
      <c r="GW570" s="121">
        <f>SUM(DU570:FV570)</f>
        <v>1035724.4392741061</v>
      </c>
      <c r="GZ570" s="22" t="s">
        <v>314</v>
      </c>
      <c r="HA570" s="240">
        <f>GU570</f>
        <v>1004487.2859636584</v>
      </c>
      <c r="HC570" s="76" t="s">
        <v>315</v>
      </c>
      <c r="HD570" s="148">
        <f>FU570</f>
        <v>30384.002126567178</v>
      </c>
      <c r="HE570" s="147"/>
      <c r="HF570" s="148">
        <f>FV570</f>
        <v>31237.153310447695</v>
      </c>
    </row>
    <row r="571" spans="2:217" ht="15.95" customHeight="1">
      <c r="C571" s="125" t="s">
        <v>175</v>
      </c>
      <c r="D571" s="130" t="s">
        <v>176</v>
      </c>
      <c r="F571" s="1"/>
      <c r="G571" s="1"/>
      <c r="H571" s="1"/>
      <c r="I571" s="235">
        <f>SUM(N571:AM571)</f>
        <v>0.10394230987620293</v>
      </c>
      <c r="J571" s="1"/>
      <c r="K571" s="1"/>
      <c r="M571" s="111"/>
      <c r="N571" s="241">
        <f t="shared" si="133"/>
        <v>3.59602756778981E-4</v>
      </c>
      <c r="O571" s="241">
        <f t="shared" si="133"/>
        <v>4.6762173758508913E-4</v>
      </c>
      <c r="P571" s="241">
        <f t="shared" si="133"/>
        <v>5.7564071839119732E-4</v>
      </c>
      <c r="Q571" s="241">
        <f t="shared" si="133"/>
        <v>6.691208350530155E-4</v>
      </c>
      <c r="R571" s="241">
        <f t="shared" si="133"/>
        <v>7.6260095171483378E-4</v>
      </c>
      <c r="S571" s="241">
        <f t="shared" si="133"/>
        <v>8.5608106837665207E-4</v>
      </c>
      <c r="T571" s="241">
        <f t="shared" si="133"/>
        <v>9.4956118503847046E-4</v>
      </c>
      <c r="U571" s="241">
        <f t="shared" si="133"/>
        <v>1.0430413017002886E-3</v>
      </c>
      <c r="V571" s="241">
        <f t="shared" si="133"/>
        <v>1.136521418362107E-3</v>
      </c>
      <c r="W571" s="241">
        <f t="shared" si="133"/>
        <v>1.2300015350239252E-3</v>
      </c>
      <c r="X571" s="241">
        <f t="shared" si="133"/>
        <v>1.5759602748545935E-3</v>
      </c>
      <c r="Y571" s="241">
        <f t="shared" si="133"/>
        <v>1.8529922980245594E-3</v>
      </c>
      <c r="Z571" s="241">
        <f t="shared" si="133"/>
        <v>2.1913316593612482E-3</v>
      </c>
      <c r="AA571" s="241">
        <f t="shared" si="133"/>
        <v>2.5296710206979376E-3</v>
      </c>
      <c r="AB571" s="241">
        <f t="shared" si="133"/>
        <v>2.868010382034626E-3</v>
      </c>
      <c r="AC571" s="241">
        <f t="shared" si="133"/>
        <v>3.2063497433713166E-3</v>
      </c>
      <c r="AD571" s="241">
        <f t="shared" si="133"/>
        <v>4.1082534443916971E-3</v>
      </c>
      <c r="AE571" s="241">
        <f t="shared" si="133"/>
        <v>5.0101571454120777E-3</v>
      </c>
      <c r="AF571" s="241">
        <f t="shared" si="133"/>
        <v>5.9120608464324591E-3</v>
      </c>
      <c r="AG571" s="241">
        <f t="shared" si="133"/>
        <v>6.8139645474528379E-3</v>
      </c>
      <c r="AH571" s="241">
        <f t="shared" si="133"/>
        <v>7.7158682484732184E-3</v>
      </c>
      <c r="AI571" s="241">
        <f t="shared" si="133"/>
        <v>8.6177719494936016E-3</v>
      </c>
      <c r="AJ571" s="241">
        <f t="shared" si="133"/>
        <v>9.5196756505139812E-3</v>
      </c>
      <c r="AK571" s="241">
        <f t="shared" si="133"/>
        <v>1.0421579351534361E-2</v>
      </c>
      <c r="AL571" s="241">
        <f t="shared" si="133"/>
        <v>1.1323483052554741E-2</v>
      </c>
      <c r="AM571" s="241">
        <f t="shared" si="133"/>
        <v>1.2225386753575124E-2</v>
      </c>
      <c r="AN571" s="241">
        <f t="shared" si="133"/>
        <v>1.3127290454595481E-2</v>
      </c>
      <c r="AO571" s="241">
        <f t="shared" si="133"/>
        <v>1.4029194155615881E-2</v>
      </c>
      <c r="AP571" s="241">
        <f t="shared" si="133"/>
        <v>1.4931097856636263E-2</v>
      </c>
      <c r="AQ571" s="241">
        <f t="shared" si="133"/>
        <v>1.5833001557656642E-2</v>
      </c>
      <c r="AR571" s="241">
        <f t="shared" si="133"/>
        <v>1.679730740850157E-2</v>
      </c>
      <c r="AS571" s="241">
        <f t="shared" si="133"/>
        <v>1.7767419087309399E-2</v>
      </c>
      <c r="AT571" s="241">
        <f t="shared" si="133"/>
        <v>1.8752614306109753E-2</v>
      </c>
      <c r="AU571" s="241">
        <f t="shared" si="133"/>
        <v>1.974483663796614E-2</v>
      </c>
      <c r="AV571" s="241">
        <f t="shared" si="133"/>
        <v>2.0749573335890212E-2</v>
      </c>
      <c r="AW571" s="241">
        <f t="shared" si="133"/>
        <v>2.1849963345259335E-2</v>
      </c>
      <c r="AX571" s="241">
        <f t="shared" si="133"/>
        <v>2.2921119809106508E-2</v>
      </c>
      <c r="AY571" s="241">
        <f t="shared" si="133"/>
        <v>2.4118111353954266E-2</v>
      </c>
      <c r="AZ571" s="241">
        <f t="shared" si="133"/>
        <v>2.5310094640942242E-2</v>
      </c>
      <c r="BA571" s="241">
        <f t="shared" si="133"/>
        <v>2.655396957859063E-2</v>
      </c>
      <c r="BB571" s="241">
        <f t="shared" si="133"/>
        <v>2.7995219869277971E-2</v>
      </c>
      <c r="BC571" s="241">
        <f t="shared" si="133"/>
        <v>2.9149991875576708E-2</v>
      </c>
      <c r="BD571" s="241">
        <f t="shared" si="133"/>
        <v>3.0577552305830785E-2</v>
      </c>
      <c r="BE571" s="241">
        <f t="shared" si="133"/>
        <v>3.3354051666144781E-2</v>
      </c>
      <c r="BF571" s="241">
        <f t="shared" si="133"/>
        <v>3.4006601252089624E-2</v>
      </c>
      <c r="BG571" s="241">
        <f t="shared" si="133"/>
        <v>3.3595363475110621E-2</v>
      </c>
      <c r="BH571" s="241">
        <f t="shared" si="133"/>
        <v>0.18347385341708167</v>
      </c>
      <c r="BI571" s="241">
        <f t="shared" si="133"/>
        <v>0.19951701135172462</v>
      </c>
      <c r="BJ571" s="241">
        <f t="shared" si="133"/>
        <v>0.21413532974233601</v>
      </c>
      <c r="BK571" s="241">
        <f t="shared" si="133"/>
        <v>0.22892370919845834</v>
      </c>
      <c r="BL571" s="241">
        <f t="shared" si="133"/>
        <v>0.22779553054970406</v>
      </c>
      <c r="BM571" s="241">
        <f t="shared" si="133"/>
        <v>0.22834175587456959</v>
      </c>
      <c r="BN571" s="241">
        <f t="shared" si="133"/>
        <v>0.23185653899437098</v>
      </c>
      <c r="BO571" s="241">
        <f t="shared" si="133"/>
        <v>0.23241644182057103</v>
      </c>
      <c r="BP571" s="241">
        <f t="shared" si="133"/>
        <v>0.22941216786278879</v>
      </c>
      <c r="BQ571" s="241">
        <f t="shared" si="133"/>
        <v>0.23442806694733831</v>
      </c>
      <c r="BR571" s="241">
        <f t="shared" si="133"/>
        <v>0.23653732244193451</v>
      </c>
      <c r="BS571" s="241">
        <f t="shared" si="133"/>
        <v>0.23550458124199777</v>
      </c>
      <c r="BT571" s="241">
        <f t="shared" si="133"/>
        <v>0.24643211414911981</v>
      </c>
      <c r="BU571" s="241">
        <f t="shared" si="133"/>
        <v>0.48189742754521653</v>
      </c>
      <c r="BV571" s="241">
        <f t="shared" si="133"/>
        <v>0.4651401358453997</v>
      </c>
      <c r="BW571" s="241">
        <f t="shared" si="133"/>
        <v>0.45968877442174833</v>
      </c>
      <c r="BX571" s="241">
        <f t="shared" si="133"/>
        <v>0.48093683440423179</v>
      </c>
      <c r="BY571" s="241">
        <f t="shared" si="133"/>
        <v>0.47982097638080445</v>
      </c>
      <c r="BZ571" s="241">
        <f t="shared" si="134"/>
        <v>0.4622843052241169</v>
      </c>
      <c r="CA571" s="241">
        <f t="shared" si="134"/>
        <v>0.47284631329353621</v>
      </c>
      <c r="CB571" s="241">
        <f t="shared" si="134"/>
        <v>0.48902052431927023</v>
      </c>
      <c r="CC571" s="241">
        <f t="shared" si="134"/>
        <v>0.53818415259974228</v>
      </c>
      <c r="CD571" s="241">
        <f t="shared" si="134"/>
        <v>0.60223134916990984</v>
      </c>
      <c r="CE571" s="241">
        <f t="shared" si="134"/>
        <v>0.7031272185964198</v>
      </c>
      <c r="CF571" s="241">
        <f t="shared" si="134"/>
        <v>0.75683753792765152</v>
      </c>
      <c r="CG571" s="241">
        <f t="shared" si="134"/>
        <v>0.8085460787893094</v>
      </c>
      <c r="CH571" s="241">
        <f t="shared" si="134"/>
        <v>0.95684883156811473</v>
      </c>
      <c r="CI571" s="242">
        <f t="shared" si="134"/>
        <v>1.0520252158437691</v>
      </c>
      <c r="CJ571" s="242">
        <f t="shared" si="134"/>
        <v>1.1332799602000456</v>
      </c>
      <c r="CK571" s="242">
        <f t="shared" si="134"/>
        <v>1.2120548084135381</v>
      </c>
      <c r="CL571" s="242">
        <f t="shared" si="134"/>
        <v>1.2997168299811512</v>
      </c>
      <c r="CM571" s="242">
        <f t="shared" si="134"/>
        <v>1.3574256006621543</v>
      </c>
      <c r="CN571" s="242">
        <f t="shared" si="134"/>
        <v>1.5633646182673222</v>
      </c>
      <c r="CO571" s="242">
        <f t="shared" si="134"/>
        <v>1.7488929018823776</v>
      </c>
      <c r="CP571" s="242">
        <f t="shared" si="134"/>
        <v>2.07404147732144</v>
      </c>
      <c r="CQ571" s="242">
        <f t="shared" si="134"/>
        <v>2.1291009666794576</v>
      </c>
      <c r="CR571" s="242">
        <f t="shared" si="134"/>
        <v>2.3880732664111868</v>
      </c>
      <c r="CS571" s="242">
        <f t="shared" si="134"/>
        <v>2.5908483881492765</v>
      </c>
      <c r="CT571" s="242">
        <f t="shared" si="134"/>
        <v>2.906222473921833</v>
      </c>
      <c r="CU571" s="242">
        <f t="shared" si="134"/>
        <v>3.2655434257372722</v>
      </c>
      <c r="CV571" s="242">
        <f t="shared" si="134"/>
        <v>3.6616995211040275</v>
      </c>
      <c r="CW571" s="242">
        <f t="shared" si="134"/>
        <v>4.0091793026663325</v>
      </c>
      <c r="CX571" s="242">
        <f t="shared" si="134"/>
        <v>4.2502238751521659</v>
      </c>
      <c r="CY571" s="242">
        <f t="shared" si="134"/>
        <v>3.4760784449464737</v>
      </c>
      <c r="CZ571" s="242">
        <f t="shared" si="134"/>
        <v>3.6458171173448535</v>
      </c>
      <c r="DA571" s="242">
        <f t="shared" si="134"/>
        <v>4.0891382841393726</v>
      </c>
      <c r="DB571" s="242">
        <f t="shared" si="134"/>
        <v>4.5946059683359239</v>
      </c>
      <c r="DC571" s="242">
        <f t="shared" si="134"/>
        <v>7.0605437663362061</v>
      </c>
      <c r="DD571" s="242">
        <f t="shared" si="134"/>
        <v>7.7998563556521754</v>
      </c>
      <c r="DE571" s="242">
        <f t="shared" si="134"/>
        <v>8.3704097242664233</v>
      </c>
      <c r="DF571" s="242">
        <f t="shared" si="134"/>
        <v>9.5339401768157277</v>
      </c>
      <c r="DG571" s="242">
        <f t="shared" si="134"/>
        <v>10.299862264519367</v>
      </c>
      <c r="DH571" s="242">
        <f t="shared" si="134"/>
        <v>10.775990816290943</v>
      </c>
      <c r="DI571" s="242">
        <f t="shared" si="134"/>
        <v>12.061682739975572</v>
      </c>
      <c r="DJ571" s="242">
        <f t="shared" si="134"/>
        <v>13.319523769483517</v>
      </c>
      <c r="DK571" s="242">
        <f t="shared" si="134"/>
        <v>14.753182526608009</v>
      </c>
      <c r="DL571" s="242">
        <f t="shared" si="134"/>
        <v>16.544367997212827</v>
      </c>
      <c r="DM571" s="242">
        <f t="shared" si="134"/>
        <v>16.532023259220363</v>
      </c>
      <c r="DN571" s="242">
        <f t="shared" si="134"/>
        <v>19.438193770820419</v>
      </c>
      <c r="DO571" s="242">
        <f t="shared" si="134"/>
        <v>21.014643910782031</v>
      </c>
      <c r="DP571" s="242">
        <f t="shared" si="134"/>
        <v>22.589976588402088</v>
      </c>
      <c r="DQ571" s="242">
        <f t="shared" si="134"/>
        <v>21.901580633975879</v>
      </c>
      <c r="DR571" s="242">
        <f t="shared" si="134"/>
        <v>23.379874384857011</v>
      </c>
      <c r="DS571" s="242">
        <f t="shared" si="134"/>
        <v>24.958353038903191</v>
      </c>
      <c r="DT571" s="242">
        <f t="shared" si="134"/>
        <v>26.795204720390753</v>
      </c>
      <c r="DU571" s="242">
        <f t="shared" si="134"/>
        <v>28.913239800463437</v>
      </c>
      <c r="DV571" s="242">
        <f t="shared" si="134"/>
        <v>31.064761568515728</v>
      </c>
      <c r="DW571" s="242">
        <f t="shared" si="134"/>
        <v>31.796648445324809</v>
      </c>
      <c r="DX571" s="242">
        <f t="shared" si="134"/>
        <v>34.231124933558355</v>
      </c>
      <c r="DY571" s="242">
        <f t="shared" si="134"/>
        <v>36.305625098643915</v>
      </c>
      <c r="DZ571" s="242">
        <f t="shared" si="134"/>
        <v>39.741754014861215</v>
      </c>
      <c r="EA571" s="242">
        <f t="shared" si="134"/>
        <v>41.4817416457633</v>
      </c>
      <c r="EB571" s="242">
        <f t="shared" si="134"/>
        <v>44.228555741240548</v>
      </c>
      <c r="EC571" s="242">
        <f t="shared" si="134"/>
        <v>46.665071728500536</v>
      </c>
      <c r="ED571" s="242">
        <f t="shared" si="134"/>
        <v>48.39886614001788</v>
      </c>
      <c r="EE571" s="242">
        <f t="shared" si="134"/>
        <v>47.586653113756711</v>
      </c>
      <c r="EF571" s="242">
        <f t="shared" si="134"/>
        <v>50.797823613032961</v>
      </c>
      <c r="EG571" s="242">
        <f t="shared" si="134"/>
        <v>52.143117863635112</v>
      </c>
      <c r="EH571" s="242">
        <f t="shared" si="134"/>
        <v>53.385715198933589</v>
      </c>
      <c r="EI571" s="242">
        <f t="shared" si="134"/>
        <v>55.404721787162423</v>
      </c>
      <c r="EJ571" s="242">
        <f t="shared" si="134"/>
        <v>54.38453244720781</v>
      </c>
      <c r="EK571" s="242">
        <f t="shared" si="134"/>
        <v>53.330149220271863</v>
      </c>
      <c r="EL571" s="242">
        <f t="shared" si="135"/>
        <v>53.348803790913323</v>
      </c>
      <c r="EM571" s="242">
        <f t="shared" si="135"/>
        <v>54.15237700374108</v>
      </c>
      <c r="EN571" s="242">
        <f t="shared" si="135"/>
        <v>56.720163955789829</v>
      </c>
      <c r="EO571" s="242">
        <f t="shared" si="135"/>
        <v>59.89745308032834</v>
      </c>
      <c r="EP571" s="242">
        <f t="shared" si="135"/>
        <v>62.320962777962322</v>
      </c>
      <c r="EQ571" s="242">
        <f t="shared" si="135"/>
        <v>65.335676177459803</v>
      </c>
      <c r="ER571" s="242">
        <f t="shared" si="135"/>
        <v>68.771593503926098</v>
      </c>
      <c r="ES571" s="242">
        <f t="shared" si="135"/>
        <v>69.591096078813393</v>
      </c>
      <c r="ET571" s="242">
        <f t="shared" si="135"/>
        <v>71.384533520406009</v>
      </c>
      <c r="EU571" s="242">
        <f t="shared" si="135"/>
        <v>70.53650671670205</v>
      </c>
      <c r="EV571" s="242">
        <f t="shared" si="135"/>
        <v>67.812447381374398</v>
      </c>
      <c r="EW571" s="242">
        <f t="shared" si="135"/>
        <v>67.006040215321065</v>
      </c>
      <c r="EX571" s="242">
        <f t="shared" si="135"/>
        <v>69.024823166422024</v>
      </c>
      <c r="EY571" s="242">
        <f t="shared" si="135"/>
        <v>70.553424709461339</v>
      </c>
      <c r="EZ571" s="242">
        <f t="shared" si="135"/>
        <v>72.716073546925841</v>
      </c>
      <c r="FA571" s="242">
        <f t="shared" si="135"/>
        <v>74.119315152832186</v>
      </c>
      <c r="FB571" s="242">
        <f t="shared" si="135"/>
        <v>75.657787606366711</v>
      </c>
      <c r="FC571" s="242">
        <f t="shared" si="135"/>
        <v>78.82899083852999</v>
      </c>
      <c r="FD571" s="242">
        <f t="shared" si="135"/>
        <v>80.682432270637022</v>
      </c>
      <c r="FE571" s="242">
        <f t="shared" si="135"/>
        <v>83.319814242554543</v>
      </c>
      <c r="FF571" s="242">
        <f t="shared" si="135"/>
        <v>85.375071264506474</v>
      </c>
      <c r="FG571" s="242">
        <f t="shared" si="135"/>
        <v>91.162147105429739</v>
      </c>
      <c r="FH571" s="242">
        <f t="shared" si="135"/>
        <v>95.984196529808898</v>
      </c>
      <c r="FI571" s="242">
        <f t="shared" si="135"/>
        <v>101.52038454101293</v>
      </c>
      <c r="FJ571" s="242">
        <f t="shared" si="135"/>
        <v>105.0807574747102</v>
      </c>
      <c r="FK571" s="242">
        <f t="shared" si="135"/>
        <v>108.45902487391082</v>
      </c>
      <c r="FL571" s="242">
        <f t="shared" si="135"/>
        <v>112.12548444922903</v>
      </c>
      <c r="FM571" s="242">
        <f t="shared" si="135"/>
        <v>112.30726430682719</v>
      </c>
      <c r="FN571" s="242">
        <f t="shared" si="135"/>
        <v>118.78252677925181</v>
      </c>
      <c r="FO571" s="242">
        <f t="shared" si="135"/>
        <v>121.2680246971254</v>
      </c>
      <c r="FP571" s="242">
        <f t="shared" si="135"/>
        <v>125.88678302558988</v>
      </c>
      <c r="FQ571" s="242">
        <f t="shared" si="135"/>
        <v>127.5077074680154</v>
      </c>
      <c r="FR571" s="242">
        <f t="shared" si="135"/>
        <v>125.75010589315367</v>
      </c>
      <c r="FS571" s="242">
        <f t="shared" si="135"/>
        <v>126.06963265873567</v>
      </c>
      <c r="FT571" s="242">
        <f t="shared" si="135"/>
        <v>121.3663429744425</v>
      </c>
      <c r="FU571" s="242">
        <f t="shared" si="135"/>
        <v>124.52286361889607</v>
      </c>
      <c r="FV571" s="242">
        <f>FV16+FV21+FV26+FV31+FV36+FV41+FV46+FV51+FV56+FV61+FV66+FV71+FV76+FV81+FV86+FV91+FV96+FV101+FV106+FV111+FV117+FV122+FV127+FV132+FV137+FV145+FV150+FV155+FV160+FV165+FV170+FV175+FV180+FV185+FV190+FV195+FV200+FV205+FV210+FV215+FV220+FV225+FV230+FV236+FV241+FV246+FV251+FV256+FV261+FV266+FV271+FV276+FV284+FV289+FV294+FV299+FV304+FV309+FV314+FV319+FV324+FV329+FV334+FV339+FV344+FV350+FV356+FV361+FV366+FV371+FV376+FV381+FV386+FV391+FV396+FV401+FV406+FV411+FV416+FV421+FV426+FV431+FV436+FV444+FV449+FV454+FV459+FV464+FV469+FV475+FV480+FV485+FV490+FV495+FV500+FV505+FV510+FV515+FV520+FV525+FV530+FV535+FV540+FV545+FV550+FV555+FV560+FV565</f>
        <v>129.32956841094739</v>
      </c>
      <c r="FW571" s="198"/>
      <c r="FX571" s="198"/>
      <c r="FY571" s="217" t="s">
        <v>166</v>
      </c>
      <c r="FZ571" s="243">
        <f>FZ16+FZ21+FZ26+FZ31+FZ36+FZ41+FZ46+FZ51+FZ56+FZ61+FZ66+FZ71+FZ76+FZ81+FZ86+FZ91+FZ96+FZ101+FZ106+FZ111+FZ117+FZ122+FZ127+FZ132+FZ137+FZ145+FZ150+FZ155+FZ160+FZ165+FZ170+FZ175+FZ180+FZ185+FZ190+FZ195+FZ200+FZ205+FZ210+FZ215+FZ220+FZ225+FZ230+FZ236+FZ241+FZ246+FZ251+FZ256+FZ261+FZ266+FZ271+FZ276+FZ284+FZ289+FZ294+FZ299+FZ304+FZ309+FZ314+FZ319+FZ324+FZ329+FZ334+FZ339+FZ344+FZ350+FZ356+FZ361+FZ366+FZ371+FZ376+FZ381+FZ386+FZ391+FZ396+FZ401+FZ406+FZ411+FZ416+FZ421+FZ426+FZ431+FZ436+FZ444+FZ449+FZ454+FZ459+FZ464+FZ469+FZ475+FZ480+FZ485+FZ490+FZ495+FZ500+FZ505+FZ510+FZ515+FZ520+FZ525+FZ530+FZ535+FZ540+FZ545+FZ550+FZ555+FZ560+FZ565</f>
        <v>4405.3661386281501</v>
      </c>
      <c r="GB571" s="244" t="s">
        <v>175</v>
      </c>
      <c r="GC571" s="130" t="s">
        <v>176</v>
      </c>
      <c r="GD571" s="117"/>
      <c r="GE571" s="132"/>
      <c r="GI571" s="132"/>
      <c r="GK571" s="176">
        <f>SUM(N571:FV571)</f>
        <v>4405.3661386281483</v>
      </c>
      <c r="GM571" s="174">
        <f>SUM(DU571:FS571)</f>
        <v>3678.9195291646643</v>
      </c>
      <c r="GO571" s="245">
        <f>SUM(EV571:FU571)</f>
        <v>2542.8894667910713</v>
      </c>
      <c r="GU571" s="245">
        <f>SUM(DU571:FU571)</f>
        <v>3924.808735758003</v>
      </c>
      <c r="GW571" s="134">
        <f>SUM(DU571:FV571)</f>
        <v>4054.1383041689505</v>
      </c>
      <c r="HA571" s="240">
        <f>GU571</f>
        <v>3924.808735758003</v>
      </c>
      <c r="HH571" s="22">
        <v>1970</v>
      </c>
      <c r="HI571" s="195">
        <v>60.316520093792427</v>
      </c>
    </row>
    <row r="572" spans="2:217" ht="15.95" customHeight="1">
      <c r="C572" s="125" t="s">
        <v>175</v>
      </c>
      <c r="D572" s="246" t="s">
        <v>11</v>
      </c>
      <c r="F572" s="1"/>
      <c r="G572" s="1"/>
      <c r="H572" s="1"/>
      <c r="I572" s="235">
        <f>SUM(N572:AM572)</f>
        <v>2.910384676533682</v>
      </c>
      <c r="J572" s="1"/>
      <c r="K572" s="1"/>
      <c r="M572" s="111"/>
      <c r="N572" s="247">
        <f t="shared" ref="N572:BY572" si="136">N571*$FP$7</f>
        <v>1.0068877189811467E-2</v>
      </c>
      <c r="O572" s="247">
        <f t="shared" si="136"/>
        <v>1.3093408652382496E-2</v>
      </c>
      <c r="P572" s="247">
        <f t="shared" si="136"/>
        <v>1.6117940114953523E-2</v>
      </c>
      <c r="Q572" s="247">
        <f t="shared" si="136"/>
        <v>1.8735383381484436E-2</v>
      </c>
      <c r="R572" s="247">
        <f t="shared" si="136"/>
        <v>2.1352826648015345E-2</v>
      </c>
      <c r="S572" s="247">
        <f t="shared" si="136"/>
        <v>2.3970269914546257E-2</v>
      </c>
      <c r="T572" s="247">
        <f t="shared" si="136"/>
        <v>2.6587713181077173E-2</v>
      </c>
      <c r="U572" s="247">
        <f t="shared" si="136"/>
        <v>2.9205156447608082E-2</v>
      </c>
      <c r="V572" s="247">
        <f t="shared" si="136"/>
        <v>3.1822599714138998E-2</v>
      </c>
      <c r="W572" s="247">
        <f t="shared" si="136"/>
        <v>3.4440042980669903E-2</v>
      </c>
      <c r="X572" s="247">
        <f t="shared" si="136"/>
        <v>4.4126887695928617E-2</v>
      </c>
      <c r="Y572" s="247">
        <f t="shared" si="136"/>
        <v>5.1883784344687663E-2</v>
      </c>
      <c r="Z572" s="247">
        <f t="shared" si="136"/>
        <v>6.1357286462114954E-2</v>
      </c>
      <c r="AA572" s="247">
        <f t="shared" si="136"/>
        <v>7.0830788579542253E-2</v>
      </c>
      <c r="AB572" s="247">
        <f t="shared" si="136"/>
        <v>8.0304290696969524E-2</v>
      </c>
      <c r="AC572" s="247">
        <f t="shared" si="136"/>
        <v>8.9777792814396865E-2</v>
      </c>
      <c r="AD572" s="247">
        <f t="shared" si="136"/>
        <v>0.11503109644296752</v>
      </c>
      <c r="AE572" s="247">
        <f t="shared" si="136"/>
        <v>0.14028440007153817</v>
      </c>
      <c r="AF572" s="247">
        <f t="shared" si="136"/>
        <v>0.16553770370010884</v>
      </c>
      <c r="AG572" s="247">
        <f t="shared" si="136"/>
        <v>0.19079100732867946</v>
      </c>
      <c r="AH572" s="247">
        <f t="shared" si="136"/>
        <v>0.21604431095725013</v>
      </c>
      <c r="AI572" s="247">
        <f t="shared" si="136"/>
        <v>0.24129761458582083</v>
      </c>
      <c r="AJ572" s="247">
        <f t="shared" si="136"/>
        <v>0.26655091821439147</v>
      </c>
      <c r="AK572" s="247">
        <f t="shared" si="136"/>
        <v>0.29180422184296212</v>
      </c>
      <c r="AL572" s="247">
        <f t="shared" si="136"/>
        <v>0.31705752547153276</v>
      </c>
      <c r="AM572" s="247">
        <f t="shared" si="136"/>
        <v>0.34231082910010346</v>
      </c>
      <c r="AN572" s="247">
        <f t="shared" si="136"/>
        <v>0.36756413272867344</v>
      </c>
      <c r="AO572" s="247">
        <f t="shared" si="136"/>
        <v>0.3928174363572447</v>
      </c>
      <c r="AP572" s="247">
        <f t="shared" si="136"/>
        <v>0.41807073998581534</v>
      </c>
      <c r="AQ572" s="247">
        <f t="shared" si="136"/>
        <v>0.44332404361438599</v>
      </c>
      <c r="AR572" s="247">
        <f t="shared" si="136"/>
        <v>0.47032460743804394</v>
      </c>
      <c r="AS572" s="247">
        <f t="shared" si="136"/>
        <v>0.49748773444466315</v>
      </c>
      <c r="AT572" s="247">
        <f t="shared" si="136"/>
        <v>0.5250732005710731</v>
      </c>
      <c r="AU572" s="247">
        <f t="shared" si="136"/>
        <v>0.55285542586305192</v>
      </c>
      <c r="AV572" s="247">
        <f t="shared" si="136"/>
        <v>0.58098805340492587</v>
      </c>
      <c r="AW572" s="247">
        <f t="shared" si="136"/>
        <v>0.61179897366726133</v>
      </c>
      <c r="AX572" s="248">
        <f t="shared" si="136"/>
        <v>0.64179135465498227</v>
      </c>
      <c r="AY572" s="248">
        <f t="shared" si="136"/>
        <v>0.67530711791071951</v>
      </c>
      <c r="AZ572" s="248">
        <f t="shared" si="136"/>
        <v>0.70868264994638275</v>
      </c>
      <c r="BA572" s="248">
        <f t="shared" si="136"/>
        <v>0.74351114820053765</v>
      </c>
      <c r="BB572" s="248">
        <f t="shared" si="136"/>
        <v>0.78386615633978318</v>
      </c>
      <c r="BC572" s="248">
        <f t="shared" si="136"/>
        <v>0.81619977251614784</v>
      </c>
      <c r="BD572" s="248">
        <f t="shared" si="136"/>
        <v>0.85617146456326199</v>
      </c>
      <c r="BE572" s="248">
        <f t="shared" si="136"/>
        <v>0.93391344665205389</v>
      </c>
      <c r="BF572" s="248">
        <f t="shared" si="136"/>
        <v>0.95218483505850948</v>
      </c>
      <c r="BG572" s="248">
        <f t="shared" si="136"/>
        <v>0.94067017730309743</v>
      </c>
      <c r="BH572" s="248">
        <f t="shared" si="136"/>
        <v>5.1372678956782867</v>
      </c>
      <c r="BI572" s="248">
        <f t="shared" si="136"/>
        <v>5.5864763178482892</v>
      </c>
      <c r="BJ572" s="248">
        <f t="shared" si="136"/>
        <v>5.9957892327854081</v>
      </c>
      <c r="BK572" s="248">
        <f t="shared" si="136"/>
        <v>6.4098638575568332</v>
      </c>
      <c r="BL572" s="248">
        <f t="shared" si="136"/>
        <v>6.3782748553917132</v>
      </c>
      <c r="BM572" s="248">
        <f t="shared" si="136"/>
        <v>6.3935691644879489</v>
      </c>
      <c r="BN572" s="248">
        <f t="shared" si="136"/>
        <v>6.4919830918423873</v>
      </c>
      <c r="BO572" s="248">
        <f t="shared" si="136"/>
        <v>6.507660370975989</v>
      </c>
      <c r="BP572" s="248">
        <f t="shared" si="136"/>
        <v>6.4235407001580862</v>
      </c>
      <c r="BQ572" s="248">
        <f t="shared" si="136"/>
        <v>6.5639858745254731</v>
      </c>
      <c r="BR572" s="248">
        <f t="shared" si="136"/>
        <v>6.6230450283741664</v>
      </c>
      <c r="BS572" s="248">
        <f t="shared" si="136"/>
        <v>6.5941282747759375</v>
      </c>
      <c r="BT572" s="248">
        <f t="shared" si="136"/>
        <v>6.9000991961753542</v>
      </c>
      <c r="BU572" s="248">
        <f t="shared" si="136"/>
        <v>13.493127971266063</v>
      </c>
      <c r="BV572" s="248">
        <f t="shared" si="136"/>
        <v>13.023923803671192</v>
      </c>
      <c r="BW572" s="248">
        <f t="shared" si="136"/>
        <v>12.871285683808953</v>
      </c>
      <c r="BX572" s="248">
        <f t="shared" si="136"/>
        <v>13.46623136331849</v>
      </c>
      <c r="BY572" s="248">
        <f t="shared" si="136"/>
        <v>13.434987338662525</v>
      </c>
      <c r="BZ572" s="248">
        <f t="shared" ref="BZ572:EK572" si="137">BZ571*$FP$7</f>
        <v>12.943960546275273</v>
      </c>
      <c r="CA572" s="248">
        <f t="shared" si="137"/>
        <v>13.239696772219014</v>
      </c>
      <c r="CB572" s="248">
        <f t="shared" si="137"/>
        <v>13.692574680939567</v>
      </c>
      <c r="CC572" s="248">
        <f t="shared" si="137"/>
        <v>15.069156272792783</v>
      </c>
      <c r="CD572" s="248">
        <f t="shared" si="137"/>
        <v>16.862477776757476</v>
      </c>
      <c r="CE572" s="248">
        <f t="shared" si="137"/>
        <v>19.687562120699756</v>
      </c>
      <c r="CF572" s="248">
        <f t="shared" si="137"/>
        <v>21.191451061974242</v>
      </c>
      <c r="CG572" s="248">
        <f t="shared" si="137"/>
        <v>22.639290206100664</v>
      </c>
      <c r="CH572" s="248">
        <f t="shared" si="137"/>
        <v>26.791767283907213</v>
      </c>
      <c r="CI572" s="248">
        <f t="shared" si="137"/>
        <v>29.456706043625534</v>
      </c>
      <c r="CJ572" s="248">
        <f t="shared" si="137"/>
        <v>31.731838885601277</v>
      </c>
      <c r="CK572" s="248">
        <f t="shared" si="137"/>
        <v>33.93753463557907</v>
      </c>
      <c r="CL572" s="248">
        <f t="shared" si="137"/>
        <v>36.392071239472237</v>
      </c>
      <c r="CM572" s="248">
        <f t="shared" si="137"/>
        <v>38.007916818540323</v>
      </c>
      <c r="CN572" s="248">
        <f t="shared" si="137"/>
        <v>43.774209311485023</v>
      </c>
      <c r="CO572" s="248">
        <f t="shared" si="137"/>
        <v>48.969001252706569</v>
      </c>
      <c r="CP572" s="248">
        <f t="shared" si="137"/>
        <v>58.073161365000317</v>
      </c>
      <c r="CQ572" s="248">
        <f t="shared" si="137"/>
        <v>59.614827067024812</v>
      </c>
      <c r="CR572" s="248">
        <f t="shared" si="137"/>
        <v>66.86605145951323</v>
      </c>
      <c r="CS572" s="248">
        <f t="shared" si="137"/>
        <v>72.543754868179747</v>
      </c>
      <c r="CT572" s="248">
        <f t="shared" si="137"/>
        <v>81.374229269811323</v>
      </c>
      <c r="CU572" s="248">
        <f t="shared" si="137"/>
        <v>91.435215920643628</v>
      </c>
      <c r="CV572" s="248">
        <f t="shared" si="137"/>
        <v>102.52758659091278</v>
      </c>
      <c r="CW572" s="248">
        <f t="shared" si="137"/>
        <v>112.25702047465731</v>
      </c>
      <c r="CX572" s="248">
        <f t="shared" si="137"/>
        <v>119.00626850426065</v>
      </c>
      <c r="CY572" s="248">
        <f t="shared" si="137"/>
        <v>97.330196458501263</v>
      </c>
      <c r="CZ572" s="248">
        <f t="shared" si="137"/>
        <v>102.08287928565589</v>
      </c>
      <c r="DA572" s="248">
        <f t="shared" si="137"/>
        <v>114.49587195590243</v>
      </c>
      <c r="DB572" s="248">
        <f t="shared" si="137"/>
        <v>128.64896711340586</v>
      </c>
      <c r="DC572" s="248">
        <f t="shared" si="137"/>
        <v>197.69522545741376</v>
      </c>
      <c r="DD572" s="248">
        <f t="shared" si="137"/>
        <v>218.39597795826091</v>
      </c>
      <c r="DE572" s="248">
        <f t="shared" si="137"/>
        <v>234.37147227945985</v>
      </c>
      <c r="DF572" s="248">
        <f t="shared" si="137"/>
        <v>266.95032495084035</v>
      </c>
      <c r="DG572" s="248">
        <f t="shared" si="137"/>
        <v>288.39614340654231</v>
      </c>
      <c r="DH572" s="248">
        <f t="shared" si="137"/>
        <v>301.72774285614639</v>
      </c>
      <c r="DI572" s="248">
        <f t="shared" si="137"/>
        <v>337.72711671931603</v>
      </c>
      <c r="DJ572" s="248">
        <f t="shared" si="137"/>
        <v>372.94666554553851</v>
      </c>
      <c r="DK572" s="248">
        <f t="shared" si="137"/>
        <v>413.08911074502424</v>
      </c>
      <c r="DL572" s="248">
        <f t="shared" si="137"/>
        <v>463.24230392195915</v>
      </c>
      <c r="DM572" s="248">
        <f t="shared" si="137"/>
        <v>462.89665125817015</v>
      </c>
      <c r="DN572" s="248">
        <f t="shared" si="137"/>
        <v>544.26942558297173</v>
      </c>
      <c r="DO572" s="248">
        <f t="shared" si="137"/>
        <v>588.41002950189682</v>
      </c>
      <c r="DP572" s="248">
        <f t="shared" si="137"/>
        <v>632.51934447525844</v>
      </c>
      <c r="DQ572" s="248">
        <f t="shared" si="137"/>
        <v>613.24425775132465</v>
      </c>
      <c r="DR572" s="248">
        <f t="shared" si="137"/>
        <v>654.63648277599634</v>
      </c>
      <c r="DS572" s="248">
        <f t="shared" si="137"/>
        <v>698.83388508928931</v>
      </c>
      <c r="DT572" s="248">
        <f t="shared" si="137"/>
        <v>750.26573217094108</v>
      </c>
      <c r="DU572" s="248">
        <f t="shared" si="137"/>
        <v>809.57071441297626</v>
      </c>
      <c r="DV572" s="248">
        <f t="shared" si="137"/>
        <v>869.81332391844035</v>
      </c>
      <c r="DW572" s="248">
        <f t="shared" si="137"/>
        <v>890.30615646909462</v>
      </c>
      <c r="DX572" s="248">
        <f t="shared" si="137"/>
        <v>958.47149813963392</v>
      </c>
      <c r="DY572" s="248">
        <f t="shared" si="137"/>
        <v>1016.5575027620296</v>
      </c>
      <c r="DZ572" s="248">
        <f t="shared" si="137"/>
        <v>1112.769112416114</v>
      </c>
      <c r="EA572" s="248">
        <f t="shared" si="137"/>
        <v>1161.4887660813724</v>
      </c>
      <c r="EB572" s="248">
        <f t="shared" si="137"/>
        <v>1238.3995607547354</v>
      </c>
      <c r="EC572" s="248">
        <f t="shared" si="137"/>
        <v>1306.6220083980149</v>
      </c>
      <c r="ED572" s="248">
        <f t="shared" si="137"/>
        <v>1355.1682519205006</v>
      </c>
      <c r="EE572" s="248">
        <f t="shared" si="137"/>
        <v>1332.4262871851879</v>
      </c>
      <c r="EF572" s="248">
        <f t="shared" si="137"/>
        <v>1422.3390611649229</v>
      </c>
      <c r="EG572" s="248">
        <f t="shared" si="137"/>
        <v>1460.0073001817832</v>
      </c>
      <c r="EH572" s="248">
        <f t="shared" si="137"/>
        <v>1494.8000255701404</v>
      </c>
      <c r="EI572" s="248">
        <f t="shared" si="137"/>
        <v>1551.3322100405478</v>
      </c>
      <c r="EJ572" s="248">
        <f t="shared" si="137"/>
        <v>1522.7669085218188</v>
      </c>
      <c r="EK572" s="248">
        <f t="shared" si="137"/>
        <v>1493.2441781676121</v>
      </c>
      <c r="EL572" s="248">
        <f t="shared" ref="EL572:FQ572" si="138">EL571*$FP$7</f>
        <v>1493.766506145573</v>
      </c>
      <c r="EM572" s="248">
        <f t="shared" si="138"/>
        <v>1516.2665561047502</v>
      </c>
      <c r="EN572" s="248">
        <f t="shared" si="138"/>
        <v>1588.1645907621153</v>
      </c>
      <c r="EO572" s="248">
        <f t="shared" si="138"/>
        <v>1677.1286862491936</v>
      </c>
      <c r="EP572" s="248">
        <f t="shared" si="138"/>
        <v>1744.986957782945</v>
      </c>
      <c r="EQ572" s="248">
        <f t="shared" si="138"/>
        <v>1829.3989329688745</v>
      </c>
      <c r="ER572" s="248">
        <f t="shared" si="138"/>
        <v>1925.6046181099307</v>
      </c>
      <c r="ES572" s="248">
        <f t="shared" si="138"/>
        <v>1948.550690206775</v>
      </c>
      <c r="ET572" s="248">
        <f t="shared" si="138"/>
        <v>1998.7669385713682</v>
      </c>
      <c r="EU572" s="248">
        <f t="shared" si="138"/>
        <v>1975.0221880676575</v>
      </c>
      <c r="EV572" s="248">
        <f t="shared" si="138"/>
        <v>1898.7485266784831</v>
      </c>
      <c r="EW572" s="248">
        <f t="shared" si="138"/>
        <v>1876.1691260289899</v>
      </c>
      <c r="EX572" s="248">
        <f t="shared" si="138"/>
        <v>1932.6950486598166</v>
      </c>
      <c r="EY572" s="248">
        <f t="shared" si="138"/>
        <v>1975.4958918649174</v>
      </c>
      <c r="EZ572" s="248">
        <f t="shared" si="138"/>
        <v>2036.0500593139236</v>
      </c>
      <c r="FA572" s="248">
        <f t="shared" si="138"/>
        <v>2075.3408242793012</v>
      </c>
      <c r="FB572" s="248">
        <f t="shared" si="138"/>
        <v>2118.418052978268</v>
      </c>
      <c r="FC572" s="248">
        <f t="shared" si="138"/>
        <v>2207.2117434788397</v>
      </c>
      <c r="FD572" s="248">
        <f t="shared" si="138"/>
        <v>2259.1081035778366</v>
      </c>
      <c r="FE572" s="248">
        <f t="shared" si="138"/>
        <v>2332.9547987915271</v>
      </c>
      <c r="FF572" s="248">
        <f t="shared" si="138"/>
        <v>2390.5019954061813</v>
      </c>
      <c r="FG572" s="248">
        <f t="shared" si="138"/>
        <v>2552.5401189520326</v>
      </c>
      <c r="FH572" s="248">
        <f t="shared" si="138"/>
        <v>2687.5575028346493</v>
      </c>
      <c r="FI572" s="248">
        <f t="shared" si="138"/>
        <v>2842.5707671483619</v>
      </c>
      <c r="FJ572" s="248">
        <f t="shared" si="138"/>
        <v>2942.2612092918853</v>
      </c>
      <c r="FK572" s="248">
        <f t="shared" si="138"/>
        <v>3036.8526964695029</v>
      </c>
      <c r="FL572" s="248">
        <f t="shared" si="138"/>
        <v>3139.513564578413</v>
      </c>
      <c r="FM572" s="248">
        <f t="shared" si="138"/>
        <v>3144.6034005911615</v>
      </c>
      <c r="FN572" s="248">
        <f t="shared" si="138"/>
        <v>3325.9107498190506</v>
      </c>
      <c r="FO572" s="248">
        <f t="shared" si="138"/>
        <v>3395.5046915195112</v>
      </c>
      <c r="FP572" s="248">
        <f t="shared" si="138"/>
        <v>3524.8299247165164</v>
      </c>
      <c r="FQ572" s="248">
        <f t="shared" si="138"/>
        <v>3570.2158091044312</v>
      </c>
      <c r="FR572" s="248">
        <f>FR571*$FP$7</f>
        <v>3521.0029650083029</v>
      </c>
      <c r="FS572" s="248">
        <f>FS571*$FP$7</f>
        <v>3529.9497144445986</v>
      </c>
      <c r="FT572" s="248">
        <f>FT571*$FP$7</f>
        <v>3398.2576032843899</v>
      </c>
      <c r="FU572" s="248">
        <f>FU571*$FP$7</f>
        <v>3486.64018132909</v>
      </c>
      <c r="FV572" s="248">
        <f>FV571*$FP$7</f>
        <v>3621.2279155065271</v>
      </c>
      <c r="FW572" s="198"/>
      <c r="FX572" s="198"/>
      <c r="FY572" s="217" t="s">
        <v>166</v>
      </c>
      <c r="FZ572" s="249">
        <f>FZ571*$FP$7</f>
        <v>123350.25188158821</v>
      </c>
      <c r="GB572" s="244" t="s">
        <v>175</v>
      </c>
      <c r="GC572" s="246" t="s">
        <v>11</v>
      </c>
      <c r="GD572" s="117"/>
      <c r="GE572" s="131">
        <f>(FZ571*$FP$7)/FZ573</f>
        <v>9.7983244342457962E-2</v>
      </c>
      <c r="GI572" s="132"/>
      <c r="GK572" s="250">
        <f>SUM(N572:FV572)</f>
        <v>123350.25188158819</v>
      </c>
      <c r="GM572" s="174">
        <f>SUM(DU572:FS572)</f>
        <v>103009.74681661061</v>
      </c>
      <c r="GO572" s="134">
        <f>SUM(EV572:FU572)</f>
        <v>71200.905070149995</v>
      </c>
      <c r="GR572" s="143" t="str">
        <f>GB569</f>
        <v>All entitites</v>
      </c>
      <c r="GS572" s="144">
        <f>GO572</f>
        <v>71200.905070149995</v>
      </c>
      <c r="GU572" s="134">
        <f>SUM(DU572:FU572)</f>
        <v>109894.64460122409</v>
      </c>
      <c r="GW572" s="145">
        <f>SUM(DU572:FV572)</f>
        <v>113515.87251673063</v>
      </c>
      <c r="HA572" s="240">
        <f>GU572</f>
        <v>109894.64460122409</v>
      </c>
      <c r="HH572" s="22">
        <v>1971</v>
      </c>
      <c r="HI572" s="195">
        <v>60.634806805571813</v>
      </c>
    </row>
    <row r="573" spans="2:217" ht="24" customHeight="1">
      <c r="C573" s="251" t="s">
        <v>316</v>
      </c>
      <c r="D573" s="14" t="s">
        <v>11</v>
      </c>
      <c r="E573" s="106" t="s">
        <v>317</v>
      </c>
      <c r="F573" s="1"/>
      <c r="G573" s="1"/>
      <c r="H573" s="1"/>
      <c r="I573" s="235">
        <f>SUM(N573:AM573)</f>
        <v>28.67299700387202</v>
      </c>
      <c r="J573" s="1"/>
      <c r="K573" s="1"/>
      <c r="M573" s="252"/>
      <c r="N573" s="247">
        <f t="shared" ref="N573:BY573" si="139">N570+(N571*$FP$7)</f>
        <v>9.9198187725366926E-2</v>
      </c>
      <c r="O573" s="247">
        <f t="shared" si="139"/>
        <v>0.12899575444005412</v>
      </c>
      <c r="P573" s="247">
        <f t="shared" si="139"/>
        <v>0.15879332115474135</v>
      </c>
      <c r="Q573" s="247">
        <f t="shared" si="139"/>
        <v>0.18458027074397282</v>
      </c>
      <c r="R573" s="247">
        <f t="shared" si="139"/>
        <v>0.21036722033320429</v>
      </c>
      <c r="S573" s="247">
        <f t="shared" si="139"/>
        <v>0.23615416992243576</v>
      </c>
      <c r="T573" s="247">
        <f t="shared" si="139"/>
        <v>0.26194111951166726</v>
      </c>
      <c r="U573" s="247">
        <f t="shared" si="139"/>
        <v>0.28772806910089871</v>
      </c>
      <c r="V573" s="247">
        <f t="shared" si="139"/>
        <v>0.31351501869013021</v>
      </c>
      <c r="W573" s="247">
        <f t="shared" si="139"/>
        <v>0.33930196827936165</v>
      </c>
      <c r="X573" s="247">
        <f t="shared" si="139"/>
        <v>0.43473638687601013</v>
      </c>
      <c r="Y573" s="247">
        <f t="shared" si="139"/>
        <v>0.51115703194142847</v>
      </c>
      <c r="Z573" s="247">
        <f t="shared" si="139"/>
        <v>0.60448960753507397</v>
      </c>
      <c r="AA573" s="247">
        <f t="shared" si="139"/>
        <v>0.69782218312871991</v>
      </c>
      <c r="AB573" s="247">
        <f t="shared" si="139"/>
        <v>0.79115475872236551</v>
      </c>
      <c r="AC573" s="247">
        <f t="shared" si="139"/>
        <v>0.88448733431601145</v>
      </c>
      <c r="AD573" s="248">
        <f t="shared" si="139"/>
        <v>1.1332819026485654</v>
      </c>
      <c r="AE573" s="248">
        <f t="shared" si="139"/>
        <v>1.3820764709811193</v>
      </c>
      <c r="AF573" s="248">
        <f t="shared" si="139"/>
        <v>1.6308710393136732</v>
      </c>
      <c r="AG573" s="248">
        <f t="shared" si="139"/>
        <v>1.8796656076462266</v>
      </c>
      <c r="AH573" s="248">
        <f t="shared" si="139"/>
        <v>2.1284601759787805</v>
      </c>
      <c r="AI573" s="248">
        <f t="shared" si="139"/>
        <v>2.3772547443113345</v>
      </c>
      <c r="AJ573" s="248">
        <f t="shared" si="139"/>
        <v>2.6260493126438886</v>
      </c>
      <c r="AK573" s="248">
        <f t="shared" si="139"/>
        <v>2.8748438809764418</v>
      </c>
      <c r="AL573" s="248">
        <f t="shared" si="139"/>
        <v>3.1236384493089955</v>
      </c>
      <c r="AM573" s="248">
        <f t="shared" si="139"/>
        <v>3.37243301764155</v>
      </c>
      <c r="AN573" s="248">
        <f t="shared" si="139"/>
        <v>3.6212275859740983</v>
      </c>
      <c r="AO573" s="248">
        <f t="shared" si="139"/>
        <v>3.8700221543066569</v>
      </c>
      <c r="AP573" s="248">
        <f t="shared" si="139"/>
        <v>4.1188167226392105</v>
      </c>
      <c r="AQ573" s="248">
        <f t="shared" si="139"/>
        <v>4.367611290971765</v>
      </c>
      <c r="AR573" s="248">
        <f t="shared" si="139"/>
        <v>4.6512365063073107</v>
      </c>
      <c r="AS573" s="248">
        <f t="shared" si="139"/>
        <v>4.9381023270531594</v>
      </c>
      <c r="AT573" s="248">
        <f t="shared" si="139"/>
        <v>5.2333872400660608</v>
      </c>
      <c r="AU573" s="248">
        <f t="shared" si="139"/>
        <v>5.5325944361251826</v>
      </c>
      <c r="AV573" s="248">
        <f t="shared" si="139"/>
        <v>5.8387867035030894</v>
      </c>
      <c r="AW573" s="248">
        <f t="shared" si="139"/>
        <v>6.1983692264247097</v>
      </c>
      <c r="AX573" s="248">
        <f t="shared" si="139"/>
        <v>6.5416346303434842</v>
      </c>
      <c r="AY573" s="248">
        <f t="shared" si="139"/>
        <v>6.955136673532655</v>
      </c>
      <c r="AZ573" s="248">
        <f t="shared" si="139"/>
        <v>7.3658432864024466</v>
      </c>
      <c r="BA573" s="248">
        <f t="shared" si="139"/>
        <v>7.8055139617546612</v>
      </c>
      <c r="BB573" s="248">
        <f t="shared" si="139"/>
        <v>8.3553524961969856</v>
      </c>
      <c r="BC573" s="248">
        <f t="shared" si="139"/>
        <v>8.7452891037727269</v>
      </c>
      <c r="BD573" s="248">
        <f t="shared" si="139"/>
        <v>9.2874864480058719</v>
      </c>
      <c r="BE573" s="248">
        <f t="shared" si="139"/>
        <v>10.582613231907603</v>
      </c>
      <c r="BF573" s="248">
        <f t="shared" si="139"/>
        <v>10.692227256214681</v>
      </c>
      <c r="BG573" s="248">
        <f t="shared" si="139"/>
        <v>10.208073241625291</v>
      </c>
      <c r="BH573" s="248">
        <f t="shared" si="139"/>
        <v>50.870268066691473</v>
      </c>
      <c r="BI573" s="248">
        <f t="shared" si="139"/>
        <v>55.272637938977759</v>
      </c>
      <c r="BJ573" s="248">
        <f t="shared" si="139"/>
        <v>59.297556055445092</v>
      </c>
      <c r="BK573" s="248">
        <f t="shared" si="139"/>
        <v>63.304900064150424</v>
      </c>
      <c r="BL573" s="248">
        <f t="shared" si="139"/>
        <v>63.030359668882696</v>
      </c>
      <c r="BM573" s="248">
        <f t="shared" si="139"/>
        <v>62.967222381972313</v>
      </c>
      <c r="BN573" s="248">
        <f t="shared" si="139"/>
        <v>64.46460259160007</v>
      </c>
      <c r="BO573" s="248">
        <f t="shared" si="139"/>
        <v>65.132288868518174</v>
      </c>
      <c r="BP573" s="248">
        <f t="shared" si="139"/>
        <v>64.180209279232571</v>
      </c>
      <c r="BQ573" s="248">
        <f t="shared" si="139"/>
        <v>65.584769274475377</v>
      </c>
      <c r="BR573" s="248">
        <f t="shared" si="139"/>
        <v>66.820711490516601</v>
      </c>
      <c r="BS573" s="248">
        <f t="shared" si="139"/>
        <v>66.752856897952768</v>
      </c>
      <c r="BT573" s="248">
        <f t="shared" si="139"/>
        <v>72.637610047621109</v>
      </c>
      <c r="BU573" s="248">
        <f t="shared" si="139"/>
        <v>140.34349004615584</v>
      </c>
      <c r="BV573" s="248">
        <f t="shared" si="139"/>
        <v>132.37860542234191</v>
      </c>
      <c r="BW573" s="248">
        <f t="shared" si="139"/>
        <v>130.29037293852573</v>
      </c>
      <c r="BX573" s="248">
        <f t="shared" si="139"/>
        <v>141.70663613253464</v>
      </c>
      <c r="BY573" s="248">
        <f t="shared" si="139"/>
        <v>141.95797213938965</v>
      </c>
      <c r="BZ573" s="248">
        <f t="shared" ref="BZ573:EK573" si="140">BZ570+(BZ571*$FP$7)</f>
        <v>134.90801910022813</v>
      </c>
      <c r="CA573" s="248">
        <f t="shared" si="140"/>
        <v>141.95072690973319</v>
      </c>
      <c r="CB573" s="248">
        <f t="shared" si="140"/>
        <v>151.46705979845677</v>
      </c>
      <c r="CC573" s="248">
        <f t="shared" si="140"/>
        <v>170.16399556503563</v>
      </c>
      <c r="CD573" s="248">
        <f t="shared" si="140"/>
        <v>193.31139709922573</v>
      </c>
      <c r="CE573" s="248">
        <f t="shared" si="140"/>
        <v>234.66399092226439</v>
      </c>
      <c r="CF573" s="248">
        <f t="shared" si="140"/>
        <v>251.47923693664549</v>
      </c>
      <c r="CG573" s="248">
        <f t="shared" si="140"/>
        <v>268.60746951327104</v>
      </c>
      <c r="CH573" s="248">
        <f t="shared" si="140"/>
        <v>317.55666915206012</v>
      </c>
      <c r="CI573" s="248">
        <f t="shared" si="140"/>
        <v>355.48773891248049</v>
      </c>
      <c r="CJ573" s="248">
        <f t="shared" si="140"/>
        <v>388.16312893659318</v>
      </c>
      <c r="CK573" s="248">
        <f t="shared" si="140"/>
        <v>416.2285880193308</v>
      </c>
      <c r="CL573" s="248">
        <f t="shared" si="140"/>
        <v>443.02536322541647</v>
      </c>
      <c r="CM573" s="248">
        <f t="shared" si="140"/>
        <v>449.27828286173514</v>
      </c>
      <c r="CN573" s="248">
        <f t="shared" si="140"/>
        <v>507.08759818685945</v>
      </c>
      <c r="CO573" s="248">
        <f t="shared" si="140"/>
        <v>563.87515869452909</v>
      </c>
      <c r="CP573" s="248">
        <f t="shared" si="140"/>
        <v>669.82241997058236</v>
      </c>
      <c r="CQ573" s="248">
        <f t="shared" si="140"/>
        <v>694.53647704565856</v>
      </c>
      <c r="CR573" s="248">
        <f t="shared" si="140"/>
        <v>773.45033362585173</v>
      </c>
      <c r="CS573" s="248">
        <f t="shared" si="140"/>
        <v>857.03241217952632</v>
      </c>
      <c r="CT573" s="248">
        <f t="shared" si="140"/>
        <v>962.88445319764867</v>
      </c>
      <c r="CU573" s="248">
        <f t="shared" si="140"/>
        <v>1053.9001284640292</v>
      </c>
      <c r="CV573" s="248">
        <f t="shared" si="140"/>
        <v>1158.8362948502204</v>
      </c>
      <c r="CW573" s="248">
        <f t="shared" si="140"/>
        <v>1261.0051690470955</v>
      </c>
      <c r="CX573" s="248">
        <f t="shared" si="140"/>
        <v>1314.9038616350947</v>
      </c>
      <c r="CY573" s="248">
        <f t="shared" si="140"/>
        <v>1129.2493777282743</v>
      </c>
      <c r="CZ573" s="248">
        <f t="shared" si="140"/>
        <v>1218.4557852347098</v>
      </c>
      <c r="DA573" s="248">
        <f t="shared" si="140"/>
        <v>1367.7856757596285</v>
      </c>
      <c r="DB573" s="248">
        <f t="shared" si="140"/>
        <v>1539.19530365636</v>
      </c>
      <c r="DC573" s="248">
        <f t="shared" si="140"/>
        <v>2244.4139864406998</v>
      </c>
      <c r="DD573" s="248">
        <f t="shared" si="140"/>
        <v>2480.8507899626793</v>
      </c>
      <c r="DE573" s="248">
        <f t="shared" si="140"/>
        <v>2621.1844549658031</v>
      </c>
      <c r="DF573" s="248">
        <f t="shared" si="140"/>
        <v>2992.6944525975259</v>
      </c>
      <c r="DG573" s="248">
        <f t="shared" si="140"/>
        <v>3259.0842227131238</v>
      </c>
      <c r="DH573" s="248">
        <f t="shared" si="140"/>
        <v>3386.0130438237188</v>
      </c>
      <c r="DI573" s="248">
        <f t="shared" si="140"/>
        <v>3758.2696897469859</v>
      </c>
      <c r="DJ573" s="248">
        <f t="shared" si="140"/>
        <v>4111.4420846919493</v>
      </c>
      <c r="DK573" s="248">
        <f t="shared" si="140"/>
        <v>4588.3104620211689</v>
      </c>
      <c r="DL573" s="248">
        <f t="shared" si="140"/>
        <v>5113.3808223244241</v>
      </c>
      <c r="DM573" s="248">
        <f t="shared" si="140"/>
        <v>5157.1505153191547</v>
      </c>
      <c r="DN573" s="248">
        <f t="shared" si="140"/>
        <v>5961.7308293279584</v>
      </c>
      <c r="DO573" s="248">
        <f t="shared" si="140"/>
        <v>6424.2116205996763</v>
      </c>
      <c r="DP573" s="248">
        <f t="shared" si="140"/>
        <v>6915.4234433936572</v>
      </c>
      <c r="DQ573" s="248">
        <f t="shared" si="140"/>
        <v>6754.6866316377054</v>
      </c>
      <c r="DR573" s="248">
        <f t="shared" si="140"/>
        <v>7225.066257289267</v>
      </c>
      <c r="DS573" s="248">
        <f t="shared" si="140"/>
        <v>7706.6827946359963</v>
      </c>
      <c r="DT573" s="248">
        <f t="shared" si="140"/>
        <v>8291.4845267064575</v>
      </c>
      <c r="DU573" s="248">
        <f t="shared" si="140"/>
        <v>8939.0535079135334</v>
      </c>
      <c r="DV573" s="248">
        <f t="shared" si="140"/>
        <v>9671.5049791119218</v>
      </c>
      <c r="DW573" s="248">
        <f t="shared" si="140"/>
        <v>9905.6143778065198</v>
      </c>
      <c r="DX573" s="248">
        <f t="shared" si="140"/>
        <v>10678.183044911217</v>
      </c>
      <c r="DY573" s="248">
        <f t="shared" si="140"/>
        <v>11331.794245840987</v>
      </c>
      <c r="DZ573" s="248">
        <f t="shared" si="140"/>
        <v>12402.498883805258</v>
      </c>
      <c r="EA573" s="248">
        <f t="shared" si="140"/>
        <v>13122.929511266866</v>
      </c>
      <c r="EB573" s="248">
        <f t="shared" si="140"/>
        <v>14022.743230034803</v>
      </c>
      <c r="EC573" s="248">
        <f t="shared" si="140"/>
        <v>14911.343482686892</v>
      </c>
      <c r="ED573" s="248">
        <f t="shared" si="140"/>
        <v>15481.079226482936</v>
      </c>
      <c r="EE573" s="248">
        <f t="shared" si="140"/>
        <v>14744.747852104088</v>
      </c>
      <c r="EF573" s="248">
        <f t="shared" si="140"/>
        <v>16104.21724514324</v>
      </c>
      <c r="EG573" s="248">
        <f t="shared" si="140"/>
        <v>16526.295359936448</v>
      </c>
      <c r="EH573" s="248">
        <f t="shared" si="140"/>
        <v>16766.670742414193</v>
      </c>
      <c r="EI573" s="248">
        <f t="shared" si="140"/>
        <v>17305.751230508482</v>
      </c>
      <c r="EJ573" s="248">
        <f t="shared" si="140"/>
        <v>16752.849200778484</v>
      </c>
      <c r="EK573" s="248">
        <f t="shared" si="140"/>
        <v>16040.405549645571</v>
      </c>
      <c r="EL573" s="248">
        <f t="shared" ref="EL573:FV573" si="141">EL570+(EL571*$FP$7)</f>
        <v>15679.412833982053</v>
      </c>
      <c r="EM573" s="248">
        <f t="shared" si="141"/>
        <v>15640.68198351391</v>
      </c>
      <c r="EN573" s="248">
        <f t="shared" si="141"/>
        <v>16014.867257874099</v>
      </c>
      <c r="EO573" s="248">
        <f t="shared" si="141"/>
        <v>16620.307994059942</v>
      </c>
      <c r="EP573" s="248">
        <f t="shared" si="141"/>
        <v>17392.309903833921</v>
      </c>
      <c r="EQ573" s="248">
        <f t="shared" si="141"/>
        <v>18045.042448992106</v>
      </c>
      <c r="ER573" s="248">
        <f t="shared" si="141"/>
        <v>19018.967752446628</v>
      </c>
      <c r="ES573" s="248">
        <f t="shared" si="141"/>
        <v>19671.739519344821</v>
      </c>
      <c r="ET573" s="248">
        <f t="shared" si="141"/>
        <v>20490.046282591578</v>
      </c>
      <c r="EU573" s="248">
        <f t="shared" si="141"/>
        <v>20259.809505537058</v>
      </c>
      <c r="EV573" s="248">
        <f t="shared" si="141"/>
        <v>18768.664033509373</v>
      </c>
      <c r="EW573" s="248">
        <f t="shared" si="141"/>
        <v>18622.973816147118</v>
      </c>
      <c r="EX573" s="248">
        <f t="shared" si="141"/>
        <v>19275.867220185479</v>
      </c>
      <c r="EY573" s="248">
        <f t="shared" si="141"/>
        <v>19770.7401730196</v>
      </c>
      <c r="EZ573" s="248">
        <f t="shared" si="141"/>
        <v>20350.056917736372</v>
      </c>
      <c r="FA573" s="248">
        <f t="shared" si="141"/>
        <v>20751.492396154365</v>
      </c>
      <c r="FB573" s="248">
        <f t="shared" si="141"/>
        <v>21251.198016605802</v>
      </c>
      <c r="FC573" s="248">
        <f t="shared" si="141"/>
        <v>21971.570376924246</v>
      </c>
      <c r="FD573" s="248">
        <f t="shared" si="141"/>
        <v>22545.758479161988</v>
      </c>
      <c r="FE573" s="248">
        <f t="shared" si="141"/>
        <v>23162.993885380976</v>
      </c>
      <c r="FF573" s="248">
        <f t="shared" si="141"/>
        <v>23415.192006199552</v>
      </c>
      <c r="FG573" s="248">
        <f t="shared" si="141"/>
        <v>25126.113500757558</v>
      </c>
      <c r="FH573" s="248">
        <f t="shared" si="141"/>
        <v>26542.332955729744</v>
      </c>
      <c r="FI573" s="248">
        <f t="shared" si="141"/>
        <v>28076.259207017003</v>
      </c>
      <c r="FJ573" s="248">
        <f t="shared" si="141"/>
        <v>28848.19608506951</v>
      </c>
      <c r="FK573" s="248">
        <f t="shared" si="141"/>
        <v>29725.531091590703</v>
      </c>
      <c r="FL573" s="248">
        <f t="shared" si="141"/>
        <v>30612.118771157486</v>
      </c>
      <c r="FM573" s="248">
        <f t="shared" si="141"/>
        <v>30836.643321609496</v>
      </c>
      <c r="FN573" s="248">
        <f t="shared" si="141"/>
        <v>32371.731577882805</v>
      </c>
      <c r="FO573" s="248">
        <f t="shared" si="141"/>
        <v>33098.615800448351</v>
      </c>
      <c r="FP573" s="248">
        <f t="shared" si="141"/>
        <v>34344.109831725546</v>
      </c>
      <c r="FQ573" s="248">
        <f t="shared" si="141"/>
        <v>34778.263221741741</v>
      </c>
      <c r="FR573" s="248">
        <f t="shared" si="141"/>
        <v>34579.351045337702</v>
      </c>
      <c r="FS573" s="248">
        <f t="shared" si="141"/>
        <v>34656.918197946376</v>
      </c>
      <c r="FT573" s="248">
        <f t="shared" si="141"/>
        <v>33487.729175379718</v>
      </c>
      <c r="FU573" s="248">
        <f t="shared" si="141"/>
        <v>33870.642307896269</v>
      </c>
      <c r="FV573" s="248">
        <f t="shared" si="141"/>
        <v>34858.381225954225</v>
      </c>
      <c r="FW573" s="198"/>
      <c r="FX573" s="198"/>
      <c r="FY573" s="217" t="s">
        <v>166</v>
      </c>
      <c r="FZ573" s="249">
        <f>SUM(N573:FX573)</f>
        <v>1258891.2799260949</v>
      </c>
      <c r="GB573" s="253" t="s">
        <v>316</v>
      </c>
      <c r="GC573" s="246" t="s">
        <v>11</v>
      </c>
      <c r="GD573" s="117"/>
      <c r="GE573" s="140">
        <f>GE570+GE572</f>
        <v>1</v>
      </c>
      <c r="GI573" s="141"/>
      <c r="GK573" s="250">
        <f>SUM(N573:FV573)</f>
        <v>1258891.2799260949</v>
      </c>
      <c r="GM573" s="174">
        <f>SUM(DU573:FS573)</f>
        <v>1047023.5590816066</v>
      </c>
      <c r="GO573" s="145">
        <f>GO570+GO572</f>
        <v>700841.06341231498</v>
      </c>
      <c r="GU573" s="145">
        <f>GU570+GU572</f>
        <v>1114381.9305648825</v>
      </c>
      <c r="GW573" s="145">
        <f>SUM(DU573:FV573)</f>
        <v>1149240.3117908367</v>
      </c>
      <c r="GX573" s="306">
        <f>+GY573-GW573</f>
        <v>828.69407101627439</v>
      </c>
      <c r="GY573" s="1">
        <f>+SUM(GY14:GY572)</f>
        <v>1150069.005861853</v>
      </c>
      <c r="HA573" s="240">
        <f>GU573</f>
        <v>1114381.9305648825</v>
      </c>
      <c r="HH573" s="22">
        <v>1972</v>
      </c>
      <c r="HI573" s="195">
        <v>62.68648748085527</v>
      </c>
    </row>
    <row r="574" spans="2:217" ht="14.1" customHeight="1">
      <c r="B574" s="254"/>
      <c r="D574" s="106"/>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c r="EV574" s="23"/>
      <c r="EW574" s="23"/>
      <c r="EX574" s="23"/>
      <c r="EY574" s="23"/>
      <c r="EZ574" s="23"/>
      <c r="FA574" s="23"/>
      <c r="FB574" s="23"/>
      <c r="FC574" s="23"/>
      <c r="FD574" s="23"/>
      <c r="FE574" s="23"/>
      <c r="FF574" s="23"/>
      <c r="FG574" s="23"/>
      <c r="FH574" s="23"/>
      <c r="FI574" s="23"/>
      <c r="FJ574" s="23"/>
      <c r="FK574" s="23"/>
      <c r="FL574" s="23"/>
      <c r="FM574" s="23"/>
      <c r="FN574" s="23"/>
      <c r="FO574" s="23"/>
      <c r="FP574" s="23"/>
      <c r="FQ574" s="240"/>
      <c r="FR574" s="23"/>
      <c r="FS574" s="23"/>
      <c r="FT574" s="23"/>
      <c r="FU574" s="23"/>
      <c r="FV574" s="23"/>
      <c r="FW574" s="23"/>
      <c r="FX574" s="23"/>
      <c r="FY574" s="23"/>
      <c r="FZ574" s="255">
        <f>FZ570+(FZ571*$FP$7)</f>
        <v>1258891.2799260949</v>
      </c>
      <c r="GA574" s="152" t="s">
        <v>179</v>
      </c>
      <c r="GB574" s="6"/>
      <c r="GC574" s="256" t="s">
        <v>317</v>
      </c>
      <c r="GD574" s="257"/>
      <c r="GF574" s="254"/>
      <c r="GK574" s="258"/>
      <c r="GZ574" s="298"/>
      <c r="HH574" s="22">
        <v>1973</v>
      </c>
      <c r="HI574" s="195">
        <v>66.639112250896829</v>
      </c>
    </row>
    <row r="575" spans="2:217" ht="15.95" customHeight="1">
      <c r="B575" s="1"/>
      <c r="C575" s="1"/>
      <c r="D575" s="1"/>
      <c r="E575" s="1"/>
      <c r="F575" s="259" t="s">
        <v>318</v>
      </c>
      <c r="G575" s="197"/>
      <c r="H575" s="259" t="s">
        <v>319</v>
      </c>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c r="DU575" s="23"/>
      <c r="DV575" s="23"/>
      <c r="DW575" s="23"/>
      <c r="DX575" s="23"/>
      <c r="DY575" s="23"/>
      <c r="DZ575" s="23"/>
      <c r="EA575" s="23"/>
      <c r="EB575" s="23"/>
      <c r="EC575" s="23"/>
      <c r="ED575" s="23"/>
      <c r="EE575" s="23"/>
      <c r="EF575" s="23"/>
      <c r="EG575" s="23"/>
      <c r="EH575" s="23"/>
      <c r="EI575" s="23"/>
      <c r="EJ575" s="23"/>
      <c r="EK575" s="23"/>
      <c r="EL575" s="23"/>
      <c r="EM575" s="23"/>
      <c r="EN575" s="23"/>
      <c r="EO575" s="23"/>
      <c r="EP575" s="23"/>
      <c r="EQ575" s="23"/>
      <c r="ER575" s="23"/>
      <c r="ES575" s="23"/>
      <c r="ET575" s="23"/>
      <c r="EU575" s="23"/>
      <c r="EV575" s="23"/>
      <c r="EW575" s="23"/>
      <c r="EX575" s="23"/>
      <c r="EY575" s="23"/>
      <c r="EZ575" s="23"/>
      <c r="FA575" s="23"/>
      <c r="FB575" s="23"/>
      <c r="FC575" s="23"/>
      <c r="FD575" s="23"/>
      <c r="FE575" s="23"/>
      <c r="FF575" s="23"/>
      <c r="FG575" s="23"/>
      <c r="FH575" s="23"/>
      <c r="FI575" s="23"/>
      <c r="FJ575" s="23"/>
      <c r="FK575" s="23"/>
      <c r="FL575" s="23"/>
      <c r="FM575" s="23"/>
      <c r="FN575" s="23"/>
      <c r="FO575" s="23"/>
      <c r="FP575" s="23"/>
      <c r="FQ575" s="181" t="s">
        <v>320</v>
      </c>
      <c r="FR575" s="23"/>
      <c r="FS575" s="23"/>
      <c r="FT575" s="23"/>
      <c r="FV575" s="23"/>
      <c r="FW575" s="181" t="s">
        <v>321</v>
      </c>
      <c r="FX575" s="23"/>
      <c r="FY575" s="23"/>
      <c r="FZ575" s="123"/>
      <c r="GF575" s="1"/>
      <c r="GG575" s="1"/>
      <c r="GH575" s="260"/>
      <c r="GI575" s="261" t="s">
        <v>322</v>
      </c>
      <c r="GJ575" s="262"/>
      <c r="GM575" s="74" t="s">
        <v>211</v>
      </c>
      <c r="GO575" s="263" t="s">
        <v>323</v>
      </c>
      <c r="GP575" s="123">
        <f>FZ576-FM576-FN576</f>
        <v>1547516.1059850007</v>
      </c>
      <c r="GQ575" s="22"/>
      <c r="GR575" s="22"/>
      <c r="GS575" s="22"/>
      <c r="GT575" s="22"/>
      <c r="GU575" s="264" t="s">
        <v>324</v>
      </c>
      <c r="GV575" s="22"/>
      <c r="GW575" s="264" t="s">
        <v>325</v>
      </c>
      <c r="GX575" s="22"/>
      <c r="GY575" s="22"/>
      <c r="HA575" s="22" t="str">
        <f>GU575</f>
        <v>Global CO2 1965-2017</v>
      </c>
      <c r="HH575" s="22">
        <v>1977</v>
      </c>
      <c r="HI575" s="195">
        <v>70.306998879535058</v>
      </c>
    </row>
    <row r="576" spans="2:217" ht="18" customHeight="1">
      <c r="B576" s="1"/>
      <c r="C576" s="265" t="s">
        <v>326</v>
      </c>
      <c r="D576" s="266" t="s">
        <v>173</v>
      </c>
      <c r="E576" s="1"/>
      <c r="F576" s="267">
        <f>'[5]Sum Oil, Gas, Coal, &amp; Cement'!$D$93</f>
        <v>1254</v>
      </c>
      <c r="G576" s="268" t="s">
        <v>327</v>
      </c>
      <c r="H576" s="269">
        <f>F576*3.664191</f>
        <v>4594.8955139999998</v>
      </c>
      <c r="I576" s="268" t="s">
        <v>173</v>
      </c>
      <c r="J576" s="270">
        <f>'[6]Sum Oil, Gas, Coal, &amp; Cement'!BM89</f>
        <v>197.86631400000002</v>
      </c>
      <c r="K576" s="270">
        <f>'[6]Sum Oil, Gas, Coal, &amp; Cement'!BN89</f>
        <v>197.86631400000002</v>
      </c>
      <c r="L576" s="270">
        <f>'[6]Sum Oil, Gas, Coal, &amp; Cement'!BO89</f>
        <v>208.85888700000001</v>
      </c>
      <c r="M576" s="270">
        <f>'[6]Sum Oil, Gas, Coal, &amp; Cement'!BP89</f>
        <v>216.18726900000001</v>
      </c>
      <c r="N576" s="270">
        <f>'[6]Sum Oil, Gas, Coal, &amp; Cement'!BQ89</f>
        <v>252.82917900000001</v>
      </c>
      <c r="O576" s="270">
        <f>'[6]Sum Oil, Gas, Coal, &amp; Cement'!BR89</f>
        <v>260.15756099999999</v>
      </c>
      <c r="P576" s="270">
        <f>'[6]Sum Oil, Gas, Coal, &amp; Cement'!BS89</f>
        <v>278.47851600000001</v>
      </c>
      <c r="Q576" s="270">
        <f>'[6]Sum Oil, Gas, Coal, &amp; Cement'!BT89</f>
        <v>282.14270700000003</v>
      </c>
      <c r="R576" s="270">
        <f>'[6]Sum Oil, Gas, Coal, &amp; Cement'!BU89</f>
        <v>285.80689799999999</v>
      </c>
      <c r="S576" s="270">
        <f>'[6]Sum Oil, Gas, Coal, &amp; Cement'!BV89</f>
        <v>304.12785300000002</v>
      </c>
      <c r="T576" s="270">
        <f>'[6]Sum Oil, Gas, Coal, &amp; Cement'!BW89</f>
        <v>333.44138100000004</v>
      </c>
      <c r="U576" s="270">
        <f>'[6]Sum Oil, Gas, Coal, &amp; Cement'!BX89</f>
        <v>348.09814500000005</v>
      </c>
      <c r="V576" s="270">
        <f>'[6]Sum Oil, Gas, Coal, &amp; Cement'!BY89</f>
        <v>351.762336</v>
      </c>
      <c r="W576" s="270">
        <f>'[6]Sum Oil, Gas, Coal, &amp; Cement'!BZ89</f>
        <v>377.41167300000001</v>
      </c>
      <c r="X576" s="270">
        <f>'[6]Sum Oil, Gas, Coal, &amp; Cement'!CA89</f>
        <v>410.38939200000004</v>
      </c>
      <c r="Y576" s="270">
        <f>'[6]Sum Oil, Gas, Coal, &amp; Cement'!CB89</f>
        <v>436.03872900000005</v>
      </c>
      <c r="Z576" s="270">
        <f>'[6]Sum Oil, Gas, Coal, &amp; Cement'!CC89</f>
        <v>447.03130200000004</v>
      </c>
      <c r="AA576" s="270">
        <f>'[6]Sum Oil, Gas, Coal, &amp; Cement'!CD89</f>
        <v>476.34483</v>
      </c>
      <c r="AB576" s="270">
        <f>'[6]Sum Oil, Gas, Coal, &amp; Cement'!CE89</f>
        <v>491.00159400000001</v>
      </c>
      <c r="AC576" s="270">
        <f>'[6]Sum Oil, Gas, Coal, &amp; Cement'!CF89</f>
        <v>520.31512199999997</v>
      </c>
      <c r="AD576" s="270">
        <f>'[6]Sum Oil, Gas, Coal, &amp; Cement'!CG89</f>
        <v>538.636077</v>
      </c>
      <c r="AE576" s="270">
        <f>'[6]Sum Oil, Gas, Coal, &amp; Cement'!CH89</f>
        <v>575.27798699999994</v>
      </c>
      <c r="AF576" s="270">
        <f>'[6]Sum Oil, Gas, Coal, &amp; Cement'!CI89</f>
        <v>637.56923399999994</v>
      </c>
      <c r="AG576" s="270">
        <f>'[6]Sum Oil, Gas, Coal, &amp; Cement'!CJ89</f>
        <v>674.21114399999999</v>
      </c>
      <c r="AH576" s="270">
        <f>'[6]Sum Oil, Gas, Coal, &amp; Cement'!CK89</f>
        <v>637.56923399999994</v>
      </c>
      <c r="AI576" s="270">
        <f>'[6]Sum Oil, Gas, Coal, &amp; Cement'!CL89</f>
        <v>688.86790799999994</v>
      </c>
      <c r="AJ576" s="270">
        <f>'[6]Sum Oil, Gas, Coal, &amp; Cement'!CM89</f>
        <v>699.86048100000005</v>
      </c>
      <c r="AK576" s="270">
        <f>'[6]Sum Oil, Gas, Coal, &amp; Cement'!CN89</f>
        <v>710.85305400000004</v>
      </c>
      <c r="AL576" s="270">
        <f>'[6]Sum Oil, Gas, Coal, &amp; Cement'!CO89</f>
        <v>718.18143600000008</v>
      </c>
      <c r="AM576" s="270">
        <f>'[6]Sum Oil, Gas, Coal, &amp; Cement'!CP89</f>
        <v>769.48011000000008</v>
      </c>
      <c r="AN576" s="270">
        <f>'[6]Sum Oil, Gas, Coal, &amp; Cement'!CQ89</f>
        <v>864.74907600000006</v>
      </c>
      <c r="AO576" s="270">
        <f>'[6]Sum Oil, Gas, Coal, &amp; Cement'!CR89</f>
        <v>890.39841300000001</v>
      </c>
      <c r="AP576" s="270">
        <f>'[6]Sum Oil, Gas, Coal, &amp; Cement'!CS89</f>
        <v>938.03289600000005</v>
      </c>
      <c r="AQ576" s="270">
        <f>'[6]Sum Oil, Gas, Coal, &amp; Cement'!CT89</f>
        <v>996.65995200000009</v>
      </c>
      <c r="AR576" s="270">
        <f>'[6]Sum Oil, Gas, Coal, &amp; Cement'!CU89</f>
        <v>1007.652525</v>
      </c>
      <c r="AS576" s="270">
        <f>'[6]Sum Oil, Gas, Coal, &amp; Cement'!CV89</f>
        <v>1018.645098</v>
      </c>
      <c r="AT576" s="270">
        <f>'[6]Sum Oil, Gas, Coal, &amp; Cement'!CW89</f>
        <v>1033.301862</v>
      </c>
      <c r="AU576" s="270">
        <f>'[6]Sum Oil, Gas, Coal, &amp; Cement'!CX89</f>
        <v>1080.9363450000001</v>
      </c>
      <c r="AV576" s="270">
        <f>'[6]Sum Oil, Gas, Coal, &amp; Cement'!CY89</f>
        <v>1198.1904569999999</v>
      </c>
      <c r="AW576" s="270">
        <f>'[6]Sum Oil, Gas, Coal, &amp; Cement'!CZ89</f>
        <v>1198.1904570000002</v>
      </c>
      <c r="AX576" s="270">
        <f>'[6]Sum Oil, Gas, Coal, &amp; Cement'!DA89</f>
        <v>1304.451996</v>
      </c>
      <c r="AY576" s="270">
        <f>'[6]Sum Oil, Gas, Coal, &amp; Cement'!DB89</f>
        <v>1359.414861</v>
      </c>
      <c r="AZ576" s="270">
        <f>'[6]Sum Oil, Gas, Coal, &amp; Cement'!DC89</f>
        <v>1370.407434</v>
      </c>
      <c r="BA576" s="270">
        <f>'[6]Sum Oil, Gas, Coal, &amp; Cement'!DD89</f>
        <v>1355.7506700000001</v>
      </c>
      <c r="BB576" s="270">
        <f>'[6]Sum Oil, Gas, Coal, &amp; Cement'!DE89</f>
        <v>1403.3851529999999</v>
      </c>
      <c r="BC576" s="270">
        <f>'[6]Sum Oil, Gas, Coal, &amp; Cement'!DF89</f>
        <v>1487.6615459999998</v>
      </c>
      <c r="BD576" s="270">
        <f>'[6]Sum Oil, Gas, Coal, &amp; Cement'!DG89</f>
        <v>1535.2960289999999</v>
      </c>
      <c r="BE576" s="270">
        <f>'[6]Sum Oil, Gas, Coal, &amp; Cement'!DH89</f>
        <v>1612.24404</v>
      </c>
      <c r="BF576" s="270">
        <f>'[6]Sum Oil, Gas, Coal, &amp; Cement'!DI89</f>
        <v>1700.184624</v>
      </c>
      <c r="BG576" s="270">
        <f>'[6]Sum Oil, Gas, Coal, &amp; Cement'!DJ89</f>
        <v>1861.409028</v>
      </c>
      <c r="BH576" s="270">
        <f>'[6]Sum Oil, Gas, Coal, &amp; Cement'!DK89</f>
        <v>1956.6779940000001</v>
      </c>
      <c r="BI576" s="270">
        <f>'[6]Sum Oil, Gas, Coal, &amp; Cement'!DL89</f>
        <v>2026.2976230000002</v>
      </c>
      <c r="BJ576" s="270">
        <f>'[6]Sum Oil, Gas, Coal, &amp; Cement'!DM89</f>
        <v>2073.9321059999997</v>
      </c>
      <c r="BK576" s="270">
        <f>'[6]Sum Oil, Gas, Coal, &amp; Cement'!DN89</f>
        <v>2260.8058470000001</v>
      </c>
      <c r="BL576" s="270">
        <f>'[6]Sum Oil, Gas, Coal, &amp; Cement'!DO89</f>
        <v>2286.4551839999999</v>
      </c>
      <c r="BM576" s="270">
        <f>'[6]Sum Oil, Gas, Coal, &amp; Cement'!DP89</f>
        <v>2433.0228240000006</v>
      </c>
      <c r="BN576" s="270">
        <f>'[6]Sum Oil, Gas, Coal, &amp; Cement'!DQ89</f>
        <v>2594.2472280000002</v>
      </c>
      <c r="BO576" s="270">
        <f>'[6]Sum Oil, Gas, Coal, &amp; Cement'!DR89</f>
        <v>2869.0615530000005</v>
      </c>
      <c r="BP576" s="270">
        <f>'[6]Sum Oil, Gas, Coal, &amp; Cement'!DS89</f>
        <v>2744.4790590000002</v>
      </c>
      <c r="BQ576" s="270">
        <f>'[6]Sum Oil, Gas, Coal, &amp; Cement'!DT89</f>
        <v>2876.3899350000002</v>
      </c>
      <c r="BR576" s="270">
        <f>'[6]Sum Oil, Gas, Coal, &amp; Cement'!DU89</f>
        <v>3000.9724290000004</v>
      </c>
      <c r="BS576" s="270">
        <f>'[6]Sum Oil, Gas, Coal, &amp; Cement'!DV89</f>
        <v>3059.5994849999997</v>
      </c>
      <c r="BT576" s="270">
        <f>'[6]Sum Oil, Gas, Coal, &amp; Cement'!DW89</f>
        <v>3220.8238890000007</v>
      </c>
      <c r="BU576" s="270">
        <f>'[6]Sum Oil, Gas, Coal, &amp; Cement'!DX89</f>
        <v>3458.9963040000002</v>
      </c>
      <c r="BV576" s="270">
        <f>'[6]Sum Oil, Gas, Coal, &amp; Cement'!DY89</f>
        <v>3114.5623500000002</v>
      </c>
      <c r="BW576" s="270">
        <f>'[6]Sum Oil, Gas, Coal, &amp; Cement'!DZ89</f>
        <v>3070.5920580000002</v>
      </c>
      <c r="BX576" s="270">
        <f>'[6]Sum Oil, Gas, Coal, &amp; Cement'!EA89</f>
        <v>3297.7718999999997</v>
      </c>
      <c r="BY576" s="270">
        <f>'[6]Sum Oil, Gas, Coal, &amp; Cement'!EB89</f>
        <v>3502.9665960000002</v>
      </c>
      <c r="BZ576" s="270">
        <f>'[6]Sum Oil, Gas, Coal, &amp; Cement'!EC89</f>
        <v>3429.6827760000001</v>
      </c>
      <c r="CA576" s="270">
        <f>'[6]Sum Oil, Gas, Coal, &amp; Cement'!ED89</f>
        <v>2953.3379460000001</v>
      </c>
      <c r="CB576" s="270">
        <f>'[6]Sum Oil, Gas, Coal, &amp; Cement'!EE89</f>
        <v>3415.0260120000003</v>
      </c>
      <c r="CC576" s="270">
        <f>'[6]Sum Oil, Gas, Coal, &amp; Cement'!EF89</f>
        <v>2942.3453729999997</v>
      </c>
      <c r="CD576" s="270">
        <f>'[6]Sum Oil, Gas, Coal, &amp; Cement'!EG89</f>
        <v>3096.2413950000005</v>
      </c>
      <c r="CE576" s="270">
        <f>'[6]Sum Oil, Gas, Coal, &amp; Cement'!EH89</f>
        <v>3554.2652700000003</v>
      </c>
      <c r="CF576" s="270">
        <f>'[6]Sum Oil, Gas, Coal, &amp; Cement'!EI89</f>
        <v>3524.9517419999997</v>
      </c>
      <c r="CG576" s="270">
        <f>'[6]Sum Oil, Gas, Coal, &amp; Cement'!EJ89</f>
        <v>3572.586225</v>
      </c>
      <c r="CH576" s="270">
        <f>'[6]Sum Oil, Gas, Coal, &amp; Cement'!EK89</f>
        <v>3605.563944</v>
      </c>
      <c r="CI576" s="270">
        <f>'[6]Sum Oil, Gas, Coal, &amp; Cement'!EL89</f>
        <v>3891.3708420000003</v>
      </c>
      <c r="CJ576" s="270">
        <f>'[6]Sum Oil, Gas, Coal, &amp; Cement'!EM89</f>
        <v>3906.0276060000006</v>
      </c>
      <c r="CK576" s="270">
        <f>'[6]Sum Oil, Gas, Coal, &amp; Cement'!EN89</f>
        <v>4195.4986950000002</v>
      </c>
      <c r="CL576" s="270">
        <f>'[6]Sum Oil, Gas, Coal, &amp; Cement'!EO89</f>
        <v>3854.728932</v>
      </c>
      <c r="CM576" s="270">
        <f>'[6]Sum Oil, Gas, Coal, &amp; Cement'!EP89</f>
        <v>3440.6753490000001</v>
      </c>
      <c r="CN576" s="270">
        <f>'[6]Sum Oil, Gas, Coal, &amp; Cement'!EQ89</f>
        <v>3103.5697770000002</v>
      </c>
      <c r="CO576" s="270">
        <f>'[6]Sum Oil, Gas, Coal, &amp; Cement'!ER89</f>
        <v>3275.7867539999997</v>
      </c>
      <c r="CP576" s="270">
        <f>'[6]Sum Oil, Gas, Coal, &amp; Cement'!ES89</f>
        <v>3565.2578430000003</v>
      </c>
      <c r="CQ576" s="270">
        <f>'[6]Sum Oil, Gas, Coal, &amp; Cement'!ET89</f>
        <v>3759.4599660000003</v>
      </c>
      <c r="CR576" s="270">
        <f>'[6]Sum Oil, Gas, Coal, &amp; Cement'!EU89</f>
        <v>4140.5358300000007</v>
      </c>
      <c r="CS576" s="270">
        <f>'[6]Sum Oil, Gas, Coal, &amp; Cement'!EV89</f>
        <v>4430.0069190000004</v>
      </c>
      <c r="CT576" s="270">
        <f>'[6]Sum Oil, Gas, Coal, &amp; Cement'!EW89</f>
        <v>4188.1703129999996</v>
      </c>
      <c r="CU576" s="270">
        <f>'[6]Sum Oil, Gas, Coal, &amp; Cement'!EX89</f>
        <v>4364.0514809999995</v>
      </c>
      <c r="CV576" s="270">
        <f>'[6]Sum Oil, Gas, Coal, &amp; Cement'!EY89</f>
        <v>4759.7841090000002</v>
      </c>
      <c r="CW576" s="270">
        <f>'[6]Sum Oil, Gas, Coal, &amp; Cement'!EZ89</f>
        <v>4884.3666029999995</v>
      </c>
      <c r="CX576" s="270">
        <f>'[6]Sum Oil, Gas, Coal, &amp; Cement'!FA89</f>
        <v>4913.680131000001</v>
      </c>
      <c r="CY576" s="270">
        <f>'[6]Sum Oil, Gas, Coal, &amp; Cement'!FB89</f>
        <v>5096.8896809999997</v>
      </c>
      <c r="CZ576" s="270">
        <f>'[6]Sum Oil, Gas, Coal, &amp; Cement'!FC89</f>
        <v>5067.576153</v>
      </c>
      <c r="DA576" s="270">
        <f>'[6]Sum Oil, Gas, Coal, &amp; Cement'!FD89</f>
        <v>4254.1257509999996</v>
      </c>
      <c r="DB576" s="270">
        <f>'[6]Sum Oil, Gas, Coal, &amp; Cement'!FE89</f>
        <v>4536.2684580000005</v>
      </c>
      <c r="DC576" s="270">
        <f>'[6]Sum Oil, Gas, Coal, &amp; Cement'!FF89</f>
        <v>5104.2180629999993</v>
      </c>
      <c r="DD576" s="270">
        <f>'[6]Sum Oil, Gas, Coal, &amp; Cement'!FG89</f>
        <v>5382.6965790000004</v>
      </c>
      <c r="DE576" s="270">
        <f>'[6]Sum Oil, Gas, Coal, &amp; Cement'!FH89</f>
        <v>5199.4870289999999</v>
      </c>
      <c r="DF576" s="270">
        <f>'[6]Sum Oil, Gas, Coal, &amp; Cement'!FI89</f>
        <v>5976.295521</v>
      </c>
      <c r="DG576" s="270">
        <f>'[6]Sum Oil, Gas, Coal, &amp; Cement'!FJ89</f>
        <v>6474.6254969999991</v>
      </c>
      <c r="DH576" s="270">
        <f>'[6]Sum Oil, Gas, Coal, &amp; Cement'!FK89</f>
        <v>6577.2228450000011</v>
      </c>
      <c r="DI576" s="270">
        <f>'[6]Sum Oil, Gas, Coal, &amp; Cement'!FL89</f>
        <v>6742.1114400000006</v>
      </c>
      <c r="DJ576" s="270">
        <f>'[6]Sum Oil, Gas, Coal, &amp; Cement'!FM89</f>
        <v>6833.7162150000004</v>
      </c>
      <c r="DK576" s="270">
        <f>'[6]Sum Oil, Gas, Coal, &amp; Cement'!FN89</f>
        <v>7489.6064040000001</v>
      </c>
      <c r="DL576" s="270">
        <f>'[6]Sum Oil, Gas, Coal, &amp; Cement'!FO89</f>
        <v>7976.9438069999997</v>
      </c>
      <c r="DM576" s="270">
        <f>'[6]Sum Oil, Gas, Coal, &amp; Cement'!FP89</f>
        <v>8317.7135699999999</v>
      </c>
      <c r="DN576" s="270">
        <f>'[6]Sum Oil, Gas, Coal, &amp; Cement'!FQ89</f>
        <v>8537.5650299999998</v>
      </c>
      <c r="DO576" s="270">
        <f>'[6]Sum Oil, Gas, Coal, &amp; Cement'!FR89</f>
        <v>8849.0212650000012</v>
      </c>
      <c r="DP576" s="270">
        <f>'[6]Sum Oil, Gas, Coal, &amp; Cement'!FS89</f>
        <v>9332.6944769999991</v>
      </c>
      <c r="DQ576" s="270">
        <f>'[6]Sum Oil, Gas, Coal, &amp; Cement'!FT89</f>
        <v>9358.3438139999998</v>
      </c>
      <c r="DR576" s="270">
        <f>'[6]Sum Oil, Gas, Coal, &amp; Cement'!FU89</f>
        <v>9684.4568130000007</v>
      </c>
      <c r="DS576" s="270">
        <f>'[6]Sum Oil, Gas, Coal, &amp; Cement'!FV89</f>
        <v>10234.085462999999</v>
      </c>
      <c r="DT576" s="270">
        <f>'[6]Sum Oil, Gas, Coal, &amp; Cement'!FW89</f>
        <v>10769.057349000002</v>
      </c>
      <c r="DU576" s="270">
        <f>'[6]Sum Oil, Gas, Coal, &amp; Cement'!FX89</f>
        <v>11274.715707000001</v>
      </c>
      <c r="DV576" s="270">
        <f>'[6]Sum Oil, Gas, Coal, &amp; Cement'!FY89</f>
        <v>11791.366638</v>
      </c>
      <c r="DW576" s="270">
        <f>'[6]Sum Oil, Gas, Coal, &amp; Cement'!FZ89</f>
        <v>12172.442502</v>
      </c>
      <c r="DX576" s="270">
        <f>'[6]Sum Oil, Gas, Coal, &amp; Cement'!GA89</f>
        <v>12842.989455000001</v>
      </c>
      <c r="DY576" s="270">
        <f>'[6]Sum Oil, Gas, Coal, &amp; Cement'!GB89</f>
        <v>13693.081767000001</v>
      </c>
      <c r="DZ576" s="270">
        <f>'[6]Sum Oil, Gas, Coal, &amp; Cement'!GC89</f>
        <v>14828.980976999999</v>
      </c>
      <c r="EA576" s="270">
        <f>'[6]Sum Oil, Gas, Coal, &amp; Cement'!GD89</f>
        <v>15429.908300999999</v>
      </c>
      <c r="EB576" s="270">
        <f>'[6]Sum Oil, Gas, Coal, &amp; Cement'!GE89</f>
        <v>16148.089737000002</v>
      </c>
      <c r="EC576" s="270">
        <f>'[6]Sum Oil, Gas, Coal, &amp; Cement'!GF89</f>
        <v>17001.846240000003</v>
      </c>
      <c r="ED576" s="270">
        <f>'[6]Sum Oil, Gas, Coal, &amp; Cement'!GG89</f>
        <v>16928.562420000002</v>
      </c>
      <c r="EE576" s="270">
        <f>'[6]Sum Oil, Gas, Coal, &amp; Cement'!GH89</f>
        <v>16906.577273999999</v>
      </c>
      <c r="EF576" s="270">
        <f>'[6]Sum Oil, Gas, Coal, &amp; Cement'!GI89</f>
        <v>17800.639878000002</v>
      </c>
      <c r="EG576" s="270">
        <f>'[6]Sum Oil, Gas, Coal, &amp; Cement'!GJ89</f>
        <v>18291.641471999999</v>
      </c>
      <c r="EH576" s="270">
        <f>'[6]Sum Oil, Gas, Coal, &amp; Cement'!GK89</f>
        <v>18962.188425</v>
      </c>
      <c r="EI576" s="270">
        <f>'[6]Sum Oil, Gas, Coal, &amp; Cement'!GL89</f>
        <v>19464.182591999997</v>
      </c>
      <c r="EJ576" s="270">
        <f>'[6]Sum Oil, Gas, Coal, &amp; Cement'!GM89</f>
        <v>19365.249435000002</v>
      </c>
      <c r="EK576" s="270">
        <f>'[6]Sum Oil, Gas, Coal, &amp; Cement'!GN89</f>
        <v>18841.270122000002</v>
      </c>
      <c r="EL576" s="270">
        <f>'[6]Sum Oil, Gas, Coal, &amp; Cement'!GO89</f>
        <v>18705.695055000004</v>
      </c>
      <c r="EM576" s="270">
        <f>'[6]Sum Oil, Gas, Coal, &amp; Cement'!GP89</f>
        <v>18877.912032</v>
      </c>
      <c r="EN576" s="270">
        <f>'[6]Sum Oil, Gas, Coal, &amp; Cement'!GQ89</f>
        <v>19427.540682000003</v>
      </c>
      <c r="EO576" s="270">
        <f>'[6]Sum Oil, Gas, Coal, &amp; Cement'!GR89</f>
        <v>20116.408589999999</v>
      </c>
      <c r="EP576" s="270">
        <f>'[6]Sum Oil, Gas, Coal, &amp; Cement'!GS89</f>
        <v>20402.215488000002</v>
      </c>
      <c r="EQ576" s="270">
        <f>'[6]Sum Oil, Gas, Coal, &amp; Cement'!GT89</f>
        <v>21065.434059000003</v>
      </c>
      <c r="ER576" s="270">
        <f>'[6]Sum Oil, Gas, Coal, &amp; Cement'!GU89</f>
        <v>21871.556078999998</v>
      </c>
      <c r="ES576" s="270">
        <f>'[6]Sum Oil, Gas, Coal, &amp; Cement'!GV89</f>
        <v>22194.004886999999</v>
      </c>
      <c r="ET576" s="270">
        <f>'[6]Sum Oil, Gas, Coal, &amp; Cement'!GW89</f>
        <v>22549.431414000006</v>
      </c>
      <c r="EU576" s="270">
        <f>'[6]Sum Oil, Gas, Coal, &amp; Cement'!GX89</f>
        <v>23033.104626000004</v>
      </c>
      <c r="EV576" s="270">
        <f>'[6]Sum Oil, Gas, Coal, &amp; Cement'!GY89</f>
        <v>22318.587381000001</v>
      </c>
      <c r="EW576" s="270">
        <f>'[6]Sum Oil, Gas, Coal, &amp; Cement'!GZ89</f>
        <v>22567.752369000002</v>
      </c>
      <c r="EX576" s="270">
        <f>'[6]Sum Oil, Gas, Coal, &amp; Cement'!HA89</f>
        <v>22732.640964000006</v>
      </c>
      <c r="EY576" s="270">
        <f>'[6]Sum Oil, Gas, Coal, &amp; Cement'!HB89</f>
        <v>23216.314176000003</v>
      </c>
      <c r="EZ576" s="270">
        <f>'[6]Sum Oil, Gas, Coal, &amp; Cement'!HC89</f>
        <v>23938.159803000002</v>
      </c>
      <c r="FA576" s="270">
        <f>'[6]Sum Oil, Gas, Coal, &amp; Cement'!HD89</f>
        <v>24081.063252</v>
      </c>
      <c r="FB576" s="270">
        <f>'[6]Sum Oil, Gas, Coal, &amp; Cement'!HE89</f>
        <v>24000.451050000003</v>
      </c>
      <c r="FC576" s="270">
        <f>'[6]Sum Oil, Gas, Coal, &amp; Cement'!HF89</f>
        <v>24319.235667000004</v>
      </c>
      <c r="FD576" s="270">
        <f>'[6]Sum Oil, Gas, Coal, &amp; Cement'!HG89</f>
        <v>25004.439384000001</v>
      </c>
      <c r="FE576" s="270">
        <f>'[6]Sum Oil, Gas, Coal, &amp; Cement'!HH89</f>
        <v>25227.955034999999</v>
      </c>
      <c r="FF576" s="270">
        <f>'[6]Sum Oil, Gas, Coal, &amp; Cement'!HI89</f>
        <v>25799.568831000001</v>
      </c>
      <c r="FG576" s="270">
        <f>'[6]Sum Oil, Gas, Coal, &amp; Cement'!HJ89</f>
        <v>27067.378917000002</v>
      </c>
      <c r="FH576" s="270">
        <f>'[6]Sum Oil, Gas, Coal, &amp; Cement'!HK89</f>
        <v>28349.845767000003</v>
      </c>
      <c r="FI576" s="270">
        <f>'[6]Sum Oil, Gas, Coal, &amp; Cement'!HL89</f>
        <v>29291.542853999999</v>
      </c>
      <c r="FJ576" s="270">
        <f>'[6]Sum Oil, Gas, Coal, &amp; Cement'!HM89</f>
        <v>30247.896705000003</v>
      </c>
      <c r="FK576" s="270">
        <f>'[6]Sum Oil, Gas, Coal, &amp; Cement'!HN89</f>
        <v>31171.272837</v>
      </c>
      <c r="FL576" s="270">
        <f>'[6]Sum Oil, Gas, Coal, &amp; Cement'!HO89</f>
        <v>31823.498835000002</v>
      </c>
      <c r="FM576" s="270">
        <f>'[6]Sum Oil, Gas, Coal, &amp; Cement'!HP89</f>
        <v>31361.810769000003</v>
      </c>
      <c r="FN576" s="270">
        <f>'[6]Sum Oil, Gas, Coal, &amp; Cement'!HQ89</f>
        <v>33021.689292000003</v>
      </c>
      <c r="FO576" s="270">
        <f>'[6]Sum Oil, Gas, Coal, &amp; Cement'!HR89</f>
        <v>34095.297254999998</v>
      </c>
      <c r="FP576" s="270">
        <f>'[6]Sum Oil, Gas, Coal, &amp; Cement'!HS89</f>
        <v>34641.261714000007</v>
      </c>
      <c r="FQ576" s="270">
        <f>'[6]Sum Oil, Gas, Coal, &amp; Cement'!HT89</f>
        <v>34868.441556000005</v>
      </c>
      <c r="FR576" s="270">
        <f>'[6]Sum Oil, Gas, Coal, &amp; Cement'!HU89</f>
        <v>35124.934926000002</v>
      </c>
      <c r="FS576" s="270">
        <f>'[6]Sum Oil, Gas, Coal, &amp; Cement'!HV89</f>
        <v>35095.621398000003</v>
      </c>
      <c r="FT576" s="270">
        <f>'[6]Sum Oil, Gas, Coal, &amp; Cement'!HW89</f>
        <v>35106.613971000006</v>
      </c>
      <c r="FU576" s="270">
        <f>'[6]Sum Oil, Gas, Coal, &amp; Cement'!HX89</f>
        <v>35586.622991999997</v>
      </c>
      <c r="FV576" s="270">
        <f>'[6]Sum Oil, Gas, Coal, &amp; Cement'!HY89</f>
        <v>36304.804428000003</v>
      </c>
      <c r="FW576" s="270">
        <f>'[6]Sum Oil, Gas, Coal, &amp; Cement'!HZ89</f>
        <v>36327.532411759494</v>
      </c>
      <c r="FX576" s="269"/>
      <c r="FY576" s="217" t="s">
        <v>166</v>
      </c>
      <c r="FZ576" s="177">
        <f>SUM(H576:FV576)</f>
        <v>1611899.6060460007</v>
      </c>
      <c r="GA576" s="115"/>
      <c r="GB576" s="265" t="s">
        <v>326</v>
      </c>
      <c r="GC576" s="266" t="s">
        <v>173</v>
      </c>
      <c r="GD576" s="23"/>
      <c r="GF576" s="1"/>
      <c r="GG576" s="27"/>
      <c r="GH576" s="27"/>
      <c r="GI576" s="271">
        <f>FZ576</f>
        <v>1611899.6060460007</v>
      </c>
      <c r="GJ576" s="27"/>
      <c r="GK576" s="177">
        <f>SUM(H576:FV576)</f>
        <v>1611899.6060460007</v>
      </c>
      <c r="GM576" s="174">
        <f>SUM(DU576:FS576)</f>
        <v>1159353.6965910001</v>
      </c>
      <c r="GO576" s="271">
        <f>SUM(EV576:FU576)</f>
        <v>750059.89769999997</v>
      </c>
      <c r="GP576" s="123">
        <f>FZ576/3.667</f>
        <v>439569.0226468505</v>
      </c>
      <c r="GQ576" s="272" t="s">
        <v>328</v>
      </c>
      <c r="GR576" s="273">
        <f>SUM(GR568:GR574)</f>
        <v>0</v>
      </c>
      <c r="GS576" s="274" t="e">
        <f>GR576/$GR$53</f>
        <v>#DIV/0!</v>
      </c>
      <c r="GT576" s="275"/>
      <c r="GU576" s="271">
        <f>SUM(DU576:FU576)</f>
        <v>1230046.9335540002</v>
      </c>
      <c r="GV576" s="273">
        <f>SUM(GV568:GV574)</f>
        <v>0</v>
      </c>
      <c r="GW576" s="273">
        <f>SUM(DU576:FV576)</f>
        <v>1266351.7379820002</v>
      </c>
      <c r="GX576" s="273"/>
      <c r="GY576" s="274" t="e">
        <f>GV576/$GV$53</f>
        <v>#DIV/0!</v>
      </c>
      <c r="HA576" s="276">
        <f>GU576</f>
        <v>1230046.9335540002</v>
      </c>
      <c r="HB576" s="273"/>
      <c r="HC576" s="274"/>
      <c r="HH576" s="22">
        <v>1978</v>
      </c>
      <c r="HI576" s="195">
        <v>72.014384820862034</v>
      </c>
    </row>
    <row r="577" spans="2:217" s="280" customFormat="1" ht="9" customHeight="1">
      <c r="B577" s="1"/>
      <c r="C577" s="277"/>
      <c r="D577" s="278"/>
      <c r="E577" s="1"/>
      <c r="F577" s="197"/>
      <c r="G577" s="197"/>
      <c r="H577" s="279"/>
      <c r="J577" s="269"/>
      <c r="K577" s="269"/>
      <c r="L577" s="269"/>
      <c r="M577" s="269"/>
      <c r="N577" s="269"/>
      <c r="O577" s="269"/>
      <c r="P577" s="269"/>
      <c r="Q577" s="269"/>
      <c r="R577" s="269"/>
      <c r="S577" s="269"/>
      <c r="T577" s="269"/>
      <c r="U577" s="269"/>
      <c r="V577" s="269"/>
      <c r="W577" s="269"/>
      <c r="X577" s="269"/>
      <c r="Y577" s="269"/>
      <c r="Z577" s="269"/>
      <c r="AA577" s="269"/>
      <c r="AB577" s="269"/>
      <c r="AC577" s="269"/>
      <c r="AD577" s="269"/>
      <c r="AE577" s="269"/>
      <c r="AF577" s="269"/>
      <c r="AG577" s="269"/>
      <c r="AH577" s="269"/>
      <c r="AI577" s="269"/>
      <c r="AJ577" s="269"/>
      <c r="AK577" s="269"/>
      <c r="AL577" s="269"/>
      <c r="AM577" s="269"/>
      <c r="AN577" s="281"/>
      <c r="AO577" s="281"/>
      <c r="AP577" s="281"/>
      <c r="AQ577" s="281"/>
      <c r="AR577" s="281"/>
      <c r="AS577" s="281"/>
      <c r="AT577" s="281"/>
      <c r="AU577" s="281"/>
      <c r="AV577" s="281"/>
      <c r="AW577" s="281"/>
      <c r="AX577" s="281"/>
      <c r="AY577" s="281"/>
      <c r="AZ577" s="281"/>
      <c r="BA577" s="281"/>
      <c r="BB577" s="281"/>
      <c r="BC577" s="281"/>
      <c r="BD577" s="281"/>
      <c r="BE577" s="281"/>
      <c r="BF577" s="281"/>
      <c r="BG577" s="281"/>
      <c r="BH577" s="281"/>
      <c r="BI577" s="281"/>
      <c r="BJ577" s="281"/>
      <c r="BK577" s="281"/>
      <c r="BL577" s="281"/>
      <c r="BM577" s="281"/>
      <c r="BN577" s="281"/>
      <c r="BO577" s="281"/>
      <c r="BP577" s="281"/>
      <c r="BQ577" s="281"/>
      <c r="BR577" s="281"/>
      <c r="BS577" s="281"/>
      <c r="BT577" s="281"/>
      <c r="BU577" s="281"/>
      <c r="BV577" s="281"/>
      <c r="BW577" s="281"/>
      <c r="BX577" s="281"/>
      <c r="BY577" s="281"/>
      <c r="BZ577" s="281"/>
      <c r="CA577" s="281"/>
      <c r="CB577" s="281"/>
      <c r="CC577" s="281"/>
      <c r="CD577" s="281"/>
      <c r="CE577" s="281"/>
      <c r="CF577" s="281"/>
      <c r="CG577" s="281"/>
      <c r="CH577" s="281"/>
      <c r="CI577" s="281"/>
      <c r="CJ577" s="281"/>
      <c r="CK577" s="281"/>
      <c r="CL577" s="281"/>
      <c r="CM577" s="281"/>
      <c r="CN577" s="281"/>
      <c r="CO577" s="281"/>
      <c r="CP577" s="281"/>
      <c r="CQ577" s="281"/>
      <c r="CR577" s="281"/>
      <c r="CS577" s="281"/>
      <c r="CT577" s="281"/>
      <c r="CU577" s="281"/>
      <c r="CV577" s="281"/>
      <c r="CW577" s="281"/>
      <c r="CX577" s="281"/>
      <c r="CY577" s="281"/>
      <c r="CZ577" s="281"/>
      <c r="DA577" s="281"/>
      <c r="DB577" s="281"/>
      <c r="DC577" s="281"/>
      <c r="DD577" s="281"/>
      <c r="DE577" s="281"/>
      <c r="DF577" s="281"/>
      <c r="DG577" s="281"/>
      <c r="DH577" s="281"/>
      <c r="DI577" s="281"/>
      <c r="DJ577" s="281"/>
      <c r="DK577" s="281"/>
      <c r="DL577" s="281"/>
      <c r="DM577" s="281"/>
      <c r="DN577" s="281"/>
      <c r="DO577" s="281"/>
      <c r="DP577" s="281"/>
      <c r="DQ577" s="281"/>
      <c r="DR577" s="281"/>
      <c r="DS577" s="281"/>
      <c r="DT577" s="281"/>
      <c r="DU577" s="281"/>
      <c r="DV577" s="281"/>
      <c r="DW577" s="281"/>
      <c r="DX577" s="281"/>
      <c r="DY577" s="281"/>
      <c r="DZ577" s="281"/>
      <c r="EA577" s="281"/>
      <c r="EB577" s="281"/>
      <c r="EC577" s="281"/>
      <c r="ED577" s="281"/>
      <c r="EE577" s="281"/>
      <c r="EF577" s="281"/>
      <c r="EG577" s="281"/>
      <c r="EH577" s="281"/>
      <c r="EI577" s="281"/>
      <c r="EJ577" s="281"/>
      <c r="EK577" s="281"/>
      <c r="EL577" s="281"/>
      <c r="EM577" s="281"/>
      <c r="EN577" s="281"/>
      <c r="EO577" s="281"/>
      <c r="EP577" s="281"/>
      <c r="EQ577" s="281"/>
      <c r="ER577" s="281"/>
      <c r="ES577" s="281"/>
      <c r="ET577" s="281"/>
      <c r="EU577" s="281"/>
      <c r="EV577" s="281"/>
      <c r="EW577" s="281"/>
      <c r="EX577" s="281"/>
      <c r="EY577" s="281"/>
      <c r="EZ577" s="281"/>
      <c r="FA577" s="281"/>
      <c r="FB577" s="281"/>
      <c r="FC577" s="281"/>
      <c r="FD577" s="281"/>
      <c r="FE577" s="281"/>
      <c r="FF577" s="281"/>
      <c r="FG577" s="281"/>
      <c r="FH577" s="281"/>
      <c r="FI577" s="281"/>
      <c r="FJ577" s="281"/>
      <c r="FK577" s="281"/>
      <c r="FL577" s="281"/>
      <c r="FM577" s="281"/>
      <c r="FN577" s="281"/>
      <c r="FO577" s="282"/>
      <c r="FP577" s="282"/>
      <c r="FQ577" s="282"/>
      <c r="FR577" s="282"/>
      <c r="FS577" s="282"/>
      <c r="FT577" s="179" t="s">
        <v>329</v>
      </c>
      <c r="FU577" s="282"/>
      <c r="FV577" s="282"/>
      <c r="FW577" s="282" t="s">
        <v>330</v>
      </c>
      <c r="FX577" s="282"/>
      <c r="FY577" s="283"/>
      <c r="FZ577" s="284"/>
      <c r="GA577" s="285"/>
      <c r="GB577" s="277"/>
      <c r="GC577" s="278"/>
      <c r="GD577" s="205"/>
      <c r="GF577" s="1"/>
      <c r="GG577" s="283"/>
      <c r="GH577" s="283"/>
      <c r="GI577" s="283"/>
      <c r="GJ577" s="283"/>
      <c r="GK577" s="284"/>
      <c r="GL577" s="1"/>
      <c r="GM577" s="286"/>
      <c r="GN577" s="1"/>
      <c r="GO577" s="283"/>
      <c r="GQ577" s="287"/>
      <c r="GR577" s="288"/>
      <c r="GS577" s="289"/>
      <c r="GT577" s="290"/>
      <c r="GU577" s="283"/>
      <c r="GV577" s="288"/>
      <c r="GW577" s="288"/>
      <c r="GX577" s="288"/>
      <c r="GY577" s="289"/>
      <c r="HA577" s="276"/>
      <c r="HB577" s="288"/>
      <c r="HC577" s="289"/>
      <c r="HH577" s="22">
        <v>1979</v>
      </c>
      <c r="HI577" s="291">
        <v>73.306089361780224</v>
      </c>
    </row>
    <row r="578" spans="2:217" ht="18" customHeight="1">
      <c r="B578" s="1"/>
      <c r="C578" s="265" t="s">
        <v>331</v>
      </c>
      <c r="D578" s="292" t="s">
        <v>332</v>
      </c>
      <c r="E578" s="1"/>
      <c r="F578" s="197"/>
      <c r="G578" s="197"/>
      <c r="H578" s="112"/>
      <c r="J578" s="23"/>
      <c r="K578" s="23"/>
      <c r="L578" s="23"/>
      <c r="M578" s="23"/>
      <c r="N578" s="23"/>
      <c r="O578" s="23"/>
      <c r="P578" s="23"/>
      <c r="Q578" s="23"/>
      <c r="R578" s="23"/>
      <c r="S578" s="111"/>
      <c r="T578" s="138">
        <f>'[5]Sum Oil, Gas, Coal, &amp; Cement'!BW116</f>
        <v>2.2227055108382294</v>
      </c>
      <c r="U578" s="138">
        <f>'[5]Sum Oil, Gas, Coal, &amp; Cement'!BX116</f>
        <v>2.3479948997768951</v>
      </c>
      <c r="V578" s="138">
        <f>'[5]Sum Oil, Gas, Coal, &amp; Cement'!BY116</f>
        <v>2.3374749671799795</v>
      </c>
      <c r="W578" s="138">
        <f>'[5]Sum Oil, Gas, Coal, &amp; Cement'!BZ116</f>
        <v>2.5126896548610018</v>
      </c>
      <c r="X578" s="138">
        <f>'[5]Sum Oil, Gas, Coal, &amp; Cement'!CA116</f>
        <v>2.7283221780077382</v>
      </c>
      <c r="Y578" s="138">
        <f>'[5]Sum Oil, Gas, Coal, &amp; Cement'!CB116</f>
        <v>2.8855164723482134</v>
      </c>
      <c r="Z578" s="138">
        <f>'[5]Sum Oil, Gas, Coal, &amp; Cement'!CC116</f>
        <v>3.0423174920877361</v>
      </c>
      <c r="AA578" s="138">
        <f>'[5]Sum Oil, Gas, Coal, &amp; Cement'!CD116</f>
        <v>3.2559739978665179</v>
      </c>
      <c r="AB578" s="138">
        <f>'[5]Sum Oil, Gas, Coal, &amp; Cement'!CE116</f>
        <v>3.2236856800554174</v>
      </c>
      <c r="AC578" s="138">
        <f>'[5]Sum Oil, Gas, Coal, &amp; Cement'!CF116</f>
        <v>3.3394094099719602</v>
      </c>
      <c r="AD578" s="138">
        <f>'[5]Sum Oil, Gas, Coal, &amp; Cement'!CG116</f>
        <v>3.4101121618824837</v>
      </c>
      <c r="AE578" s="138">
        <f>'[5]Sum Oil, Gas, Coal, &amp; Cement'!CH116</f>
        <v>3.8033044173001418</v>
      </c>
      <c r="AF578" s="138">
        <f>'[5]Sum Oil, Gas, Coal, &amp; Cement'!CI116</f>
        <v>4.1268749254085568</v>
      </c>
      <c r="AG578" s="138">
        <f>'[5]Sum Oil, Gas, Coal, &amp; Cement'!CJ116</f>
        <v>4.4145631058214061</v>
      </c>
      <c r="AH578" s="138">
        <f>'[5]Sum Oil, Gas, Coal, &amp; Cement'!CK116</f>
        <v>4.2990499439640359</v>
      </c>
      <c r="AI578" s="138">
        <f>'[5]Sum Oil, Gas, Coal, &amp; Cement'!CL116</f>
        <v>4.4207002321332292</v>
      </c>
      <c r="AJ578" s="138">
        <f>'[5]Sum Oil, Gas, Coal, &amp; Cement'!CM116</f>
        <v>4.47080555454788</v>
      </c>
      <c r="AK578" s="138">
        <f>'[5]Sum Oil, Gas, Coal, &amp; Cement'!CN116</f>
        <v>4.5651639981150627</v>
      </c>
      <c r="AL578" s="138">
        <f>'[5]Sum Oil, Gas, Coal, &amp; Cement'!CO116</f>
        <v>4.5700579202020473</v>
      </c>
      <c r="AM578" s="138">
        <f>'[5]Sum Oil, Gas, Coal, &amp; Cement'!CP116</f>
        <v>4.8194180863697555</v>
      </c>
      <c r="AN578" s="138">
        <f>'[5]Sum Oil, Gas, Coal, &amp; Cement'!CQ116</f>
        <v>5.2628920633791232</v>
      </c>
      <c r="AO578" s="138">
        <f>'[5]Sum Oil, Gas, Coal, &amp; Cement'!CR116</f>
        <v>5.652408863993565</v>
      </c>
      <c r="AP578" s="138">
        <f>'[5]Sum Oil, Gas, Coal, &amp; Cement'!CS116</f>
        <v>6.0606588866613516</v>
      </c>
      <c r="AQ578" s="138">
        <f>'[5]Sum Oil, Gas, Coal, &amp; Cement'!CT116</f>
        <v>6.4598910286990803</v>
      </c>
      <c r="AR578" s="138">
        <f>'[5]Sum Oil, Gas, Coal, &amp; Cement'!CU116</f>
        <v>6.5023590348544369</v>
      </c>
      <c r="AS578" s="138">
        <f>'[5]Sum Oil, Gas, Coal, &amp; Cement'!CV116</f>
        <v>6.3612906782690377</v>
      </c>
      <c r="AT578" s="138">
        <f>'[5]Sum Oil, Gas, Coal, &amp; Cement'!CW116</f>
        <v>6.3980539706438693</v>
      </c>
      <c r="AU578" s="138">
        <f>'[5]Sum Oil, Gas, Coal, &amp; Cement'!CX116</f>
        <v>6.8263376551538055</v>
      </c>
      <c r="AV578" s="138">
        <f>'[5]Sum Oil, Gas, Coal, &amp; Cement'!CY116</f>
        <v>7.3732460932835684</v>
      </c>
      <c r="AW578" s="138">
        <f>'[5]Sum Oil, Gas, Coal, &amp; Cement'!CZ116</f>
        <v>7.5062764397110007</v>
      </c>
      <c r="AX578" s="138">
        <f>'[5]Sum Oil, Gas, Coal, &amp; Cement'!DA116</f>
        <v>7.9746371672935359</v>
      </c>
      <c r="AY578" s="138">
        <f>'[5]Sum Oil, Gas, Coal, &amp; Cement'!DB116</f>
        <v>8.3111275245402059</v>
      </c>
      <c r="AZ578" s="138">
        <f>'[5]Sum Oil, Gas, Coal, &amp; Cement'!DC116</f>
        <v>8.379249290070808</v>
      </c>
      <c r="BA578" s="138">
        <f>'[5]Sum Oil, Gas, Coal, &amp; Cement'!DD116</f>
        <v>8.2060268803046927</v>
      </c>
      <c r="BB578" s="138">
        <f>'[5]Sum Oil, Gas, Coal, &amp; Cement'!DE116</f>
        <v>8.5490962384621572</v>
      </c>
      <c r="BC578" s="138">
        <f>'[5]Sum Oil, Gas, Coal, &amp; Cement'!DF116</f>
        <v>9.0193385393137362</v>
      </c>
      <c r="BD578" s="138">
        <f>'[5]Sum Oil, Gas, Coal, &amp; Cement'!DG116</f>
        <v>9.2973987979754273</v>
      </c>
      <c r="BE578" s="138">
        <f>'[5]Sum Oil, Gas, Coal, &amp; Cement'!DH116</f>
        <v>9.7304913133113846</v>
      </c>
      <c r="BF578" s="138">
        <f>'[5]Sum Oil, Gas, Coal, &amp; Cement'!DI116</f>
        <v>10.240075307698579</v>
      </c>
      <c r="BG578" s="138">
        <f>'[5]Sum Oil, Gas, Coal, &amp; Cement'!DJ116</f>
        <v>11.189645780440317</v>
      </c>
      <c r="BH578" s="138">
        <f>'[5]Sum Oil, Gas, Coal, &amp; Cement'!DK116</f>
        <v>11.790248449377062</v>
      </c>
      <c r="BI578" s="138">
        <f>'[5]Sum Oil, Gas, Coal, &amp; Cement'!DL116</f>
        <v>12.109839986312904</v>
      </c>
      <c r="BJ578" s="138">
        <f>'[5]Sum Oil, Gas, Coal, &amp; Cement'!DM116</f>
        <v>12.368946484504743</v>
      </c>
      <c r="BK578" s="138">
        <f>'[5]Sum Oil, Gas, Coal, &amp; Cement'!DN116</f>
        <v>13.552266061658615</v>
      </c>
      <c r="BL578" s="138">
        <f>'[5]Sum Oil, Gas, Coal, &amp; Cement'!DO116</f>
        <v>13.677896237045701</v>
      </c>
      <c r="BM578" s="138">
        <f>'[5]Sum Oil, Gas, Coal, &amp; Cement'!DP116</f>
        <v>14.405112082969589</v>
      </c>
      <c r="BN578" s="138">
        <f>'[5]Sum Oil, Gas, Coal, &amp; Cement'!DQ116</f>
        <v>15.498375181943606</v>
      </c>
      <c r="BO578" s="138">
        <f>'[5]Sum Oil, Gas, Coal, &amp; Cement'!DR116</f>
        <v>17.134198443025753</v>
      </c>
      <c r="BP578" s="138">
        <f>'[5]Sum Oil, Gas, Coal, &amp; Cement'!DS116</f>
        <v>16.319880231765669</v>
      </c>
      <c r="BQ578" s="138">
        <f>'[5]Sum Oil, Gas, Coal, &amp; Cement'!DT116</f>
        <v>17.010122782780485</v>
      </c>
      <c r="BR578" s="138">
        <f>'[5]Sum Oil, Gas, Coal, &amp; Cement'!DU116</f>
        <v>17.765794729450814</v>
      </c>
      <c r="BS578" s="138">
        <f>'[5]Sum Oil, Gas, Coal, &amp; Cement'!DV116</f>
        <v>18.113219421973103</v>
      </c>
      <c r="BT578" s="138">
        <f>'[5]Sum Oil, Gas, Coal, &amp; Cement'!DW116</f>
        <v>19.073161012907015</v>
      </c>
      <c r="BU578" s="138">
        <f>'[5]Sum Oil, Gas, Coal, &amp; Cement'!DX116</f>
        <v>20.423586134096311</v>
      </c>
      <c r="BV578" s="138">
        <f>'[5]Sum Oil, Gas, Coal, &amp; Cement'!DY116</f>
        <v>18.363365476911206</v>
      </c>
      <c r="BW578" s="138">
        <f>'[5]Sum Oil, Gas, Coal, &amp; Cement'!DZ116</f>
        <v>18.148011729154181</v>
      </c>
      <c r="BX578" s="138">
        <f>'[5]Sum Oil, Gas, Coal, &amp; Cement'!EA116</f>
        <v>19.517552769344665</v>
      </c>
      <c r="BY578" s="138">
        <f>'[5]Sum Oil, Gas, Coal, &amp; Cement'!EB116</f>
        <v>20.577788700327488</v>
      </c>
      <c r="BZ578" s="138">
        <f>'[5]Sum Oil, Gas, Coal, &amp; Cement'!EC116</f>
        <v>20.260755361415367</v>
      </c>
      <c r="CA578" s="138">
        <f>'[5]Sum Oil, Gas, Coal, &amp; Cement'!ED116</f>
        <v>17.901761922098373</v>
      </c>
      <c r="CB578" s="138">
        <f>'[5]Sum Oil, Gas, Coal, &amp; Cement'!EE116</f>
        <v>20.634888619249079</v>
      </c>
      <c r="CC578" s="138">
        <f>'[5]Sum Oil, Gas, Coal, &amp; Cement'!EF116</f>
        <v>17.675765557494845</v>
      </c>
      <c r="CD578" s="138">
        <f>'[5]Sum Oil, Gas, Coal, &amp; Cement'!EG116</f>
        <v>18.959774602625842</v>
      </c>
      <c r="CE578" s="138">
        <f>'[5]Sum Oil, Gas, Coal, &amp; Cement'!EH116</f>
        <v>21.325794063025629</v>
      </c>
      <c r="CF578" s="138">
        <f>'[5]Sum Oil, Gas, Coal, &amp; Cement'!EI116</f>
        <v>21.135441324368216</v>
      </c>
      <c r="CG578" s="138">
        <f>'[5]Sum Oil, Gas, Coal, &amp; Cement'!EJ116</f>
        <v>21.233228943555929</v>
      </c>
      <c r="CH578" s="138">
        <f>'[5]Sum Oil, Gas, Coal, &amp; Cement'!EK116</f>
        <v>21.161890680188257</v>
      </c>
      <c r="CI578" s="138">
        <f>'[5]Sum Oil, Gas, Coal, &amp; Cement'!EL116</f>
        <v>23.003672273949295</v>
      </c>
      <c r="CJ578" s="138">
        <f>'[5]Sum Oil, Gas, Coal, &amp; Cement'!EM116</f>
        <v>22.76449266672839</v>
      </c>
      <c r="CK578" s="138">
        <f>'[5]Sum Oil, Gas, Coal, &amp; Cement'!EN116</f>
        <v>24.353473164259665</v>
      </c>
      <c r="CL578" s="138">
        <f>'[5]Sum Oil, Gas, Coal, &amp; Cement'!EO116</f>
        <v>22.318711119903409</v>
      </c>
      <c r="CM578" s="138">
        <f>'[5]Sum Oil, Gas, Coal, &amp; Cement'!EP116</f>
        <v>19.941748689639656</v>
      </c>
      <c r="CN578" s="138">
        <f>'[5]Sum Oil, Gas, Coal, &amp; Cement'!EQ116</f>
        <v>17.910775555100425</v>
      </c>
      <c r="CO578" s="138">
        <f>'[5]Sum Oil, Gas, Coal, &amp; Cement'!ER116</f>
        <v>18.769886021056454</v>
      </c>
      <c r="CP578" s="138">
        <f>'[5]Sum Oil, Gas, Coal, &amp; Cement'!ES116</f>
        <v>20.352079895243062</v>
      </c>
      <c r="CQ578" s="138">
        <f>'[5]Sum Oil, Gas, Coal, &amp; Cement'!ET116</f>
        <v>20.976483996374217</v>
      </c>
      <c r="CR578" s="138">
        <f>'[5]Sum Oil, Gas, Coal, &amp; Cement'!EU116</f>
        <v>23.305612281995515</v>
      </c>
      <c r="CS578" s="138">
        <f>'[5]Sum Oil, Gas, Coal, &amp; Cement'!EV116</f>
        <v>24.777930186766149</v>
      </c>
      <c r="CT578" s="138">
        <f>'[5]Sum Oil, Gas, Coal, &amp; Cement'!EW116</f>
        <v>23.38326841073064</v>
      </c>
      <c r="CU578" s="138">
        <f>'[5]Sum Oil, Gas, Coal, &amp; Cement'!EX116</f>
        <v>24.808661542039712</v>
      </c>
      <c r="CV578" s="138">
        <f>'[5]Sum Oil, Gas, Coal, &amp; Cement'!EY116</f>
        <v>26.176678110336518</v>
      </c>
      <c r="CW578" s="138">
        <f>'[5]Sum Oil, Gas, Coal, &amp; Cement'!EZ116</f>
        <v>26.993262524628911</v>
      </c>
      <c r="CX578" s="138">
        <f>'[5]Sum Oil, Gas, Coal, &amp; Cement'!FA116</f>
        <v>26.971082141632202</v>
      </c>
      <c r="CY578" s="138">
        <f>'[5]Sum Oil, Gas, Coal, &amp; Cement'!FB116</f>
        <v>27.390586027228608</v>
      </c>
      <c r="CZ578" s="138">
        <f>'[5]Sum Oil, Gas, Coal, &amp; Cement'!FC116</f>
        <v>26.853778401827292</v>
      </c>
      <c r="DA578" s="138">
        <f>'[5]Sum Oil, Gas, Coal, &amp; Cement'!FD116</f>
        <v>23.48725835940067</v>
      </c>
      <c r="DB578" s="138">
        <f>'[5]Sum Oil, Gas, Coal, &amp; Cement'!FE116</f>
        <v>24.665880605750353</v>
      </c>
      <c r="DC578" s="138">
        <f>'[5]Sum Oil, Gas, Coal, &amp; Cement'!FF116</f>
        <v>27.596011935549644</v>
      </c>
      <c r="DD578" s="138">
        <f>'[5]Sum Oil, Gas, Coal, &amp; Cement'!FG116</f>
        <v>29.23344301785983</v>
      </c>
      <c r="DE578" s="138">
        <f>'[5]Sum Oil, Gas, Coal, &amp; Cement'!FH116</f>
        <v>28.148043580301191</v>
      </c>
      <c r="DF578" s="138">
        <f>'[5]Sum Oil, Gas, Coal, &amp; Cement'!FI116</f>
        <v>30.369098918146275</v>
      </c>
      <c r="DG578" s="138">
        <f>'[5]Sum Oil, Gas, Coal, &amp; Cement'!FJ116</f>
        <v>32.187506487573799</v>
      </c>
      <c r="DH578" s="138">
        <f>'[5]Sum Oil, Gas, Coal, &amp; Cement'!FK116</f>
        <v>32.719376037972729</v>
      </c>
      <c r="DI578" s="138">
        <f>'[5]Sum Oil, Gas, Coal, &amp; Cement'!FL116</f>
        <v>33.143549078472837</v>
      </c>
      <c r="DJ578" s="138">
        <f>'[5]Sum Oil, Gas, Coal, &amp; Cement'!FM116</f>
        <v>33.09428596056118</v>
      </c>
      <c r="DK578" s="138">
        <f>'[5]Sum Oil, Gas, Coal, &amp; Cement'!FN116</f>
        <v>35.942918393646686</v>
      </c>
      <c r="DL578" s="138">
        <f>'[5]Sum Oil, Gas, Coal, &amp; Cement'!FO116</f>
        <v>38.395213143309896</v>
      </c>
      <c r="DM578" s="138">
        <f>'[5]Sum Oil, Gas, Coal, &amp; Cement'!FP116</f>
        <v>39.694722185150965</v>
      </c>
      <c r="DN578" s="138">
        <f>'[5]Sum Oil, Gas, Coal, &amp; Cement'!FQ116</f>
        <v>40.947996319588626</v>
      </c>
      <c r="DO578" s="138">
        <f>'[5]Sum Oil, Gas, Coal, &amp; Cement'!FR116</f>
        <v>42.699913822322507</v>
      </c>
      <c r="DP578" s="138">
        <f>'[5]Sum Oil, Gas, Coal, &amp; Cement'!FS116</f>
        <v>44.604282697572181</v>
      </c>
      <c r="DQ578" s="138">
        <f>'[5]Sum Oil, Gas, Coal, &amp; Cement'!FT116</f>
        <v>44.27810877955492</v>
      </c>
      <c r="DR578" s="138">
        <f>'[5]Sum Oil, Gas, Coal, &amp; Cement'!FU116</f>
        <v>45.067727651647623</v>
      </c>
      <c r="DS578" s="138">
        <f>'[5]Sum Oil, Gas, Coal, &amp; Cement'!FV116</f>
        <v>47.107255713988906</v>
      </c>
      <c r="DT578" s="138">
        <f>'[5]Sum Oil, Gas, Coal, &amp; Cement'!FW116</f>
        <v>49.398337972585679</v>
      </c>
      <c r="DU578" s="138">
        <f>'[5]Sum Oil, Gas, Coal, &amp; Cement'!FX116</f>
        <v>51.313863615148911</v>
      </c>
      <c r="DV578" s="138">
        <f>'[5]Sum Oil, Gas, Coal, &amp; Cement'!FY116</f>
        <v>53.405537122158989</v>
      </c>
      <c r="DW578" s="138">
        <f>'[5]Sum Oil, Gas, Coal, &amp; Cement'!FZ116</f>
        <v>54.675389780063298</v>
      </c>
      <c r="DX578" s="138">
        <f>'[5]Sum Oil, Gas, Coal, &amp; Cement'!GA116</f>
        <v>57.236913771093285</v>
      </c>
      <c r="DY578" s="138">
        <f>'[5]Sum Oil, Gas, Coal, &amp; Cement'!GB116</f>
        <v>60.633600382548671</v>
      </c>
      <c r="DZ578" s="138">
        <f>'[5]Sum Oil, Gas, Coal, &amp; Cement'!GC116</f>
        <v>86.766175079755499</v>
      </c>
      <c r="EA578" s="138">
        <f>'[5]Sum Oil, Gas, Coal, &amp; Cement'!GD116</f>
        <v>92.327177672315742</v>
      </c>
      <c r="EB578" s="138">
        <f>'[5]Sum Oil, Gas, Coal, &amp; Cement'!GE116</f>
        <v>99.442987691319203</v>
      </c>
      <c r="EC578" s="138">
        <f>'[5]Sum Oil, Gas, Coal, &amp; Cement'!GF116</f>
        <v>112.60277428405956</v>
      </c>
      <c r="ED578" s="138">
        <f>'[5]Sum Oil, Gas, Coal, &amp; Cement'!GG116</f>
        <v>112.48633999176604</v>
      </c>
      <c r="EE578" s="138">
        <f>'[5]Sum Oil, Gas, Coal, &amp; Cement'!GH116</f>
        <v>105.18987844324407</v>
      </c>
      <c r="EF578" s="138">
        <f>'[5]Sum Oil, Gas, Coal, &amp; Cement'!GI116</f>
        <v>117.33906934215094</v>
      </c>
      <c r="EG578" s="138">
        <f>'[5]Sum Oil, Gas, Coal, &amp; Cement'!GJ116</f>
        <v>114.82586380899458</v>
      </c>
      <c r="EH578" s="138">
        <f>'[5]Sum Oil, Gas, Coal, &amp; Cement'!GK116</f>
        <v>122.94894665562218</v>
      </c>
      <c r="EI578" s="293">
        <f>'[5]Sum Oil, Gas, Coal, &amp; Cement'!GL116</f>
        <v>119.37482553542294</v>
      </c>
      <c r="EJ578" s="138">
        <f>'[5]Sum Oil, Gas, Coal, &amp; Cement'!GM116</f>
        <v>110.47894633850953</v>
      </c>
      <c r="EK578" s="293">
        <f>'[5]Sum Oil, Gas, Coal, &amp; Cement'!GN116</f>
        <v>93.410222864376209</v>
      </c>
      <c r="EL578" s="138">
        <f>'[5]Sum Oil, Gas, Coal, &amp; Cement'!GO116</f>
        <v>92.7853774031624</v>
      </c>
      <c r="EM578" s="138">
        <f>'[5]Sum Oil, Gas, Coal, &amp; Cement'!GP116</f>
        <v>89.431484824336792</v>
      </c>
      <c r="EN578" s="138">
        <f>'[5]Sum Oil, Gas, Coal, &amp; Cement'!GQ116</f>
        <v>86.348966464453781</v>
      </c>
      <c r="EO578" s="138">
        <f>'[5]Sum Oil, Gas, Coal, &amp; Cement'!GR116</f>
        <v>86.99865255393901</v>
      </c>
      <c r="EP578" s="138">
        <f>'[5]Sum Oil, Gas, Coal, &amp; Cement'!GS116</f>
        <v>86.783090365460964</v>
      </c>
      <c r="EQ578" s="138">
        <f>'[5]Sum Oil, Gas, Coal, &amp; Cement'!GT116</f>
        <v>84.909979317327412</v>
      </c>
      <c r="ER578" s="138">
        <f>'[5]Sum Oil, Gas, Coal, &amp; Cement'!GU116</f>
        <v>92.026556870491916</v>
      </c>
      <c r="ES578" s="138">
        <f>'[5]Sum Oil, Gas, Coal, &amp; Cement'!GV116</f>
        <v>93.219667865384224</v>
      </c>
      <c r="ET578" s="138">
        <f>'[5]Sum Oil, Gas, Coal, &amp; Cement'!GW116</f>
        <v>89.974149061579894</v>
      </c>
      <c r="EU578" s="138">
        <f>'[5]Sum Oil, Gas, Coal, &amp; Cement'!GX116</f>
        <v>89.073464550902429</v>
      </c>
      <c r="EV578" s="138">
        <f>'[5]Sum Oil, Gas, Coal, &amp; Cement'!GY116</f>
        <v>89.876276344659246</v>
      </c>
      <c r="EW578" s="138">
        <f>'[5]Sum Oil, Gas, Coal, &amp; Cement'!GZ116</f>
        <v>89.6781364212803</v>
      </c>
      <c r="EX578" s="138">
        <f>'[5]Sum Oil, Gas, Coal, &amp; Cement'!HA116</f>
        <v>90.138729272770092</v>
      </c>
      <c r="EY578" s="138">
        <f>'[5]Sum Oil, Gas, Coal, &amp; Cement'!HB116</f>
        <v>89.937767453714883</v>
      </c>
      <c r="EZ578" s="138">
        <f>'[5]Sum Oil, Gas, Coal, &amp; Cement'!HC116</f>
        <v>91.900870819387308</v>
      </c>
      <c r="FA578" s="138">
        <f>'[5]Sum Oil, Gas, Coal, &amp; Cement'!HD116</f>
        <v>89.328780539226528</v>
      </c>
      <c r="FB578" s="138">
        <f>'[5]Sum Oil, Gas, Coal, &amp; Cement'!HE116</f>
        <v>84.001431714451826</v>
      </c>
      <c r="FC578" s="138">
        <f>'[5]Sum Oil, Gas, Coal, &amp; Cement'!HF116</f>
        <v>81.976840917671922</v>
      </c>
      <c r="FD578" s="138">
        <f>'[5]Sum Oil, Gas, Coal, &amp; Cement'!HG116</f>
        <v>82.59074588951492</v>
      </c>
      <c r="FE578" s="138">
        <f>'[5]Sum Oil, Gas, Coal, &amp; Cement'!HH116</f>
        <v>83.04391425200572</v>
      </c>
      <c r="FF578" s="138">
        <f>'[5]Sum Oil, Gas, Coal, &amp; Cement'!HI116</f>
        <v>82.798043087333227</v>
      </c>
      <c r="FG578" s="138">
        <f>'[5]Sum Oil, Gas, Coal, &amp; Cement'!HJ116</f>
        <v>88.00537438105502</v>
      </c>
      <c r="FH578" s="138">
        <f>'[5]Sum Oil, Gas, Coal, &amp; Cement'!HK116</f>
        <v>91.688221952695969</v>
      </c>
      <c r="FI578" s="138">
        <f>'[5]Sum Oil, Gas, Coal, &amp; Cement'!HL116</f>
        <v>94.747209121808226</v>
      </c>
      <c r="FJ578" s="138">
        <f>'[5]Sum Oil, Gas, Coal, &amp; Cement'!HM116</f>
        <v>98.399271809441132</v>
      </c>
      <c r="FK578" s="138">
        <f>'[5]Sum Oil, Gas, Coal, &amp; Cement'!HN116</f>
        <v>99.519440952732367</v>
      </c>
      <c r="FL578" s="138">
        <f>'[5]Sum Oil, Gas, Coal, &amp; Cement'!HO116</f>
        <v>101.20766827338696</v>
      </c>
      <c r="FM578" s="138">
        <f>'[5]Sum Oil, Gas, Coal, &amp; Cement'!HP116</f>
        <v>99.927953920425438</v>
      </c>
      <c r="FN578" s="138">
        <f>'[5]Sum Oil, Gas, Coal, &amp; Cement'!HQ116</f>
        <v>105.10240800290228</v>
      </c>
      <c r="FO578" s="138">
        <f>'[5]Sum Oil, Gas, Coal, &amp; Cement'!HR116</f>
        <v>109.47001475432049</v>
      </c>
      <c r="FP578" s="138">
        <f>'[5]Sum Oil, Gas, Coal, &amp; Cement'!HS116</f>
        <v>113.39486898028599</v>
      </c>
      <c r="FQ578" s="138">
        <f>'[5]Sum Oil, Gas, Coal, &amp; Cement'!HT116</f>
        <v>115.21848942998187</v>
      </c>
      <c r="FR578" s="138">
        <f>'[5]Sum Oil, Gas, Coal, &amp; Cement'!HU116</f>
        <v>118.18569208013994</v>
      </c>
      <c r="FS578" s="138">
        <f>'[5]Sum Oil, Gas, Coal, &amp; Cement'!HV116</f>
        <v>117.81171423236665</v>
      </c>
      <c r="FT578" s="138">
        <f>'[5]Sum Oil, Gas, Coal, &amp; Cement'!HW116</f>
        <v>118.43233691561362</v>
      </c>
      <c r="FU578" s="138">
        <f>'[5]Sum Oil, Gas, Coal, &amp; Cement'!HX116</f>
        <v>119.99308695168668</v>
      </c>
      <c r="FV578" s="138">
        <f>'[5]Sum Oil, Gas, Coal, &amp; Cement'!HY116</f>
        <v>122.67910927473862</v>
      </c>
      <c r="FW578" s="294"/>
      <c r="FX578" s="294"/>
      <c r="FY578" s="217" t="s">
        <v>166</v>
      </c>
      <c r="FZ578" s="177">
        <f>SUM(H578:FX578)</f>
        <v>6971.1327222239497</v>
      </c>
      <c r="GA578" s="115"/>
      <c r="GB578" s="265" t="s">
        <v>331</v>
      </c>
      <c r="GC578" s="292" t="s">
        <v>332</v>
      </c>
      <c r="GD578" s="280"/>
      <c r="GE578" s="295">
        <f>FZ578*21</f>
        <v>146393.78716670294</v>
      </c>
      <c r="GF578" s="296" t="s">
        <v>11</v>
      </c>
      <c r="GK578" s="177">
        <f>SUM(H578:FV578)</f>
        <v>6971.1327222239497</v>
      </c>
      <c r="GM578" s="297">
        <f>SUM(DU578:FS578)</f>
        <v>4763.9597662591468</v>
      </c>
      <c r="GO578" s="271">
        <f>SUM(EV578:FU578)</f>
        <v>2546.3752884708592</v>
      </c>
      <c r="GP578" s="22"/>
      <c r="GQ578" s="298">
        <f>GE578</f>
        <v>146393.78716670294</v>
      </c>
      <c r="GR578" s="22"/>
      <c r="GS578" s="22"/>
      <c r="GT578" s="22"/>
      <c r="GU578" s="271">
        <f>SUM(DU578:FU578)</f>
        <v>5002.385190126447</v>
      </c>
      <c r="GV578" s="22"/>
      <c r="GW578" s="273">
        <f>SUM(DU578:FV578)</f>
        <v>5125.064299401186</v>
      </c>
      <c r="GX578" s="22"/>
      <c r="GY578" s="22"/>
      <c r="HA578" s="276">
        <f>GU578</f>
        <v>5002.385190126447</v>
      </c>
      <c r="HH578" s="22">
        <v>1980</v>
      </c>
      <c r="HI578" s="195">
        <v>71.960112233897632</v>
      </c>
    </row>
    <row r="579" spans="2:217" s="280" customFormat="1" ht="9" customHeight="1">
      <c r="B579" s="1"/>
      <c r="C579" s="299"/>
      <c r="D579" s="300"/>
      <c r="E579" s="1"/>
      <c r="F579" s="197"/>
      <c r="G579" s="197"/>
      <c r="H579" s="25"/>
      <c r="J579" s="205"/>
      <c r="K579" s="205"/>
      <c r="L579" s="205"/>
      <c r="M579" s="205"/>
      <c r="N579" s="205"/>
      <c r="O579" s="205"/>
      <c r="P579" s="205"/>
      <c r="Q579" s="205"/>
      <c r="R579" s="205"/>
      <c r="S579" s="205"/>
      <c r="T579" s="205"/>
      <c r="U579" s="205"/>
      <c r="V579" s="205"/>
      <c r="W579" s="205"/>
      <c r="X579" s="205"/>
      <c r="Y579" s="205"/>
      <c r="Z579" s="205"/>
      <c r="AA579" s="205"/>
      <c r="AB579" s="205"/>
      <c r="AC579" s="205"/>
      <c r="AD579" s="205"/>
      <c r="AE579" s="205"/>
      <c r="AF579" s="205"/>
      <c r="AG579" s="205"/>
      <c r="AH579" s="205"/>
      <c r="AI579" s="205"/>
      <c r="AJ579" s="205"/>
      <c r="AK579" s="205"/>
      <c r="AL579" s="205"/>
      <c r="AM579" s="205"/>
      <c r="AN579" s="231"/>
      <c r="AO579" s="231"/>
      <c r="AP579" s="231"/>
      <c r="AQ579" s="231"/>
      <c r="AR579" s="231"/>
      <c r="AS579" s="231"/>
      <c r="AT579" s="231"/>
      <c r="AU579" s="231"/>
      <c r="AV579" s="231"/>
      <c r="AW579" s="231"/>
      <c r="AX579" s="231"/>
      <c r="AY579" s="231"/>
      <c r="AZ579" s="231"/>
      <c r="BA579" s="231"/>
      <c r="BB579" s="231"/>
      <c r="BC579" s="231"/>
      <c r="BD579" s="231"/>
      <c r="BE579" s="231"/>
      <c r="BF579" s="231"/>
      <c r="BG579" s="231"/>
      <c r="BH579" s="231"/>
      <c r="BI579" s="231"/>
      <c r="BJ579" s="231"/>
      <c r="BK579" s="231"/>
      <c r="BL579" s="231"/>
      <c r="BM579" s="231"/>
      <c r="BN579" s="231"/>
      <c r="BO579" s="231"/>
      <c r="BP579" s="231"/>
      <c r="BQ579" s="231"/>
      <c r="BR579" s="231"/>
      <c r="BS579" s="231"/>
      <c r="BT579" s="231"/>
      <c r="BU579" s="231"/>
      <c r="BV579" s="231"/>
      <c r="BW579" s="231"/>
      <c r="BX579" s="231"/>
      <c r="BY579" s="231"/>
      <c r="BZ579" s="231"/>
      <c r="CA579" s="231"/>
      <c r="CB579" s="231"/>
      <c r="CC579" s="231"/>
      <c r="CD579" s="231"/>
      <c r="CE579" s="231"/>
      <c r="CF579" s="231"/>
      <c r="CG579" s="231"/>
      <c r="CH579" s="231"/>
      <c r="CI579" s="231"/>
      <c r="CJ579" s="231"/>
      <c r="CK579" s="231"/>
      <c r="CL579" s="231"/>
      <c r="CM579" s="231"/>
      <c r="CN579" s="231"/>
      <c r="CO579" s="231"/>
      <c r="CP579" s="231"/>
      <c r="CQ579" s="231"/>
      <c r="CR579" s="231"/>
      <c r="CS579" s="231"/>
      <c r="CT579" s="231"/>
      <c r="CU579" s="231"/>
      <c r="CV579" s="231"/>
      <c r="CW579" s="231"/>
      <c r="CX579" s="231"/>
      <c r="CY579" s="231"/>
      <c r="CZ579" s="231"/>
      <c r="DA579" s="231"/>
      <c r="DB579" s="231"/>
      <c r="DC579" s="231"/>
      <c r="DD579" s="231"/>
      <c r="DE579" s="231"/>
      <c r="DF579" s="231"/>
      <c r="DG579" s="231"/>
      <c r="DH579" s="231"/>
      <c r="DI579" s="231"/>
      <c r="DJ579" s="231"/>
      <c r="DK579" s="231"/>
      <c r="DL579" s="231"/>
      <c r="DM579" s="231"/>
      <c r="DN579" s="231"/>
      <c r="DO579" s="231"/>
      <c r="DP579" s="231"/>
      <c r="DQ579" s="231"/>
      <c r="DR579" s="231"/>
      <c r="DS579" s="231"/>
      <c r="DT579" s="231"/>
      <c r="DU579" s="231"/>
      <c r="DV579" s="231"/>
      <c r="DW579" s="231"/>
      <c r="DX579" s="231"/>
      <c r="DY579" s="231"/>
      <c r="DZ579" s="231"/>
      <c r="EA579" s="231"/>
      <c r="EB579" s="231"/>
      <c r="EC579" s="231"/>
      <c r="ED579" s="231"/>
      <c r="EE579" s="231"/>
      <c r="EF579" s="231"/>
      <c r="EG579" s="231"/>
      <c r="EH579" s="231"/>
      <c r="EI579" s="231"/>
      <c r="EJ579" s="231"/>
      <c r="EK579" s="231"/>
      <c r="EL579" s="231"/>
      <c r="EM579" s="231"/>
      <c r="EN579" s="231"/>
      <c r="EO579" s="231"/>
      <c r="EP579" s="231"/>
      <c r="EQ579" s="231"/>
      <c r="ER579" s="231"/>
      <c r="ES579" s="231"/>
      <c r="ET579" s="231"/>
      <c r="EU579" s="231"/>
      <c r="EV579" s="231"/>
      <c r="EW579" s="231"/>
      <c r="EX579" s="231"/>
      <c r="EY579" s="231"/>
      <c r="EZ579" s="231"/>
      <c r="FA579" s="231"/>
      <c r="FB579" s="231"/>
      <c r="FC579" s="231"/>
      <c r="FD579" s="231"/>
      <c r="FE579" s="231"/>
      <c r="FF579" s="231"/>
      <c r="FG579" s="231"/>
      <c r="FH579" s="231"/>
      <c r="FI579" s="231"/>
      <c r="FJ579" s="231"/>
      <c r="FK579" s="231"/>
      <c r="FL579" s="231"/>
      <c r="FM579" s="231"/>
      <c r="FN579" s="231"/>
      <c r="FO579" s="231"/>
      <c r="FP579" s="231"/>
      <c r="FQ579" s="231"/>
      <c r="FR579" s="231"/>
      <c r="FS579" s="231"/>
      <c r="FT579" s="181"/>
      <c r="FU579" s="181"/>
      <c r="FV579" s="231"/>
      <c r="FW579" s="231"/>
      <c r="FX579" s="231"/>
      <c r="FZ579" s="301"/>
      <c r="GA579" s="302"/>
      <c r="GB579" s="299"/>
      <c r="GC579" s="300"/>
      <c r="GE579" s="288"/>
      <c r="GF579" s="1"/>
      <c r="GK579" s="301"/>
      <c r="GL579" s="303" t="s">
        <v>333</v>
      </c>
      <c r="GM579" s="286"/>
      <c r="GN579" s="1"/>
      <c r="GQ579" s="304"/>
      <c r="HA579" s="276"/>
      <c r="HH579" s="22">
        <v>1981</v>
      </c>
      <c r="HI579" s="291">
        <v>68.06130377546414</v>
      </c>
    </row>
    <row r="580" spans="2:217" ht="18" customHeight="1">
      <c r="B580" s="1"/>
      <c r="C580" s="265" t="s">
        <v>334</v>
      </c>
      <c r="D580" s="305" t="s">
        <v>11</v>
      </c>
      <c r="E580" s="1"/>
      <c r="F580" s="197"/>
      <c r="G580" s="197"/>
      <c r="H580" s="138">
        <f>H576+(H578*$FP$7)</f>
        <v>4594.8955139999998</v>
      </c>
      <c r="J580" s="138">
        <f t="shared" ref="J580:BU580" si="142">J576+(J578*$FP$7)</f>
        <v>197.86631400000002</v>
      </c>
      <c r="K580" s="138">
        <f t="shared" si="142"/>
        <v>197.86631400000002</v>
      </c>
      <c r="L580" s="138">
        <f t="shared" si="142"/>
        <v>208.85888700000001</v>
      </c>
      <c r="M580" s="138">
        <f t="shared" si="142"/>
        <v>216.18726900000001</v>
      </c>
      <c r="N580" s="138">
        <f t="shared" si="142"/>
        <v>252.82917900000001</v>
      </c>
      <c r="O580" s="138">
        <f t="shared" si="142"/>
        <v>260.15756099999999</v>
      </c>
      <c r="P580" s="138">
        <f t="shared" si="142"/>
        <v>278.47851600000001</v>
      </c>
      <c r="Q580" s="138">
        <f t="shared" si="142"/>
        <v>282.14270700000003</v>
      </c>
      <c r="R580" s="138">
        <f t="shared" si="142"/>
        <v>285.80689799999999</v>
      </c>
      <c r="S580" s="138">
        <f t="shared" si="142"/>
        <v>304.12785300000002</v>
      </c>
      <c r="T580" s="138">
        <f t="shared" si="142"/>
        <v>395.67713530347044</v>
      </c>
      <c r="U580" s="138">
        <f t="shared" si="142"/>
        <v>413.8420021937531</v>
      </c>
      <c r="V580" s="138">
        <f t="shared" si="142"/>
        <v>417.21163508103945</v>
      </c>
      <c r="W580" s="138">
        <f t="shared" si="142"/>
        <v>447.76698333610807</v>
      </c>
      <c r="X580" s="138">
        <f t="shared" si="142"/>
        <v>486.78241298421671</v>
      </c>
      <c r="Y580" s="138">
        <f t="shared" si="142"/>
        <v>516.83319022575006</v>
      </c>
      <c r="Z580" s="138">
        <f t="shared" si="142"/>
        <v>532.21619177845662</v>
      </c>
      <c r="AA580" s="138">
        <f t="shared" si="142"/>
        <v>567.51210194026248</v>
      </c>
      <c r="AB580" s="138">
        <f t="shared" si="142"/>
        <v>581.26479304155168</v>
      </c>
      <c r="AC580" s="138">
        <f t="shared" si="142"/>
        <v>613.8185854792149</v>
      </c>
      <c r="AD580" s="138">
        <f t="shared" si="142"/>
        <v>634.11921753270951</v>
      </c>
      <c r="AE580" s="138">
        <f t="shared" si="142"/>
        <v>681.77051068440392</v>
      </c>
      <c r="AF580" s="138">
        <f t="shared" si="142"/>
        <v>753.1217319114395</v>
      </c>
      <c r="AG580" s="138">
        <f t="shared" si="142"/>
        <v>797.81891096299933</v>
      </c>
      <c r="AH580" s="138">
        <f t="shared" si="142"/>
        <v>757.94263243099294</v>
      </c>
      <c r="AI580" s="138">
        <f t="shared" si="142"/>
        <v>812.64751449973039</v>
      </c>
      <c r="AJ580" s="138">
        <f t="shared" si="142"/>
        <v>825.04303652734075</v>
      </c>
      <c r="AK580" s="138">
        <f t="shared" si="142"/>
        <v>838.67764594722178</v>
      </c>
      <c r="AL580" s="138">
        <f t="shared" si="142"/>
        <v>846.14305776565743</v>
      </c>
      <c r="AM580" s="138">
        <f t="shared" si="142"/>
        <v>904.42381641835323</v>
      </c>
      <c r="AN580" s="138">
        <f t="shared" si="142"/>
        <v>1012.1100537746155</v>
      </c>
      <c r="AO580" s="138">
        <f t="shared" si="142"/>
        <v>1048.6658611918199</v>
      </c>
      <c r="AP580" s="138">
        <f t="shared" si="142"/>
        <v>1107.7313448265179</v>
      </c>
      <c r="AQ580" s="138">
        <f t="shared" si="142"/>
        <v>1177.5369008035743</v>
      </c>
      <c r="AR580" s="138">
        <f t="shared" si="142"/>
        <v>1189.7185779759243</v>
      </c>
      <c r="AS580" s="138">
        <f t="shared" si="142"/>
        <v>1196.761236991533</v>
      </c>
      <c r="AT580" s="138">
        <f t="shared" si="142"/>
        <v>1212.4473731780283</v>
      </c>
      <c r="AU580" s="138">
        <f t="shared" si="142"/>
        <v>1272.0737993443067</v>
      </c>
      <c r="AV580" s="138">
        <f t="shared" si="142"/>
        <v>1404.6413476119399</v>
      </c>
      <c r="AW580" s="138">
        <f t="shared" si="142"/>
        <v>1408.3661973119081</v>
      </c>
      <c r="AX580" s="138">
        <f t="shared" si="142"/>
        <v>1527.7418366842189</v>
      </c>
      <c r="AY580" s="138">
        <f t="shared" si="142"/>
        <v>1592.1264316871257</v>
      </c>
      <c r="AZ580" s="138">
        <f t="shared" si="142"/>
        <v>1605.0264141219825</v>
      </c>
      <c r="BA580" s="138">
        <f t="shared" si="142"/>
        <v>1585.5194226485314</v>
      </c>
      <c r="BB580" s="138">
        <f t="shared" si="142"/>
        <v>1642.7598476769404</v>
      </c>
      <c r="BC580" s="138">
        <f t="shared" si="142"/>
        <v>1740.2030251007845</v>
      </c>
      <c r="BD580" s="138">
        <f t="shared" si="142"/>
        <v>1795.6231953433119</v>
      </c>
      <c r="BE580" s="138">
        <f t="shared" si="142"/>
        <v>1884.6977967727189</v>
      </c>
      <c r="BF580" s="138">
        <f t="shared" si="142"/>
        <v>1986.9067326155603</v>
      </c>
      <c r="BG580" s="138">
        <f t="shared" si="142"/>
        <v>2174.719109852329</v>
      </c>
      <c r="BH580" s="138">
        <f t="shared" si="142"/>
        <v>2286.8049505825579</v>
      </c>
      <c r="BI580" s="138">
        <f t="shared" si="142"/>
        <v>2365.3731426167615</v>
      </c>
      <c r="BJ580" s="138">
        <f t="shared" si="142"/>
        <v>2420.2626075661324</v>
      </c>
      <c r="BK580" s="138">
        <f t="shared" si="142"/>
        <v>2640.2692967264411</v>
      </c>
      <c r="BL580" s="138">
        <f t="shared" si="142"/>
        <v>2669.4362786372794</v>
      </c>
      <c r="BM580" s="138">
        <f t="shared" si="142"/>
        <v>2836.3659623231492</v>
      </c>
      <c r="BN580" s="138">
        <f t="shared" si="142"/>
        <v>3028.2017330944213</v>
      </c>
      <c r="BO580" s="138">
        <f t="shared" si="142"/>
        <v>3348.8191094047215</v>
      </c>
      <c r="BP580" s="138">
        <f t="shared" si="142"/>
        <v>3201.435705489439</v>
      </c>
      <c r="BQ580" s="138">
        <f t="shared" si="142"/>
        <v>3352.6733729178536</v>
      </c>
      <c r="BR580" s="138">
        <f t="shared" si="142"/>
        <v>3498.4146814246233</v>
      </c>
      <c r="BS580" s="138">
        <f t="shared" si="142"/>
        <v>3566.7696288152465</v>
      </c>
      <c r="BT580" s="138">
        <f t="shared" si="142"/>
        <v>3754.8723973613969</v>
      </c>
      <c r="BU580" s="138">
        <f t="shared" si="142"/>
        <v>4030.8567157546968</v>
      </c>
      <c r="BV580" s="138">
        <f t="shared" ref="BV580:EG580" si="143">BV576+(BV578*$FP$7)</f>
        <v>3628.7365833535141</v>
      </c>
      <c r="BW580" s="138">
        <f t="shared" si="143"/>
        <v>3578.7363864163171</v>
      </c>
      <c r="BX580" s="138">
        <f t="shared" si="143"/>
        <v>3844.2633775416502</v>
      </c>
      <c r="BY580" s="138">
        <f t="shared" si="143"/>
        <v>4079.14467960917</v>
      </c>
      <c r="BZ580" s="138">
        <f t="shared" si="143"/>
        <v>3996.9839261196303</v>
      </c>
      <c r="CA580" s="138">
        <f t="shared" si="143"/>
        <v>3454.5872798187547</v>
      </c>
      <c r="CB580" s="138">
        <f t="shared" si="143"/>
        <v>3992.8028933389746</v>
      </c>
      <c r="CC580" s="138">
        <f t="shared" si="143"/>
        <v>3437.2668086098552</v>
      </c>
      <c r="CD580" s="138">
        <f t="shared" si="143"/>
        <v>3627.1150838735239</v>
      </c>
      <c r="CE580" s="138">
        <f t="shared" si="143"/>
        <v>4151.3875037647176</v>
      </c>
      <c r="CF580" s="138">
        <f t="shared" si="143"/>
        <v>4116.7440990823097</v>
      </c>
      <c r="CG580" s="138">
        <f t="shared" si="143"/>
        <v>4167.1166354195657</v>
      </c>
      <c r="CH580" s="138">
        <f t="shared" si="143"/>
        <v>4198.0968830452712</v>
      </c>
      <c r="CI580" s="138">
        <f t="shared" si="143"/>
        <v>4535.4736656705809</v>
      </c>
      <c r="CJ580" s="138">
        <f t="shared" si="143"/>
        <v>4543.4334006683957</v>
      </c>
      <c r="CK580" s="138">
        <f t="shared" si="143"/>
        <v>4877.395943599271</v>
      </c>
      <c r="CL580" s="138">
        <f t="shared" si="143"/>
        <v>4479.6528433572958</v>
      </c>
      <c r="CM580" s="138">
        <f t="shared" si="143"/>
        <v>3999.0443123099103</v>
      </c>
      <c r="CN580" s="138">
        <f t="shared" si="143"/>
        <v>3605.0714925428119</v>
      </c>
      <c r="CO580" s="138">
        <f t="shared" si="143"/>
        <v>3801.3435625895804</v>
      </c>
      <c r="CP580" s="138">
        <f t="shared" si="143"/>
        <v>4135.1160800668058</v>
      </c>
      <c r="CQ580" s="138">
        <f t="shared" si="143"/>
        <v>4346.8015178984788</v>
      </c>
      <c r="CR580" s="138">
        <f t="shared" si="143"/>
        <v>4793.0929738958748</v>
      </c>
      <c r="CS580" s="138">
        <f t="shared" si="143"/>
        <v>5123.7889642294522</v>
      </c>
      <c r="CT580" s="138">
        <f t="shared" si="143"/>
        <v>4842.9018285004577</v>
      </c>
      <c r="CU580" s="138">
        <f t="shared" si="143"/>
        <v>5058.6940041771113</v>
      </c>
      <c r="CV580" s="138">
        <f t="shared" si="143"/>
        <v>5492.7310960894229</v>
      </c>
      <c r="CW580" s="138">
        <f t="shared" si="143"/>
        <v>5640.1779536896092</v>
      </c>
      <c r="CX580" s="138">
        <f t="shared" si="143"/>
        <v>5668.8704309657023</v>
      </c>
      <c r="CY580" s="138">
        <f t="shared" si="143"/>
        <v>5863.8260897624004</v>
      </c>
      <c r="CZ580" s="138">
        <f t="shared" si="143"/>
        <v>5819.4819482511639</v>
      </c>
      <c r="DA580" s="138">
        <f t="shared" si="143"/>
        <v>4911.7689850632187</v>
      </c>
      <c r="DB580" s="138">
        <f t="shared" si="143"/>
        <v>5226.9131149610103</v>
      </c>
      <c r="DC580" s="138">
        <f t="shared" si="143"/>
        <v>5876.9063971953892</v>
      </c>
      <c r="DD580" s="138">
        <f t="shared" si="143"/>
        <v>6201.2329835000755</v>
      </c>
      <c r="DE580" s="138">
        <f t="shared" si="143"/>
        <v>5987.6322492484333</v>
      </c>
      <c r="DF580" s="138">
        <f t="shared" si="143"/>
        <v>6826.6302907080953</v>
      </c>
      <c r="DG580" s="138">
        <f t="shared" si="143"/>
        <v>7375.8756786520653</v>
      </c>
      <c r="DH580" s="138">
        <f t="shared" si="143"/>
        <v>7493.3653740632381</v>
      </c>
      <c r="DI580" s="138">
        <f t="shared" si="143"/>
        <v>7670.1308141972404</v>
      </c>
      <c r="DJ580" s="138">
        <f t="shared" si="143"/>
        <v>7760.3562218957131</v>
      </c>
      <c r="DK580" s="138">
        <f t="shared" si="143"/>
        <v>8496.0081190221081</v>
      </c>
      <c r="DL580" s="138">
        <f t="shared" si="143"/>
        <v>9052.009775012677</v>
      </c>
      <c r="DM580" s="138">
        <f t="shared" si="143"/>
        <v>9429.1657911842267</v>
      </c>
      <c r="DN580" s="138">
        <f t="shared" si="143"/>
        <v>9684.1089269484819</v>
      </c>
      <c r="DO580" s="138">
        <f t="shared" si="143"/>
        <v>10044.618852025031</v>
      </c>
      <c r="DP580" s="138">
        <f t="shared" si="143"/>
        <v>10581.614392532021</v>
      </c>
      <c r="DQ580" s="138">
        <f t="shared" si="143"/>
        <v>10598.130859827537</v>
      </c>
      <c r="DR580" s="138">
        <f t="shared" si="143"/>
        <v>10946.353187246134</v>
      </c>
      <c r="DS580" s="138">
        <f t="shared" si="143"/>
        <v>11553.088622991689</v>
      </c>
      <c r="DT580" s="138">
        <f t="shared" si="143"/>
        <v>12152.210812232401</v>
      </c>
      <c r="DU580" s="138">
        <f t="shared" si="143"/>
        <v>12711.503888224172</v>
      </c>
      <c r="DV580" s="138">
        <f t="shared" si="143"/>
        <v>13286.721677420452</v>
      </c>
      <c r="DW580" s="138">
        <f t="shared" si="143"/>
        <v>13703.353415841771</v>
      </c>
      <c r="DX580" s="138">
        <f t="shared" si="143"/>
        <v>14445.623040590614</v>
      </c>
      <c r="DY580" s="138">
        <f t="shared" si="143"/>
        <v>15390.822577711364</v>
      </c>
      <c r="DZ580" s="138">
        <f t="shared" si="143"/>
        <v>17258.433879233155</v>
      </c>
      <c r="EA580" s="138">
        <f t="shared" si="143"/>
        <v>18015.069275824841</v>
      </c>
      <c r="EB580" s="138">
        <f t="shared" si="143"/>
        <v>18932.493392356941</v>
      </c>
      <c r="EC580" s="138">
        <f t="shared" si="143"/>
        <v>20154.723919953671</v>
      </c>
      <c r="ED580" s="138">
        <f t="shared" si="143"/>
        <v>20078.179939769452</v>
      </c>
      <c r="EE580" s="138">
        <f t="shared" si="143"/>
        <v>19851.893870410833</v>
      </c>
      <c r="EF580" s="138">
        <f t="shared" si="143"/>
        <v>21086.133819580227</v>
      </c>
      <c r="EG580" s="138">
        <f t="shared" si="143"/>
        <v>21506.76565865185</v>
      </c>
      <c r="EH580" s="138">
        <f t="shared" ref="EH580:FV580" si="144">EH576+(EH578*$FP$7)</f>
        <v>22404.758931357421</v>
      </c>
      <c r="EI580" s="138">
        <f t="shared" si="144"/>
        <v>22806.677706991839</v>
      </c>
      <c r="EJ580" s="138">
        <f t="shared" si="144"/>
        <v>22458.659932478269</v>
      </c>
      <c r="EK580" s="138">
        <f t="shared" si="144"/>
        <v>21456.756362202534</v>
      </c>
      <c r="EL580" s="138">
        <f t="shared" si="144"/>
        <v>21303.685622288551</v>
      </c>
      <c r="EM580" s="138">
        <f t="shared" si="144"/>
        <v>21381.993607081429</v>
      </c>
      <c r="EN580" s="138">
        <f t="shared" si="144"/>
        <v>21845.31174300471</v>
      </c>
      <c r="EO580" s="138">
        <f t="shared" si="144"/>
        <v>22552.370861510291</v>
      </c>
      <c r="EP580" s="138">
        <f t="shared" si="144"/>
        <v>22832.142018232909</v>
      </c>
      <c r="EQ580" s="138">
        <f t="shared" si="144"/>
        <v>23442.91347988517</v>
      </c>
      <c r="ER580" s="138">
        <f t="shared" si="144"/>
        <v>24448.29967137377</v>
      </c>
      <c r="ES580" s="138">
        <f t="shared" si="144"/>
        <v>24804.155587230758</v>
      </c>
      <c r="ET580" s="138">
        <f t="shared" si="144"/>
        <v>25068.707587724242</v>
      </c>
      <c r="EU580" s="138">
        <f t="shared" si="144"/>
        <v>25527.161633425272</v>
      </c>
      <c r="EV580" s="138">
        <f t="shared" si="144"/>
        <v>24835.123118650459</v>
      </c>
      <c r="EW580" s="138">
        <f t="shared" si="144"/>
        <v>25078.740188795851</v>
      </c>
      <c r="EX580" s="138">
        <f t="shared" si="144"/>
        <v>25256.525383637567</v>
      </c>
      <c r="EY580" s="138">
        <f t="shared" si="144"/>
        <v>25734.571664704021</v>
      </c>
      <c r="EZ580" s="138">
        <f t="shared" si="144"/>
        <v>26511.384185942847</v>
      </c>
      <c r="FA580" s="138">
        <f t="shared" si="144"/>
        <v>26582.269107098342</v>
      </c>
      <c r="FB580" s="138">
        <f t="shared" si="144"/>
        <v>26352.491138004654</v>
      </c>
      <c r="FC580" s="138">
        <f t="shared" si="144"/>
        <v>26614.58721269482</v>
      </c>
      <c r="FD580" s="138">
        <f t="shared" si="144"/>
        <v>27316.98026890642</v>
      </c>
      <c r="FE580" s="138">
        <f t="shared" si="144"/>
        <v>27553.184634056161</v>
      </c>
      <c r="FF580" s="138">
        <f t="shared" si="144"/>
        <v>28117.914037445331</v>
      </c>
      <c r="FG580" s="138">
        <f t="shared" si="144"/>
        <v>29531.529399669544</v>
      </c>
      <c r="FH580" s="138">
        <f t="shared" si="144"/>
        <v>30917.115981675488</v>
      </c>
      <c r="FI580" s="138">
        <f t="shared" si="144"/>
        <v>31944.464709410629</v>
      </c>
      <c r="FJ580" s="138">
        <f t="shared" si="144"/>
        <v>33003.076315664352</v>
      </c>
      <c r="FK580" s="138">
        <f t="shared" si="144"/>
        <v>33957.81718367651</v>
      </c>
      <c r="FL580" s="138">
        <f t="shared" si="144"/>
        <v>34657.313546654834</v>
      </c>
      <c r="FM580" s="138">
        <f t="shared" si="144"/>
        <v>34159.793478771913</v>
      </c>
      <c r="FN580" s="138">
        <f t="shared" si="144"/>
        <v>35964.556716081264</v>
      </c>
      <c r="FO580" s="138">
        <f t="shared" si="144"/>
        <v>37160.457668120973</v>
      </c>
      <c r="FP580" s="138">
        <f t="shared" si="144"/>
        <v>37816.318045448017</v>
      </c>
      <c r="FQ580" s="138">
        <f t="shared" si="144"/>
        <v>38094.559260039496</v>
      </c>
      <c r="FR580" s="138">
        <f t="shared" si="144"/>
        <v>38434.134304243918</v>
      </c>
      <c r="FS580" s="138">
        <f t="shared" si="144"/>
        <v>38394.349396506266</v>
      </c>
      <c r="FT580" s="138">
        <f t="shared" si="144"/>
        <v>38422.719404637188</v>
      </c>
      <c r="FU580" s="138">
        <f t="shared" si="144"/>
        <v>38946.429426647221</v>
      </c>
      <c r="FV580" s="138">
        <f t="shared" si="144"/>
        <v>39739.819487692686</v>
      </c>
      <c r="FW580" s="294"/>
      <c r="FX580" s="294"/>
      <c r="FY580" s="217" t="s">
        <v>166</v>
      </c>
      <c r="FZ580" s="177">
        <f>SUM(H580:FX580)</f>
        <v>1807091.3222682704</v>
      </c>
      <c r="GB580" s="265" t="s">
        <v>334</v>
      </c>
      <c r="GC580" s="305" t="s">
        <v>11</v>
      </c>
      <c r="GF580" s="1"/>
      <c r="GK580" s="177">
        <f>SUM(H580:FV580)</f>
        <v>1807091.3222682704</v>
      </c>
      <c r="GL580" s="306">
        <f>GK580-FV580</f>
        <v>1767351.5027805776</v>
      </c>
      <c r="GM580" s="307">
        <f>SUM(DU580:FS580)</f>
        <v>1292744.5700462561</v>
      </c>
      <c r="GO580" s="271">
        <f>SUM(EV580:FU580)</f>
        <v>821358.40577718418</v>
      </c>
      <c r="GP580" s="123">
        <f>FZ580/3.667</f>
        <v>492798.28804697859</v>
      </c>
      <c r="GQ580" s="22"/>
      <c r="GR580" s="22"/>
      <c r="GS580" s="22"/>
      <c r="GT580" s="22"/>
      <c r="GU580" s="271">
        <f>SUM(DU580:FU580)</f>
        <v>1370113.7188775404</v>
      </c>
      <c r="GV580" s="22"/>
      <c r="GW580" s="391">
        <f>SUM(DU580:FV580)</f>
        <v>1409853.5383652332</v>
      </c>
      <c r="GX580" s="22"/>
      <c r="GY580" s="22"/>
      <c r="HA580" s="276">
        <f>GU580</f>
        <v>1370113.7188775404</v>
      </c>
      <c r="HH580" s="22">
        <v>1982</v>
      </c>
      <c r="HI580" s="195">
        <v>69.137548303530934</v>
      </c>
    </row>
    <row r="581" spans="2:217" ht="9" customHeight="1">
      <c r="B581" s="1"/>
      <c r="D581" s="22"/>
      <c r="E581" s="1"/>
      <c r="F581" s="197"/>
      <c r="G581" s="197"/>
      <c r="H581" s="197"/>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23"/>
      <c r="FB581" s="23"/>
      <c r="FC581" s="23"/>
      <c r="FD581" s="23"/>
      <c r="FE581" s="23"/>
      <c r="FF581" s="23"/>
      <c r="FG581" s="23"/>
      <c r="FH581" s="23"/>
      <c r="FI581" s="23"/>
      <c r="FJ581" s="23"/>
      <c r="FK581" s="23"/>
      <c r="FL581" s="23"/>
      <c r="FM581" s="23"/>
      <c r="FN581" s="23"/>
      <c r="FO581" s="23"/>
      <c r="FP581" s="23"/>
      <c r="FQ581" s="23"/>
      <c r="FR581" s="23"/>
      <c r="FS581" s="23"/>
      <c r="FT581" s="23"/>
      <c r="FU581" s="23"/>
      <c r="FV581" s="23"/>
      <c r="FW581" s="23"/>
      <c r="FX581" s="23"/>
      <c r="FY581" s="233" t="s">
        <v>335</v>
      </c>
      <c r="GB581" s="6"/>
      <c r="GF581" s="1"/>
      <c r="GO581" s="22"/>
      <c r="GP581" s="22"/>
      <c r="GQ581" s="22"/>
      <c r="GR581" s="22"/>
      <c r="GS581" s="22"/>
      <c r="GT581" s="22"/>
      <c r="GU581" s="22"/>
      <c r="GV581" s="22"/>
      <c r="GW581" s="22"/>
      <c r="GX581" s="22"/>
      <c r="GY581" s="22"/>
      <c r="HH581" s="22">
        <v>1983</v>
      </c>
      <c r="HI581" s="195">
        <v>69.165049190036285</v>
      </c>
    </row>
    <row r="582" spans="2:217" ht="18" customHeight="1">
      <c r="B582" s="1"/>
      <c r="C582" s="308" t="s">
        <v>336</v>
      </c>
      <c r="D582" s="309" t="s">
        <v>337</v>
      </c>
      <c r="E582" s="1"/>
      <c r="F582" s="197"/>
      <c r="G582" s="197"/>
      <c r="H582" s="197"/>
      <c r="J582" s="310">
        <f t="shared" ref="J582:BU582" si="145">J573/J580</f>
        <v>0</v>
      </c>
      <c r="K582" s="310">
        <f t="shared" si="145"/>
        <v>0</v>
      </c>
      <c r="L582" s="310">
        <f t="shared" si="145"/>
        <v>0</v>
      </c>
      <c r="M582" s="310">
        <f t="shared" si="145"/>
        <v>0</v>
      </c>
      <c r="N582" s="310">
        <f t="shared" si="145"/>
        <v>3.9235260786638445E-4</v>
      </c>
      <c r="O582" s="310">
        <f t="shared" si="145"/>
        <v>4.9583703792508316E-4</v>
      </c>
      <c r="P582" s="310">
        <f t="shared" si="145"/>
        <v>5.7021749266554316E-4</v>
      </c>
      <c r="Q582" s="310">
        <f t="shared" si="145"/>
        <v>6.5420890267410949E-4</v>
      </c>
      <c r="R582" s="310">
        <f t="shared" si="145"/>
        <v>7.3604668678502053E-4</v>
      </c>
      <c r="S582" s="310">
        <f t="shared" si="145"/>
        <v>7.7649635701875603E-4</v>
      </c>
      <c r="T582" s="310">
        <f t="shared" si="145"/>
        <v>6.6200721785646685E-4</v>
      </c>
      <c r="U582" s="310">
        <f t="shared" si="145"/>
        <v>6.9526067333829924E-4</v>
      </c>
      <c r="V582" s="310">
        <f t="shared" si="145"/>
        <v>7.5145320103365014E-4</v>
      </c>
      <c r="W582" s="310">
        <f t="shared" si="145"/>
        <v>7.5776459834393567E-4</v>
      </c>
      <c r="X582" s="310">
        <f t="shared" si="145"/>
        <v>8.9308153967778184E-4</v>
      </c>
      <c r="Y582" s="310">
        <f t="shared" si="145"/>
        <v>9.890174269151673E-4</v>
      </c>
      <c r="Z582" s="310">
        <f t="shared" si="145"/>
        <v>1.1357971006389492E-3</v>
      </c>
      <c r="AA582" s="310">
        <f t="shared" si="145"/>
        <v>1.2296163918671362E-3</v>
      </c>
      <c r="AB582" s="310">
        <f t="shared" si="145"/>
        <v>1.3610918262957823E-3</v>
      </c>
      <c r="AC582" s="310">
        <f t="shared" si="145"/>
        <v>1.4409588683690353E-3</v>
      </c>
      <c r="AD582" s="310">
        <f t="shared" si="145"/>
        <v>1.7871748266170594E-3</v>
      </c>
      <c r="AE582" s="310">
        <f t="shared" si="145"/>
        <v>2.0271872269654262E-3</v>
      </c>
      <c r="AF582" s="310">
        <f t="shared" si="145"/>
        <v>2.165481316246826E-3</v>
      </c>
      <c r="AG582" s="310">
        <f t="shared" si="145"/>
        <v>2.3560053313068188E-3</v>
      </c>
      <c r="AH582" s="310">
        <f t="shared" si="145"/>
        <v>2.8082074881472861E-3</v>
      </c>
      <c r="AI582" s="310">
        <f t="shared" si="145"/>
        <v>2.9253208825412869E-3</v>
      </c>
      <c r="AJ582" s="310">
        <f t="shared" si="145"/>
        <v>3.1829240371473218E-3</v>
      </c>
      <c r="AK582" s="310">
        <f t="shared" si="145"/>
        <v>3.4278293869744523E-3</v>
      </c>
      <c r="AL582" s="310">
        <f t="shared" si="145"/>
        <v>3.6916197806519135E-3</v>
      </c>
      <c r="AM582" s="310">
        <f t="shared" si="145"/>
        <v>3.7288193393633351E-3</v>
      </c>
      <c r="AN582" s="310">
        <f t="shared" si="145"/>
        <v>3.5778990362450259E-3</v>
      </c>
      <c r="AO582" s="310">
        <f t="shared" si="145"/>
        <v>3.6904244693427282E-3</v>
      </c>
      <c r="AP582" s="310">
        <f t="shared" si="145"/>
        <v>3.718245170072586E-3</v>
      </c>
      <c r="AQ582" s="310">
        <f t="shared" si="145"/>
        <v>3.7091077893110793E-3</v>
      </c>
      <c r="AR582" s="310">
        <f t="shared" si="145"/>
        <v>3.9095266665672215E-3</v>
      </c>
      <c r="AS582" s="310">
        <f t="shared" si="145"/>
        <v>4.1262218180351173E-3</v>
      </c>
      <c r="AT582" s="310">
        <f t="shared" si="145"/>
        <v>4.316383008318516E-3</v>
      </c>
      <c r="AU582" s="310">
        <f t="shared" si="145"/>
        <v>4.3492715901993825E-3</v>
      </c>
      <c r="AV582" s="310">
        <f t="shared" si="145"/>
        <v>4.1567811693922667E-3</v>
      </c>
      <c r="AW582" s="310">
        <f t="shared" si="145"/>
        <v>4.4011062167320456E-3</v>
      </c>
      <c r="AX582" s="310">
        <f t="shared" si="145"/>
        <v>4.281897944577678E-3</v>
      </c>
      <c r="AY582" s="310">
        <f t="shared" si="145"/>
        <v>4.3684575138687436E-3</v>
      </c>
      <c r="AZ582" s="310">
        <f t="shared" si="145"/>
        <v>4.5892349319571011E-3</v>
      </c>
      <c r="BA582" s="310">
        <f t="shared" si="145"/>
        <v>4.9230011630610852E-3</v>
      </c>
      <c r="BB582" s="310">
        <f t="shared" si="145"/>
        <v>5.0861679557194298E-3</v>
      </c>
      <c r="BC582" s="310">
        <f t="shared" si="145"/>
        <v>5.0254418465145697E-3</v>
      </c>
      <c r="BD582" s="310">
        <f t="shared" si="145"/>
        <v>5.1722914206564158E-3</v>
      </c>
      <c r="BE582" s="310">
        <f t="shared" si="145"/>
        <v>5.6150186252824441E-3</v>
      </c>
      <c r="BF582" s="310">
        <f t="shared" si="145"/>
        <v>5.3813433115400709E-3</v>
      </c>
      <c r="BG582" s="310">
        <f t="shared" si="145"/>
        <v>4.6939732103234494E-3</v>
      </c>
      <c r="BH582" s="310">
        <f t="shared" si="145"/>
        <v>2.2245127663263278E-2</v>
      </c>
      <c r="BI582" s="310">
        <f t="shared" si="145"/>
        <v>2.3367407426394819E-2</v>
      </c>
      <c r="BJ582" s="310">
        <f t="shared" si="145"/>
        <v>2.4500463656328589E-2</v>
      </c>
      <c r="BK582" s="310">
        <f t="shared" si="145"/>
        <v>2.3976683038597429E-2</v>
      </c>
      <c r="BL582" s="310">
        <f t="shared" si="145"/>
        <v>2.3611861490493814E-2</v>
      </c>
      <c r="BM582" s="310">
        <f t="shared" si="145"/>
        <v>2.2199964044977639E-2</v>
      </c>
      <c r="BN582" s="310">
        <f t="shared" si="145"/>
        <v>2.1288080608066286E-2</v>
      </c>
      <c r="BO582" s="310">
        <f t="shared" si="145"/>
        <v>1.9449330268572179E-2</v>
      </c>
      <c r="BP582" s="310">
        <f t="shared" si="145"/>
        <v>2.0047321009503339E-2</v>
      </c>
      <c r="BQ582" s="310">
        <f t="shared" si="145"/>
        <v>1.9561932219301317E-2</v>
      </c>
      <c r="BR582" s="310">
        <f t="shared" si="145"/>
        <v>1.9100283292690132E-2</v>
      </c>
      <c r="BS582" s="310">
        <f t="shared" si="145"/>
        <v>1.8715214001675147E-2</v>
      </c>
      <c r="BT582" s="310">
        <f t="shared" si="145"/>
        <v>1.9344894409371836E-2</v>
      </c>
      <c r="BU582" s="310">
        <f t="shared" si="145"/>
        <v>3.4817285739187916E-2</v>
      </c>
      <c r="BV582" s="310">
        <f t="shared" ref="BV582:EG582" si="146">BV573/BV580</f>
        <v>3.6480632413390446E-2</v>
      </c>
      <c r="BW582" s="310">
        <f t="shared" si="146"/>
        <v>3.6406809239446718E-2</v>
      </c>
      <c r="BX582" s="310">
        <f t="shared" si="146"/>
        <v>3.6861843795716706E-2</v>
      </c>
      <c r="BY582" s="310">
        <f t="shared" si="146"/>
        <v>3.48009161942721E-2</v>
      </c>
      <c r="BZ582" s="310">
        <f t="shared" si="146"/>
        <v>3.3752454749349001E-2</v>
      </c>
      <c r="CA582" s="310">
        <f t="shared" si="146"/>
        <v>4.1090502399227458E-2</v>
      </c>
      <c r="CB582" s="310">
        <f t="shared" si="146"/>
        <v>3.7935020546880215E-2</v>
      </c>
      <c r="CC582" s="310">
        <f t="shared" si="146"/>
        <v>4.9505611591977521E-2</v>
      </c>
      <c r="CD582" s="310">
        <f t="shared" si="146"/>
        <v>5.3296185157924926E-2</v>
      </c>
      <c r="CE582" s="310">
        <f t="shared" si="146"/>
        <v>5.652664096267996E-2</v>
      </c>
      <c r="CF582" s="310">
        <f t="shared" si="146"/>
        <v>6.1086924735667777E-2</v>
      </c>
      <c r="CG582" s="310">
        <f t="shared" si="146"/>
        <v>6.4458831612767262E-2</v>
      </c>
      <c r="CH582" s="310">
        <f t="shared" si="146"/>
        <v>7.564300634284235E-2</v>
      </c>
      <c r="CI582" s="310">
        <f t="shared" si="146"/>
        <v>7.8379407558509279E-2</v>
      </c>
      <c r="CJ582" s="310">
        <f t="shared" si="146"/>
        <v>8.5433876697629058E-2</v>
      </c>
      <c r="CK582" s="310">
        <f t="shared" si="146"/>
        <v>8.5338281499487037E-2</v>
      </c>
      <c r="CL582" s="310">
        <f t="shared" si="146"/>
        <v>9.8897253585701769E-2</v>
      </c>
      <c r="CM582" s="310">
        <f t="shared" si="146"/>
        <v>0.11234641273635325</v>
      </c>
      <c r="CN582" s="310">
        <f t="shared" si="146"/>
        <v>0.14065951236633834</v>
      </c>
      <c r="CO582" s="310">
        <f t="shared" si="146"/>
        <v>0.14833575271749491</v>
      </c>
      <c r="CP582" s="310">
        <f t="shared" si="146"/>
        <v>0.16198394603707494</v>
      </c>
      <c r="CQ582" s="310">
        <f t="shared" si="146"/>
        <v>0.1597810422642536</v>
      </c>
      <c r="CR582" s="310">
        <f t="shared" si="146"/>
        <v>0.16136768842962448</v>
      </c>
      <c r="CS582" s="310">
        <f t="shared" si="146"/>
        <v>0.16726536127125843</v>
      </c>
      <c r="CT582" s="310">
        <f t="shared" si="146"/>
        <v>0.19882386372795699</v>
      </c>
      <c r="CU582" s="310">
        <f t="shared" si="146"/>
        <v>0.20833442931985865</v>
      </c>
      <c r="CV582" s="310">
        <f t="shared" si="146"/>
        <v>0.2109763384694473</v>
      </c>
      <c r="CW582" s="310">
        <f t="shared" si="146"/>
        <v>0.22357542251343143</v>
      </c>
      <c r="CX582" s="310">
        <f t="shared" si="146"/>
        <v>0.23195165203504192</v>
      </c>
      <c r="CY582" s="310">
        <f t="shared" si="146"/>
        <v>0.19257893403418297</v>
      </c>
      <c r="CZ582" s="310">
        <f t="shared" si="146"/>
        <v>0.20937530111264849</v>
      </c>
      <c r="DA582" s="310">
        <f t="shared" si="146"/>
        <v>0.278471092577662</v>
      </c>
      <c r="DB582" s="310">
        <f t="shared" si="146"/>
        <v>0.2944750122688507</v>
      </c>
      <c r="DC582" s="310">
        <f t="shared" si="146"/>
        <v>0.38190398736175069</v>
      </c>
      <c r="DD582" s="310">
        <f t="shared" si="146"/>
        <v>0.40005766539712351</v>
      </c>
      <c r="DE582" s="310">
        <f t="shared" si="146"/>
        <v>0.43776644019759459</v>
      </c>
      <c r="DF582" s="310">
        <f t="shared" si="146"/>
        <v>0.43838531239504219</v>
      </c>
      <c r="DG582" s="310">
        <f t="shared" si="146"/>
        <v>0.44185726071086906</v>
      </c>
      <c r="DH582" s="310">
        <f t="shared" si="146"/>
        <v>0.45186813598382847</v>
      </c>
      <c r="DI582" s="310">
        <f t="shared" si="146"/>
        <v>0.48998769131688247</v>
      </c>
      <c r="DJ582" s="310">
        <f t="shared" si="146"/>
        <v>0.52980069047495337</v>
      </c>
      <c r="DK582" s="310">
        <f t="shared" si="146"/>
        <v>0.54005485843971679</v>
      </c>
      <c r="DL582" s="310">
        <f t="shared" si="146"/>
        <v>0.5648890080122857</v>
      </c>
      <c r="DM582" s="310">
        <f t="shared" si="146"/>
        <v>0.54693603119597478</v>
      </c>
      <c r="DN582" s="310">
        <f t="shared" si="146"/>
        <v>0.6156199681663983</v>
      </c>
      <c r="DO582" s="310">
        <f t="shared" si="146"/>
        <v>0.63956748536103314</v>
      </c>
      <c r="DP582" s="310">
        <f t="shared" si="146"/>
        <v>0.65353198357655329</v>
      </c>
      <c r="DQ582" s="310">
        <f t="shared" si="146"/>
        <v>0.63734697381794958</v>
      </c>
      <c r="DR582" s="310">
        <f t="shared" si="146"/>
        <v>0.66004322477986277</v>
      </c>
      <c r="DS582" s="310">
        <f t="shared" si="146"/>
        <v>0.66706688108485568</v>
      </c>
      <c r="DT582" s="310">
        <f t="shared" si="146"/>
        <v>0.68230255834273867</v>
      </c>
      <c r="DU582" s="310">
        <f t="shared" si="146"/>
        <v>0.70322548665501305</v>
      </c>
      <c r="DV582" s="310">
        <f t="shared" si="146"/>
        <v>0.72790754664092538</v>
      </c>
      <c r="DW582" s="310">
        <f t="shared" si="146"/>
        <v>0.7228606077075358</v>
      </c>
      <c r="DX582" s="310">
        <f t="shared" si="146"/>
        <v>0.73919851119655389</v>
      </c>
      <c r="DY582" s="310">
        <f t="shared" si="146"/>
        <v>0.73626956510118124</v>
      </c>
      <c r="DZ582" s="310">
        <f t="shared" si="146"/>
        <v>0.71863408757668445</v>
      </c>
      <c r="EA582" s="310">
        <f t="shared" si="146"/>
        <v>0.72844180115793744</v>
      </c>
      <c r="EB582" s="310">
        <f t="shared" si="146"/>
        <v>0.74067070509031807</v>
      </c>
      <c r="EC582" s="310">
        <f t="shared" si="146"/>
        <v>0.7398435990445047</v>
      </c>
      <c r="ED582" s="310">
        <f t="shared" si="146"/>
        <v>0.77103996840964151</v>
      </c>
      <c r="EE582" s="310">
        <f t="shared" si="146"/>
        <v>0.74273759210858337</v>
      </c>
      <c r="EF582" s="310">
        <f t="shared" si="146"/>
        <v>0.76373494462930591</v>
      </c>
      <c r="EG582" s="310">
        <f t="shared" si="146"/>
        <v>0.76842309170222289</v>
      </c>
      <c r="EH582" s="310">
        <f t="shared" ref="EH582:FE582" si="147">EH573/EH580</f>
        <v>0.74835309738359956</v>
      </c>
      <c r="EI582" s="310">
        <f t="shared" si="147"/>
        <v>0.75880193743444979</v>
      </c>
      <c r="EJ582" s="310">
        <f t="shared" si="147"/>
        <v>0.74594162123411434</v>
      </c>
      <c r="EK582" s="310">
        <f t="shared" si="147"/>
        <v>0.74756898381443082</v>
      </c>
      <c r="EL582" s="310">
        <f t="shared" si="147"/>
        <v>0.73599531611458746</v>
      </c>
      <c r="EM582" s="310">
        <f t="shared" si="147"/>
        <v>0.73148847908802694</v>
      </c>
      <c r="EN582" s="310">
        <f t="shared" si="147"/>
        <v>0.73310316860103264</v>
      </c>
      <c r="EO582" s="310">
        <f t="shared" si="147"/>
        <v>0.73696500009342747</v>
      </c>
      <c r="EP582" s="310">
        <f t="shared" si="147"/>
        <v>0.76174674675486254</v>
      </c>
      <c r="EQ582" s="310">
        <f t="shared" si="147"/>
        <v>0.76974401942298576</v>
      </c>
      <c r="ER582" s="310">
        <f t="shared" si="147"/>
        <v>0.77792599109523008</v>
      </c>
      <c r="ES582" s="310">
        <f t="shared" si="147"/>
        <v>0.79308241113726452</v>
      </c>
      <c r="ET582" s="310">
        <f t="shared" si="147"/>
        <v>0.81735551028666653</v>
      </c>
      <c r="EU582" s="310">
        <f t="shared" si="147"/>
        <v>0.79365696023990606</v>
      </c>
      <c r="EV582" s="310">
        <f t="shared" si="147"/>
        <v>0.75573066192752825</v>
      </c>
      <c r="EW582" s="310">
        <f t="shared" si="147"/>
        <v>0.74258011670247681</v>
      </c>
      <c r="EX582" s="310">
        <f t="shared" si="147"/>
        <v>0.76320344653082584</v>
      </c>
      <c r="EY582" s="310">
        <f t="shared" si="147"/>
        <v>0.76825604212934884</v>
      </c>
      <c r="EZ582" s="310">
        <f t="shared" si="147"/>
        <v>0.76759692270336455</v>
      </c>
      <c r="FA582" s="310">
        <f t="shared" si="147"/>
        <v>0.78065165590446273</v>
      </c>
      <c r="FB582" s="310">
        <f t="shared" si="147"/>
        <v>0.8064208391273513</v>
      </c>
      <c r="FC582" s="310">
        <f t="shared" si="147"/>
        <v>0.82554616388880475</v>
      </c>
      <c r="FD582" s="310">
        <f t="shared" si="147"/>
        <v>0.82533860833895756</v>
      </c>
      <c r="FE582" s="310">
        <f t="shared" si="147"/>
        <v>0.8406648521039255</v>
      </c>
      <c r="FF582" s="310">
        <f>FF573/FF580</f>
        <v>0.83274996769024023</v>
      </c>
      <c r="FG582" s="310">
        <f>FG573/FG580</f>
        <v>0.85082330687007079</v>
      </c>
      <c r="FH582" s="310">
        <f>FH573/FH580</f>
        <v>0.85849964050532179</v>
      </c>
      <c r="FI582" s="310">
        <f>FI573/FI580</f>
        <v>0.87890842630854671</v>
      </c>
      <c r="FJ582" s="310">
        <f t="shared" ref="FJ582:FV582" si="148">FJ573/FJ580</f>
        <v>0.87410627449227218</v>
      </c>
      <c r="FK582" s="310">
        <f t="shared" si="148"/>
        <v>0.87536636795016776</v>
      </c>
      <c r="FL582" s="310">
        <f t="shared" si="148"/>
        <v>0.88328019798615365</v>
      </c>
      <c r="FM582" s="310">
        <f t="shared" si="148"/>
        <v>0.9027174985929719</v>
      </c>
      <c r="FN582" s="310">
        <f t="shared" si="148"/>
        <v>0.90010094753671865</v>
      </c>
      <c r="FO582" s="310">
        <f t="shared" si="148"/>
        <v>0.89069451447695236</v>
      </c>
      <c r="FP582" s="310">
        <f t="shared" si="148"/>
        <v>0.908182277038459</v>
      </c>
      <c r="FQ582" s="310">
        <f t="shared" si="148"/>
        <v>0.91294567773680768</v>
      </c>
      <c r="FR582" s="310">
        <f t="shared" si="148"/>
        <v>0.899704173680827</v>
      </c>
      <c r="FS582" s="310">
        <f t="shared" si="148"/>
        <v>0.90265673836629767</v>
      </c>
      <c r="FT582" s="310">
        <f t="shared" si="148"/>
        <v>0.87156062075445206</v>
      </c>
      <c r="FU582" s="310">
        <f t="shared" si="148"/>
        <v>0.86967259403558861</v>
      </c>
      <c r="FV582" s="310">
        <f t="shared" si="148"/>
        <v>0.87716506202927691</v>
      </c>
      <c r="FW582" s="311"/>
      <c r="FX582" s="311"/>
      <c r="FZ582" s="312">
        <f>FZ573/FZ580</f>
        <v>0.69663954688572571</v>
      </c>
      <c r="GB582" s="308" t="s">
        <v>336</v>
      </c>
      <c r="GC582" s="309" t="s">
        <v>337</v>
      </c>
      <c r="GF582" s="1"/>
      <c r="GK582" s="313">
        <f>GK573/GK580</f>
        <v>0.69663954688572571</v>
      </c>
      <c r="GO582" s="22"/>
      <c r="GP582" s="22"/>
      <c r="GQ582" s="22"/>
      <c r="GR582" s="22"/>
      <c r="GS582" s="22"/>
      <c r="GT582" s="22"/>
      <c r="GU582" s="22"/>
      <c r="GV582" s="22"/>
      <c r="GW582" s="123">
        <f>+GW580-GW576</f>
        <v>143501.800383233</v>
      </c>
      <c r="GX582" s="22"/>
      <c r="GY582" s="22"/>
      <c r="HH582" s="22">
        <v>1984</v>
      </c>
      <c r="HI582" s="195">
        <v>70.394322259608273</v>
      </c>
    </row>
    <row r="583" spans="2:217" ht="14.1" customHeight="1">
      <c r="B583" s="1"/>
      <c r="C583" s="50" t="s">
        <v>335</v>
      </c>
      <c r="D583" s="22"/>
      <c r="E583" s="1"/>
      <c r="F583" s="197"/>
      <c r="G583" s="197"/>
      <c r="H583" s="197"/>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c r="EV583" s="23"/>
      <c r="EW583" s="23"/>
      <c r="EX583" s="23"/>
      <c r="EY583" s="23"/>
      <c r="EZ583" s="23"/>
      <c r="FA583" s="23"/>
      <c r="FB583" s="23"/>
      <c r="FC583" s="23"/>
      <c r="FD583" s="23"/>
      <c r="FE583" s="23"/>
      <c r="FF583" s="23"/>
      <c r="FG583" s="23"/>
      <c r="FH583" s="23"/>
      <c r="FI583" s="23"/>
      <c r="FJ583" s="23"/>
      <c r="FK583" s="23"/>
      <c r="FL583" s="23"/>
      <c r="FM583" s="23"/>
      <c r="FN583" s="23"/>
      <c r="FO583" s="23"/>
      <c r="FP583" s="23"/>
      <c r="FQ583" s="23"/>
      <c r="FR583" s="23"/>
      <c r="FS583" s="23"/>
      <c r="FT583" s="23"/>
      <c r="FU583" s="23"/>
      <c r="FV583" s="23"/>
      <c r="FW583" s="23"/>
      <c r="FX583" s="23"/>
      <c r="FY583" s="23"/>
      <c r="GB583" s="50" t="s">
        <v>335</v>
      </c>
      <c r="GF583" s="1"/>
      <c r="GO583" s="22"/>
      <c r="GP583" s="22"/>
      <c r="GQ583" s="22"/>
      <c r="GR583" s="22"/>
      <c r="GS583" s="22"/>
      <c r="GT583" s="22"/>
      <c r="GU583" s="22"/>
      <c r="GV583" s="23"/>
      <c r="GW583" s="23"/>
      <c r="GX583" s="23"/>
      <c r="GY583" s="23"/>
      <c r="GZ583" s="23"/>
      <c r="HA583" s="23"/>
      <c r="HB583" s="23"/>
      <c r="HC583" s="23"/>
      <c r="HD583" s="23"/>
      <c r="HE583" s="23"/>
      <c r="HF583" s="23"/>
      <c r="HG583" s="23"/>
      <c r="HH583" s="22">
        <v>1985</v>
      </c>
      <c r="HI583" s="195">
        <v>72.911995514388721</v>
      </c>
    </row>
    <row r="584" spans="2:217" ht="18" customHeight="1">
      <c r="B584" s="1"/>
      <c r="C584" s="314" t="s">
        <v>338</v>
      </c>
      <c r="D584" s="22"/>
      <c r="E584" s="1"/>
      <c r="F584" s="1"/>
      <c r="G584" s="1"/>
      <c r="H584" s="1"/>
      <c r="J584" s="199">
        <v>1850</v>
      </c>
      <c r="K584" s="199">
        <v>1851</v>
      </c>
      <c r="L584" s="199">
        <v>1852</v>
      </c>
      <c r="M584" s="199">
        <v>1853</v>
      </c>
      <c r="N584" s="199">
        <v>1854</v>
      </c>
      <c r="O584" s="199">
        <v>1855</v>
      </c>
      <c r="P584" s="199">
        <v>1856</v>
      </c>
      <c r="Q584" s="199">
        <v>1857</v>
      </c>
      <c r="R584" s="199">
        <v>1858</v>
      </c>
      <c r="S584" s="199">
        <v>1859</v>
      </c>
      <c r="T584" s="199">
        <v>1860</v>
      </c>
      <c r="U584" s="199">
        <v>1861</v>
      </c>
      <c r="V584" s="199">
        <v>1862</v>
      </c>
      <c r="W584" s="199">
        <v>1863</v>
      </c>
      <c r="X584" s="199">
        <v>1864</v>
      </c>
      <c r="Y584" s="199">
        <v>1865</v>
      </c>
      <c r="Z584" s="199">
        <v>1866</v>
      </c>
      <c r="AA584" s="199">
        <v>1867</v>
      </c>
      <c r="AB584" s="199">
        <v>1868</v>
      </c>
      <c r="AC584" s="199">
        <v>1869</v>
      </c>
      <c r="AD584" s="199">
        <v>1870</v>
      </c>
      <c r="AE584" s="199">
        <v>1871</v>
      </c>
      <c r="AF584" s="199">
        <v>1872</v>
      </c>
      <c r="AG584" s="199">
        <v>1873</v>
      </c>
      <c r="AH584" s="199">
        <v>1874</v>
      </c>
      <c r="AI584" s="199">
        <v>1875</v>
      </c>
      <c r="AJ584" s="199">
        <v>1876</v>
      </c>
      <c r="AK584" s="199">
        <v>1877</v>
      </c>
      <c r="AL584" s="199">
        <v>1878</v>
      </c>
      <c r="AM584" s="199">
        <v>1879</v>
      </c>
      <c r="AN584" s="199">
        <v>1880</v>
      </c>
      <c r="AO584" s="199">
        <v>1881</v>
      </c>
      <c r="AP584" s="199">
        <v>1882</v>
      </c>
      <c r="AQ584" s="199">
        <v>1883</v>
      </c>
      <c r="AR584" s="199">
        <v>1884</v>
      </c>
      <c r="AS584" s="199">
        <v>1885</v>
      </c>
      <c r="AT584" s="199">
        <v>1886</v>
      </c>
      <c r="AU584" s="199">
        <v>1887</v>
      </c>
      <c r="AV584" s="199">
        <v>1888</v>
      </c>
      <c r="AW584" s="199">
        <v>1889</v>
      </c>
      <c r="AX584" s="199">
        <v>1890</v>
      </c>
      <c r="AY584" s="199">
        <v>1891</v>
      </c>
      <c r="AZ584" s="199">
        <v>1892</v>
      </c>
      <c r="BA584" s="199">
        <v>1893</v>
      </c>
      <c r="BB584" s="199">
        <v>1894</v>
      </c>
      <c r="BC584" s="199">
        <v>1895</v>
      </c>
      <c r="BD584" s="199">
        <v>1896</v>
      </c>
      <c r="BE584" s="199">
        <v>1897</v>
      </c>
      <c r="BF584" s="199">
        <v>1898</v>
      </c>
      <c r="BG584" s="199">
        <v>1899</v>
      </c>
      <c r="BH584" s="199">
        <v>1900</v>
      </c>
      <c r="BI584" s="199">
        <v>1901</v>
      </c>
      <c r="BJ584" s="199">
        <v>1902</v>
      </c>
      <c r="BK584" s="199">
        <v>1903</v>
      </c>
      <c r="BL584" s="199">
        <v>1904</v>
      </c>
      <c r="BM584" s="199">
        <v>1905</v>
      </c>
      <c r="BN584" s="199">
        <v>1906</v>
      </c>
      <c r="BO584" s="199">
        <v>1907</v>
      </c>
      <c r="BP584" s="199">
        <v>1908</v>
      </c>
      <c r="BQ584" s="199">
        <v>1909</v>
      </c>
      <c r="BR584" s="199">
        <v>1910</v>
      </c>
      <c r="BS584" s="199">
        <v>1911</v>
      </c>
      <c r="BT584" s="199">
        <v>1912</v>
      </c>
      <c r="BU584" s="199">
        <v>1913</v>
      </c>
      <c r="BV584" s="199">
        <v>1914</v>
      </c>
      <c r="BW584" s="199">
        <v>1915</v>
      </c>
      <c r="BX584" s="199">
        <v>1916</v>
      </c>
      <c r="BY584" s="199">
        <v>1917</v>
      </c>
      <c r="BZ584" s="199">
        <v>1918</v>
      </c>
      <c r="CA584" s="199">
        <v>1919</v>
      </c>
      <c r="CB584" s="199">
        <v>1920</v>
      </c>
      <c r="CC584" s="199">
        <v>1921</v>
      </c>
      <c r="CD584" s="199">
        <v>1922</v>
      </c>
      <c r="CE584" s="199">
        <v>1923</v>
      </c>
      <c r="CF584" s="199">
        <v>1924</v>
      </c>
      <c r="CG584" s="199">
        <v>1925</v>
      </c>
      <c r="CH584" s="199">
        <v>1926</v>
      </c>
      <c r="CI584" s="199">
        <v>1927</v>
      </c>
      <c r="CJ584" s="199">
        <v>1928</v>
      </c>
      <c r="CK584" s="199">
        <v>1929</v>
      </c>
      <c r="CL584" s="199">
        <v>1930</v>
      </c>
      <c r="CM584" s="199">
        <v>1931</v>
      </c>
      <c r="CN584" s="199">
        <v>1932</v>
      </c>
      <c r="CO584" s="199">
        <v>1933</v>
      </c>
      <c r="CP584" s="199">
        <v>1934</v>
      </c>
      <c r="CQ584" s="199">
        <v>1935</v>
      </c>
      <c r="CR584" s="199">
        <v>1936</v>
      </c>
      <c r="CS584" s="199">
        <v>1937</v>
      </c>
      <c r="CT584" s="199">
        <v>1938</v>
      </c>
      <c r="CU584" s="199">
        <v>1939</v>
      </c>
      <c r="CV584" s="199">
        <v>1940</v>
      </c>
      <c r="CW584" s="199">
        <v>1941</v>
      </c>
      <c r="CX584" s="199">
        <v>1942</v>
      </c>
      <c r="CY584" s="199">
        <v>1943</v>
      </c>
      <c r="CZ584" s="199">
        <v>1944</v>
      </c>
      <c r="DA584" s="199">
        <v>1945</v>
      </c>
      <c r="DB584" s="199">
        <v>1946</v>
      </c>
      <c r="DC584" s="199">
        <v>1947</v>
      </c>
      <c r="DD584" s="199">
        <v>1948</v>
      </c>
      <c r="DE584" s="199">
        <v>1949</v>
      </c>
      <c r="DF584" s="199">
        <v>1950</v>
      </c>
      <c r="DG584" s="199">
        <v>1951</v>
      </c>
      <c r="DH584" s="199">
        <v>1952</v>
      </c>
      <c r="DI584" s="199">
        <v>1953</v>
      </c>
      <c r="DJ584" s="199">
        <v>1954</v>
      </c>
      <c r="DK584" s="199">
        <v>1955</v>
      </c>
      <c r="DL584" s="199">
        <v>1956</v>
      </c>
      <c r="DM584" s="199">
        <v>1957</v>
      </c>
      <c r="DN584" s="199">
        <v>1958</v>
      </c>
      <c r="DO584" s="199">
        <v>1959</v>
      </c>
      <c r="DP584" s="199">
        <v>1960</v>
      </c>
      <c r="DQ584" s="199">
        <v>1961</v>
      </c>
      <c r="DR584" s="199">
        <v>1962</v>
      </c>
      <c r="DS584" s="199">
        <v>1963</v>
      </c>
      <c r="DT584" s="199">
        <v>1964</v>
      </c>
      <c r="DU584" s="199">
        <v>1965</v>
      </c>
      <c r="DV584" s="199">
        <v>1966</v>
      </c>
      <c r="DW584" s="199">
        <v>1967</v>
      </c>
      <c r="DX584" s="199">
        <v>1968</v>
      </c>
      <c r="DY584" s="199">
        <v>1969</v>
      </c>
      <c r="DZ584" s="199">
        <v>1970</v>
      </c>
      <c r="EA584" s="199">
        <v>1971</v>
      </c>
      <c r="EB584" s="199">
        <v>1972</v>
      </c>
      <c r="EC584" s="199">
        <v>1973</v>
      </c>
      <c r="ED584" s="199">
        <v>1974</v>
      </c>
      <c r="EE584" s="199">
        <v>1975</v>
      </c>
      <c r="EF584" s="199">
        <v>1976</v>
      </c>
      <c r="EG584" s="199">
        <v>1977</v>
      </c>
      <c r="EH584" s="199">
        <v>1978</v>
      </c>
      <c r="EI584" s="199">
        <v>1979</v>
      </c>
      <c r="EJ584" s="199">
        <v>1980</v>
      </c>
      <c r="EK584" s="199">
        <v>1981</v>
      </c>
      <c r="EL584" s="199">
        <v>1982</v>
      </c>
      <c r="EM584" s="199">
        <v>1983</v>
      </c>
      <c r="EN584" s="199">
        <v>1984</v>
      </c>
      <c r="EO584" s="199">
        <v>1985</v>
      </c>
      <c r="EP584" s="199">
        <v>1986</v>
      </c>
      <c r="EQ584" s="199">
        <v>1987</v>
      </c>
      <c r="ER584" s="199">
        <v>1988</v>
      </c>
      <c r="ES584" s="199">
        <v>1989</v>
      </c>
      <c r="ET584" s="199">
        <v>1990</v>
      </c>
      <c r="EU584" s="199">
        <v>1991</v>
      </c>
      <c r="EV584" s="199">
        <v>1992</v>
      </c>
      <c r="EW584" s="199">
        <v>1993</v>
      </c>
      <c r="EX584" s="199">
        <v>1994</v>
      </c>
      <c r="EY584" s="199">
        <v>1995</v>
      </c>
      <c r="EZ584" s="199">
        <v>1996</v>
      </c>
      <c r="FA584" s="199">
        <v>1997</v>
      </c>
      <c r="FB584" s="199">
        <v>1998</v>
      </c>
      <c r="FC584" s="199">
        <v>1999</v>
      </c>
      <c r="FD584" s="199">
        <v>2000</v>
      </c>
      <c r="FE584" s="199">
        <v>2001</v>
      </c>
      <c r="FF584" s="199">
        <v>2002</v>
      </c>
      <c r="FG584" s="199">
        <v>2003</v>
      </c>
      <c r="FH584" s="199">
        <v>2004</v>
      </c>
      <c r="FI584" s="199">
        <v>2005</v>
      </c>
      <c r="FJ584" s="199">
        <v>2006</v>
      </c>
      <c r="FK584" s="199">
        <v>2007</v>
      </c>
      <c r="FL584" s="199">
        <v>2008</v>
      </c>
      <c r="FM584" s="199">
        <v>2009</v>
      </c>
      <c r="FN584" s="199">
        <v>2010</v>
      </c>
      <c r="FO584" s="199">
        <v>2011</v>
      </c>
      <c r="FP584" s="199">
        <v>2012</v>
      </c>
      <c r="FQ584" s="199">
        <v>2013</v>
      </c>
      <c r="FR584" s="199">
        <v>2014</v>
      </c>
      <c r="FS584" s="199">
        <v>2015</v>
      </c>
      <c r="FT584" s="199">
        <v>2016</v>
      </c>
      <c r="FU584" s="199">
        <v>2017</v>
      </c>
      <c r="FV584" s="199">
        <v>2018</v>
      </c>
      <c r="FW584" s="199">
        <v>2019</v>
      </c>
      <c r="FX584" s="199">
        <v>2020</v>
      </c>
      <c r="FY584" s="200"/>
      <c r="FZ584" s="201" t="s">
        <v>11</v>
      </c>
      <c r="GB584" s="314" t="s">
        <v>338</v>
      </c>
      <c r="GF584" s="1"/>
      <c r="GK584" s="201" t="s">
        <v>11</v>
      </c>
      <c r="GO584" s="22"/>
      <c r="GP584" s="22"/>
      <c r="GQ584" s="22"/>
      <c r="GR584" s="22"/>
      <c r="GS584" s="22"/>
      <c r="GT584" s="22"/>
      <c r="GU584" s="22"/>
      <c r="GV584" s="261" t="s">
        <v>339</v>
      </c>
      <c r="GW584" s="261"/>
      <c r="GX584" s="261"/>
      <c r="GY584" s="68"/>
      <c r="GZ584" s="315"/>
      <c r="HA584" s="23"/>
      <c r="HB584" s="316" t="s">
        <v>340</v>
      </c>
      <c r="HC584" s="261"/>
      <c r="HD584" s="68"/>
      <c r="HE584" s="70"/>
      <c r="HF584" s="23"/>
      <c r="HG584" s="23"/>
      <c r="HH584" s="22">
        <v>1986</v>
      </c>
      <c r="HI584" s="195">
        <v>74.21994077631409</v>
      </c>
    </row>
    <row r="585" spans="2:217" ht="14.1" customHeight="1">
      <c r="B585" s="1"/>
      <c r="C585" s="22"/>
      <c r="D585" s="22"/>
      <c r="E585" s="1"/>
      <c r="F585" s="1"/>
      <c r="G585" s="1"/>
      <c r="H585" s="1"/>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c r="EV585" s="23"/>
      <c r="EW585" s="23"/>
      <c r="EX585" s="23"/>
      <c r="EY585" s="23"/>
      <c r="EZ585" s="23"/>
      <c r="FA585" s="23"/>
      <c r="FB585" s="23"/>
      <c r="FC585" s="23"/>
      <c r="FD585" s="23"/>
      <c r="FE585" s="23"/>
      <c r="FF585" s="23"/>
      <c r="FG585" s="23"/>
      <c r="FH585" s="23"/>
      <c r="FI585" s="23"/>
      <c r="FJ585" s="23"/>
      <c r="FK585" s="23"/>
      <c r="FL585" s="23"/>
      <c r="FM585" s="23"/>
      <c r="FN585" s="240"/>
      <c r="FO585" s="240"/>
      <c r="FP585" s="240"/>
      <c r="FQ585" s="240"/>
      <c r="FR585" s="240"/>
      <c r="FS585" s="240"/>
      <c r="FT585" s="240"/>
      <c r="FU585" s="240"/>
      <c r="FV585" s="240"/>
      <c r="FW585" s="240"/>
      <c r="FX585" s="240"/>
      <c r="FY585" s="23"/>
      <c r="GF585" s="1"/>
      <c r="GM585" s="74" t="s">
        <v>211</v>
      </c>
      <c r="GO585" s="22"/>
      <c r="GP585" s="317"/>
      <c r="GQ585" s="318" t="s">
        <v>341</v>
      </c>
      <c r="GR585" s="319"/>
      <c r="GS585" s="320"/>
      <c r="GT585" s="22"/>
      <c r="GU585" s="22"/>
      <c r="GV585" s="14" t="s">
        <v>342</v>
      </c>
      <c r="GW585" s="14"/>
      <c r="GX585" s="14"/>
      <c r="GY585" s="14" t="s">
        <v>343</v>
      </c>
      <c r="GZ585" s="14" t="s">
        <v>344</v>
      </c>
      <c r="HB585" s="321"/>
      <c r="HC585" s="322" t="s">
        <v>344</v>
      </c>
      <c r="HD585" s="322" t="s">
        <v>343</v>
      </c>
      <c r="HE585" s="322" t="s">
        <v>345</v>
      </c>
      <c r="HF585" s="50"/>
      <c r="HG585" s="23"/>
      <c r="HH585" s="22">
        <v>1987</v>
      </c>
      <c r="HI585" s="195">
        <v>75.835221664919487</v>
      </c>
    </row>
    <row r="586" spans="2:217" ht="14.1" customHeight="1">
      <c r="B586" s="1"/>
      <c r="C586" s="22"/>
      <c r="D586" s="22"/>
      <c r="E586" s="1"/>
      <c r="F586" s="1"/>
      <c r="G586" s="1"/>
      <c r="H586" s="1"/>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c r="EV586" s="23"/>
      <c r="EW586" s="23"/>
      <c r="EX586" s="23"/>
      <c r="EY586" s="23"/>
      <c r="EZ586" s="23"/>
      <c r="FA586" s="23"/>
      <c r="FB586" s="23"/>
      <c r="FC586" s="23"/>
      <c r="FD586" s="23"/>
      <c r="FE586" s="23"/>
      <c r="FF586" s="23"/>
      <c r="FG586" s="23"/>
      <c r="FH586" s="23"/>
      <c r="FI586" s="23"/>
      <c r="FJ586" s="23"/>
      <c r="FK586" s="23"/>
      <c r="FL586" s="23"/>
      <c r="FM586" s="23"/>
      <c r="FN586" s="240"/>
      <c r="FO586" s="240"/>
      <c r="FP586" s="240"/>
      <c r="FQ586" s="240"/>
      <c r="FR586" s="240"/>
      <c r="FS586" s="240"/>
      <c r="FT586" s="240"/>
      <c r="FU586" s="240"/>
      <c r="FV586" s="240"/>
      <c r="FW586" s="240"/>
      <c r="FX586" s="240"/>
      <c r="FY586" s="23"/>
      <c r="GF586" s="1"/>
      <c r="GO586" s="22"/>
      <c r="GP586" s="323"/>
      <c r="GQ586" s="324"/>
      <c r="GR586" s="325"/>
      <c r="GS586" s="326"/>
      <c r="GT586" s="22"/>
      <c r="GU586" s="22"/>
      <c r="GV586" s="327"/>
      <c r="GW586" s="327"/>
      <c r="GX586" s="327"/>
      <c r="GY586" s="327"/>
      <c r="GZ586" s="110"/>
      <c r="HB586" s="321"/>
      <c r="HC586" s="328"/>
      <c r="HD586" s="328"/>
      <c r="HE586" s="329"/>
      <c r="HF586" s="50"/>
      <c r="HG586" s="23"/>
      <c r="HI586" s="195"/>
    </row>
    <row r="587" spans="2:217" ht="15.95" customHeight="1">
      <c r="B587" s="1"/>
      <c r="C587" s="330" t="s">
        <v>346</v>
      </c>
      <c r="D587" s="14" t="s">
        <v>11</v>
      </c>
      <c r="E587" s="1"/>
      <c r="F587" s="1"/>
      <c r="G587" s="1"/>
      <c r="H587" s="1"/>
      <c r="J587" s="112"/>
      <c r="K587" s="112"/>
      <c r="L587" s="112"/>
      <c r="M587" s="111"/>
      <c r="N587" s="127">
        <f t="shared" ref="N587:BY587" si="149">N22+N27+N32+N37+N42+N47+N57+N62+N72+N77+N82+N87+N102+N112+N118+N123+N128+N146+N161+N166+N171+N176+N181+N186+N191+N206+N211+N216+N221+N226+N242+N252+N262+N267+N272+N277+N295+N300+N310+N315+N320+N330+N335+N345+N357+N387+N412+N417+N427+N432+N445+N450+N455+N486+N491+N501+N506+N511+N521+N531+N536+N541+N546+N551+N556+N566</f>
        <v>9.9198187725366926E-2</v>
      </c>
      <c r="O587" s="127">
        <f t="shared" si="149"/>
        <v>0.12899575444005412</v>
      </c>
      <c r="P587" s="127">
        <f t="shared" si="149"/>
        <v>0.15879332115474135</v>
      </c>
      <c r="Q587" s="127">
        <f t="shared" si="149"/>
        <v>0.18458027074397282</v>
      </c>
      <c r="R587" s="127">
        <f t="shared" si="149"/>
        <v>0.21036722033320429</v>
      </c>
      <c r="S587" s="127">
        <f t="shared" si="149"/>
        <v>0.23615416992243576</v>
      </c>
      <c r="T587" s="127">
        <f t="shared" si="149"/>
        <v>0.26194111951166726</v>
      </c>
      <c r="U587" s="127">
        <f t="shared" si="149"/>
        <v>0.28772806910089871</v>
      </c>
      <c r="V587" s="127">
        <f t="shared" si="149"/>
        <v>0.31351501869013021</v>
      </c>
      <c r="W587" s="127">
        <f t="shared" si="149"/>
        <v>0.33930196827936165</v>
      </c>
      <c r="X587" s="127">
        <f t="shared" si="149"/>
        <v>0.43473638687601013</v>
      </c>
      <c r="Y587" s="127">
        <f t="shared" si="149"/>
        <v>0.51115703194142847</v>
      </c>
      <c r="Z587" s="127">
        <f t="shared" si="149"/>
        <v>0.60448960753507408</v>
      </c>
      <c r="AA587" s="127">
        <f t="shared" si="149"/>
        <v>0.69782218312871991</v>
      </c>
      <c r="AB587" s="127">
        <f t="shared" si="149"/>
        <v>0.79115475872236551</v>
      </c>
      <c r="AC587" s="127">
        <f t="shared" si="149"/>
        <v>0.88448733431601145</v>
      </c>
      <c r="AD587" s="127">
        <f t="shared" si="149"/>
        <v>1.1332819026485654</v>
      </c>
      <c r="AE587" s="127">
        <f t="shared" si="149"/>
        <v>1.3820764709811191</v>
      </c>
      <c r="AF587" s="155">
        <f t="shared" si="149"/>
        <v>1.6308710393136732</v>
      </c>
      <c r="AG587" s="155">
        <f t="shared" si="149"/>
        <v>1.8796656076462268</v>
      </c>
      <c r="AH587" s="155">
        <f t="shared" si="149"/>
        <v>2.1284601759787805</v>
      </c>
      <c r="AI587" s="155">
        <f t="shared" si="149"/>
        <v>2.3772547443113345</v>
      </c>
      <c r="AJ587" s="155">
        <f t="shared" si="149"/>
        <v>2.6260493126438882</v>
      </c>
      <c r="AK587" s="155">
        <f t="shared" si="149"/>
        <v>2.8748438809764418</v>
      </c>
      <c r="AL587" s="155">
        <f t="shared" si="149"/>
        <v>3.1236384493089955</v>
      </c>
      <c r="AM587" s="155">
        <f t="shared" si="149"/>
        <v>3.37243301764155</v>
      </c>
      <c r="AN587" s="155">
        <f t="shared" si="149"/>
        <v>3.6212275859740979</v>
      </c>
      <c r="AO587" s="155">
        <f t="shared" si="149"/>
        <v>3.8700221543066577</v>
      </c>
      <c r="AP587" s="155">
        <f t="shared" si="149"/>
        <v>4.1188167226392114</v>
      </c>
      <c r="AQ587" s="155">
        <f t="shared" si="149"/>
        <v>4.3676112909717641</v>
      </c>
      <c r="AR587" s="155">
        <f t="shared" si="149"/>
        <v>4.6512365063073107</v>
      </c>
      <c r="AS587" s="155">
        <f t="shared" si="149"/>
        <v>4.9381023270531594</v>
      </c>
      <c r="AT587" s="155">
        <f t="shared" si="149"/>
        <v>5.2333872400660599</v>
      </c>
      <c r="AU587" s="155">
        <f t="shared" si="149"/>
        <v>5.5325944361251835</v>
      </c>
      <c r="AV587" s="155">
        <f t="shared" si="149"/>
        <v>5.8387867035030894</v>
      </c>
      <c r="AW587" s="155">
        <f t="shared" si="149"/>
        <v>6.1983692264247097</v>
      </c>
      <c r="AX587" s="155">
        <f t="shared" si="149"/>
        <v>6.5416346303434834</v>
      </c>
      <c r="AY587" s="155">
        <f t="shared" si="149"/>
        <v>6.955136673532655</v>
      </c>
      <c r="AZ587" s="155">
        <f t="shared" si="149"/>
        <v>7.3658432864024466</v>
      </c>
      <c r="BA587" s="155">
        <f t="shared" si="149"/>
        <v>7.8055139617546612</v>
      </c>
      <c r="BB587" s="155">
        <f t="shared" si="149"/>
        <v>8.3553524961969856</v>
      </c>
      <c r="BC587" s="155">
        <f t="shared" si="149"/>
        <v>8.7452891037727269</v>
      </c>
      <c r="BD587" s="155">
        <f t="shared" si="149"/>
        <v>9.2874864480058719</v>
      </c>
      <c r="BE587" s="155">
        <f t="shared" si="149"/>
        <v>10.582613231907603</v>
      </c>
      <c r="BF587" s="155">
        <f t="shared" si="149"/>
        <v>10.692227256214679</v>
      </c>
      <c r="BG587" s="155">
        <f t="shared" si="149"/>
        <v>10.208073241625293</v>
      </c>
      <c r="BH587" s="155">
        <f t="shared" si="149"/>
        <v>11.117467056474249</v>
      </c>
      <c r="BI587" s="155">
        <f t="shared" si="149"/>
        <v>16.762111960329818</v>
      </c>
      <c r="BJ587" s="155">
        <f t="shared" si="149"/>
        <v>22.029305108366433</v>
      </c>
      <c r="BK587" s="155">
        <f t="shared" si="149"/>
        <v>27.278924148641053</v>
      </c>
      <c r="BL587" s="155">
        <f t="shared" si="149"/>
        <v>28.246658784942611</v>
      </c>
      <c r="BM587" s="155">
        <f t="shared" si="149"/>
        <v>29.42579652960152</v>
      </c>
      <c r="BN587" s="155">
        <f t="shared" si="149"/>
        <v>32.165451770798562</v>
      </c>
      <c r="BO587" s="155">
        <f t="shared" si="149"/>
        <v>34.075413079285958</v>
      </c>
      <c r="BP587" s="155">
        <f t="shared" si="149"/>
        <v>34.365608521569641</v>
      </c>
      <c r="BQ587" s="155">
        <f t="shared" si="149"/>
        <v>37.012443548381732</v>
      </c>
      <c r="BR587" s="155">
        <f t="shared" si="149"/>
        <v>39.490660795992248</v>
      </c>
      <c r="BS587" s="155">
        <f t="shared" si="149"/>
        <v>40.665081234997714</v>
      </c>
      <c r="BT587" s="155">
        <f t="shared" si="149"/>
        <v>47.792109416235341</v>
      </c>
      <c r="BU587" s="155">
        <f t="shared" si="149"/>
        <v>54.229005198448597</v>
      </c>
      <c r="BV587" s="155">
        <f t="shared" si="149"/>
        <v>48.102665804031574</v>
      </c>
      <c r="BW587" s="155">
        <f t="shared" si="149"/>
        <v>47.852978549612303</v>
      </c>
      <c r="BX587" s="155">
        <f t="shared" si="149"/>
        <v>61.107786973018094</v>
      </c>
      <c r="BY587" s="155">
        <f t="shared" si="149"/>
        <v>63.197668209269992</v>
      </c>
      <c r="BZ587" s="155">
        <f t="shared" ref="BZ587:EK587" si="150">BZ22+BZ27+BZ32+BZ37+BZ42+BZ47+BZ57+BZ62+BZ72+BZ77+BZ82+BZ87+BZ102+BZ112+BZ118+BZ123+BZ128+BZ146+BZ161+BZ166+BZ171+BZ176+BZ181+BZ186+BZ191+BZ206+BZ211+BZ216+BZ221+BZ226+BZ242+BZ252+BZ262+BZ267+BZ272+BZ277+BZ295+BZ300+BZ310+BZ315+BZ320+BZ330+BZ335+BZ345+BZ357+BZ387+BZ412+BZ417+BZ427+BZ432+BZ445+BZ450+BZ455+BZ486+BZ491+BZ501+BZ506+BZ511+BZ521+BZ531+BZ536+BZ541+BZ546+BZ551+BZ556+BZ566</f>
        <v>57.986260399505341</v>
      </c>
      <c r="CA587" s="155">
        <f t="shared" si="150"/>
        <v>66.867513438407329</v>
      </c>
      <c r="CB587" s="155">
        <f t="shared" si="150"/>
        <v>78.222391556527782</v>
      </c>
      <c r="CC587" s="155">
        <f t="shared" si="150"/>
        <v>87.176966499202237</v>
      </c>
      <c r="CD587" s="155">
        <f t="shared" si="150"/>
        <v>100.58200720948793</v>
      </c>
      <c r="CE587" s="155">
        <f t="shared" si="150"/>
        <v>132.19224020862217</v>
      </c>
      <c r="CF587" s="155">
        <f t="shared" si="150"/>
        <v>139.26512539909891</v>
      </c>
      <c r="CG587" s="155">
        <f t="shared" si="150"/>
        <v>146.65099715182004</v>
      </c>
      <c r="CH587" s="155">
        <f t="shared" si="150"/>
        <v>185.85783596670464</v>
      </c>
      <c r="CI587" s="155">
        <f t="shared" si="150"/>
        <v>214.04654490322059</v>
      </c>
      <c r="CJ587" s="155">
        <f t="shared" si="150"/>
        <v>235.34001499672962</v>
      </c>
      <c r="CK587" s="155">
        <f t="shared" si="150"/>
        <v>253.58941337782593</v>
      </c>
      <c r="CL587" s="155">
        <f t="shared" si="150"/>
        <v>270.50493696686999</v>
      </c>
      <c r="CM587" s="155">
        <f t="shared" si="150"/>
        <v>249.76069670007917</v>
      </c>
      <c r="CN587" s="155">
        <f t="shared" si="150"/>
        <v>255.95963735937229</v>
      </c>
      <c r="CO587" s="155">
        <f t="shared" si="150"/>
        <v>270.70897392533078</v>
      </c>
      <c r="CP587" s="155">
        <f t="shared" si="150"/>
        <v>315.11661392347298</v>
      </c>
      <c r="CQ587" s="155">
        <f t="shared" si="150"/>
        <v>344.61498189093913</v>
      </c>
      <c r="CR587" s="155">
        <f t="shared" si="150"/>
        <v>378.44536272771614</v>
      </c>
      <c r="CS587" s="155">
        <f t="shared" si="150"/>
        <v>459.37883344605905</v>
      </c>
      <c r="CT587" s="155">
        <f t="shared" si="150"/>
        <v>465.4242616543321</v>
      </c>
      <c r="CU587" s="155">
        <f t="shared" si="150"/>
        <v>470.60602064109463</v>
      </c>
      <c r="CV587" s="155">
        <f t="shared" si="150"/>
        <v>490.10185988038597</v>
      </c>
      <c r="CW587" s="155">
        <f t="shared" si="150"/>
        <v>524.69476936082185</v>
      </c>
      <c r="CX587" s="155">
        <f t="shared" si="150"/>
        <v>509.62368394253019</v>
      </c>
      <c r="CY587" s="155">
        <f t="shared" si="150"/>
        <v>586.14866656445781</v>
      </c>
      <c r="CZ587" s="155">
        <f t="shared" si="150"/>
        <v>698.6870270716671</v>
      </c>
      <c r="DA587" s="155">
        <f t="shared" si="150"/>
        <v>775.89290871516209</v>
      </c>
      <c r="DB587" s="155">
        <f t="shared" si="150"/>
        <v>879.64410894896696</v>
      </c>
      <c r="DC587" s="155">
        <f t="shared" si="150"/>
        <v>970.30892881980742</v>
      </c>
      <c r="DD587" s="155">
        <f t="shared" si="150"/>
        <v>1080.587659905965</v>
      </c>
      <c r="DE587" s="155">
        <f t="shared" si="150"/>
        <v>1062.3191172898241</v>
      </c>
      <c r="DF587" s="155">
        <f t="shared" si="150"/>
        <v>1274.5634031795764</v>
      </c>
      <c r="DG587" s="155">
        <f t="shared" si="150"/>
        <v>1439.6355208847397</v>
      </c>
      <c r="DH587" s="155">
        <f t="shared" si="150"/>
        <v>1491.3390889201055</v>
      </c>
      <c r="DI587" s="155">
        <f t="shared" si="150"/>
        <v>1575.8104343765729</v>
      </c>
      <c r="DJ587" s="155">
        <f t="shared" si="150"/>
        <v>1637.4679713562266</v>
      </c>
      <c r="DK587" s="155">
        <f t="shared" si="150"/>
        <v>1838.8001704426586</v>
      </c>
      <c r="DL587" s="155">
        <f t="shared" si="150"/>
        <v>2043.8652081974747</v>
      </c>
      <c r="DM587" s="155">
        <f t="shared" si="150"/>
        <v>2171.3129775225721</v>
      </c>
      <c r="DN587" s="155">
        <f t="shared" si="150"/>
        <v>2254.9152080872896</v>
      </c>
      <c r="DO587" s="155">
        <f t="shared" si="150"/>
        <v>2429.0650704933746</v>
      </c>
      <c r="DP587" s="155">
        <f t="shared" si="150"/>
        <v>2618.5089612932948</v>
      </c>
      <c r="DQ587" s="155">
        <f t="shared" si="150"/>
        <v>2785.6973303870573</v>
      </c>
      <c r="DR587" s="155">
        <f t="shared" si="150"/>
        <v>3037.4486796436913</v>
      </c>
      <c r="DS587" s="155">
        <f t="shared" si="150"/>
        <v>3252.0629727975288</v>
      </c>
      <c r="DT587" s="155">
        <f t="shared" si="150"/>
        <v>3543.0180802033988</v>
      </c>
      <c r="DU587" s="155">
        <f t="shared" si="150"/>
        <v>3963.0489308969336</v>
      </c>
      <c r="DV587" s="155">
        <f t="shared" si="150"/>
        <v>4322.0751389541738</v>
      </c>
      <c r="DW587" s="155">
        <f t="shared" si="150"/>
        <v>4650.2321940294314</v>
      </c>
      <c r="DX587" s="155">
        <f t="shared" si="150"/>
        <v>5027.8816852438486</v>
      </c>
      <c r="DY587" s="155">
        <f t="shared" si="150"/>
        <v>5453.3462360186059</v>
      </c>
      <c r="DZ587" s="155">
        <f t="shared" si="150"/>
        <v>5971.8683249787127</v>
      </c>
      <c r="EA587" s="155">
        <f t="shared" si="150"/>
        <v>6339.9187919198012</v>
      </c>
      <c r="EB587" s="155">
        <f t="shared" si="150"/>
        <v>6782.6601427581136</v>
      </c>
      <c r="EC587" s="155">
        <f t="shared" si="150"/>
        <v>6848.1477892244056</v>
      </c>
      <c r="ED587" s="155">
        <f t="shared" si="150"/>
        <v>6443.3820724324114</v>
      </c>
      <c r="EE587" s="155">
        <f t="shared" si="150"/>
        <v>5531.9997246086532</v>
      </c>
      <c r="EF587" s="155">
        <f t="shared" si="150"/>
        <v>5451.8177361362523</v>
      </c>
      <c r="EG587" s="155">
        <f t="shared" si="150"/>
        <v>5476.9524118791051</v>
      </c>
      <c r="EH587" s="155">
        <f t="shared" si="150"/>
        <v>5428.5985316251281</v>
      </c>
      <c r="EI587" s="155">
        <f t="shared" si="150"/>
        <v>5545.5095212429251</v>
      </c>
      <c r="EJ587" s="155">
        <f t="shared" si="150"/>
        <v>4938.5356340546959</v>
      </c>
      <c r="EK587" s="155">
        <f t="shared" si="150"/>
        <v>4530.4954507273123</v>
      </c>
      <c r="EL587" s="155">
        <f t="shared" ref="EL587:FU587" si="151">EL22+EL27+EL32+EL37+EL42+EL47+EL57+EL62+EL72+EL77+EL82+EL87+EL102+EL112+EL118+EL123+EL128+EL146+EL161+EL166+EL171+EL176+EL181+EL186+EL191+EL206+EL211+EL216+EL221+EL226+EL242+EL252+EL262+EL267+EL272+EL277+EL295+EL300+EL310+EL315+EL320+EL330+EL335+EL345+EL357+EL387+EL412+EL417+EL427+EL432+EL445+EL450+EL455+EL486+EL491+EL501+EL506+EL511+EL521+EL531+EL536+EL541+EL546+EL551+EL556+EL566</f>
        <v>4306.521626226564</v>
      </c>
      <c r="EM587" s="155">
        <f t="shared" si="151"/>
        <v>4254.965409103349</v>
      </c>
      <c r="EN587" s="155">
        <f t="shared" si="151"/>
        <v>4291.3358804626832</v>
      </c>
      <c r="EO587" s="155">
        <f t="shared" si="151"/>
        <v>4407.1333082036244</v>
      </c>
      <c r="EP587" s="155">
        <f t="shared" si="151"/>
        <v>4453.3955046164137</v>
      </c>
      <c r="EQ587" s="155">
        <f t="shared" si="151"/>
        <v>4810.1403132548148</v>
      </c>
      <c r="ER587" s="155">
        <f t="shared" si="151"/>
        <v>4840.6707840424515</v>
      </c>
      <c r="ES587" s="155">
        <f t="shared" si="151"/>
        <v>5022.9469063656697</v>
      </c>
      <c r="ET587" s="155">
        <f t="shared" si="151"/>
        <v>5493.8828583801196</v>
      </c>
      <c r="EU587" s="155">
        <f t="shared" si="151"/>
        <v>5627.1790734611086</v>
      </c>
      <c r="EV587" s="155">
        <f t="shared" si="151"/>
        <v>5591.2961641853681</v>
      </c>
      <c r="EW587" s="155">
        <f t="shared" si="151"/>
        <v>5523.3313252552161</v>
      </c>
      <c r="EX587" s="155">
        <f t="shared" si="151"/>
        <v>5898.7073694161818</v>
      </c>
      <c r="EY587" s="155">
        <f t="shared" si="151"/>
        <v>6092.5566405174941</v>
      </c>
      <c r="EZ587" s="155">
        <f t="shared" si="151"/>
        <v>6438.5355844377</v>
      </c>
      <c r="FA587" s="155">
        <f t="shared" si="151"/>
        <v>6591.2964417419289</v>
      </c>
      <c r="FB587" s="155">
        <f t="shared" si="151"/>
        <v>7129.8717561236745</v>
      </c>
      <c r="FC587" s="155">
        <f t="shared" si="151"/>
        <v>7745.9686053662435</v>
      </c>
      <c r="FD587" s="155">
        <f t="shared" si="151"/>
        <v>7977.2497727071805</v>
      </c>
      <c r="FE587" s="155">
        <f t="shared" si="151"/>
        <v>8296.7187934531012</v>
      </c>
      <c r="FF587" s="155">
        <f t="shared" si="151"/>
        <v>8554.9289611305958</v>
      </c>
      <c r="FG587" s="155">
        <f t="shared" si="151"/>
        <v>8728.9573607066832</v>
      </c>
      <c r="FH587" s="155">
        <f t="shared" si="151"/>
        <v>8895.0326080530995</v>
      </c>
      <c r="FI587" s="155">
        <f t="shared" si="151"/>
        <v>8959.1444581627329</v>
      </c>
      <c r="FJ587" s="155">
        <f t="shared" si="151"/>
        <v>8983.9704677376994</v>
      </c>
      <c r="FK587" s="155">
        <f t="shared" si="151"/>
        <v>9060.7932379260983</v>
      </c>
      <c r="FL587" s="155">
        <f t="shared" si="151"/>
        <v>9131.467840514415</v>
      </c>
      <c r="FM587" s="155">
        <f t="shared" si="151"/>
        <v>9119.2793373912264</v>
      </c>
      <c r="FN587" s="155">
        <f t="shared" si="151"/>
        <v>9196.8479803635601</v>
      </c>
      <c r="FO587" s="155">
        <f t="shared" si="151"/>
        <v>8596.7194338661575</v>
      </c>
      <c r="FP587" s="155">
        <f t="shared" si="151"/>
        <v>8813.2559982960447</v>
      </c>
      <c r="FQ587" s="155">
        <f t="shared" si="151"/>
        <v>8890.5777809606825</v>
      </c>
      <c r="FR587" s="155">
        <f t="shared" si="151"/>
        <v>8911.0873703130728</v>
      </c>
      <c r="FS587" s="155">
        <f t="shared" si="151"/>
        <v>8920.0974085916932</v>
      </c>
      <c r="FT587" s="155">
        <f t="shared" si="151"/>
        <v>8360.7807014070713</v>
      </c>
      <c r="FU587" s="155">
        <f t="shared" si="151"/>
        <v>8306.9120286656434</v>
      </c>
      <c r="FV587" s="155">
        <f>FV22+FV27+FV32+FV37+FV42+FV47+FV57+FV62+FV72+FV77+FV82+FV87+FV102+FV112+FV118+FV123+FV128+FV146+FV161+FV166+FV171+FV176+FV181+FV186+FV191+FV206+FV211+FV216+FV221+FV226+FV242+FV252+FV262+FV267+FV272+FV277+FV295+FV300+FV310+FV315+FV320+FV330+FV335+FV345+FV357+FV387+FV412+FV417+FV427+FV432+FV445+FV450+FV455+FV486+FV491+FV501+FV506+FV511+FV521+FV531+FV536+FV541+FV546+FV551+FV556+FV566</f>
        <v>8386.4502758370563</v>
      </c>
      <c r="FW587" s="198"/>
      <c r="FX587" s="198"/>
      <c r="FY587" s="217" t="s">
        <v>166</v>
      </c>
      <c r="FZ587" s="139">
        <f>SUM(I587:FX587)</f>
        <v>404304.79458081949</v>
      </c>
      <c r="GB587" s="330" t="s">
        <v>346</v>
      </c>
      <c r="GC587" s="14" t="s">
        <v>11</v>
      </c>
      <c r="GD587" s="1"/>
      <c r="GE587" s="154" t="s">
        <v>180</v>
      </c>
      <c r="GF587" s="331">
        <f>FZ587/FZ590</f>
        <v>0.32115942101414408</v>
      </c>
      <c r="GK587" s="177">
        <f>SUM(H587:FV587)</f>
        <v>404304.79458081949</v>
      </c>
      <c r="GM587" s="174">
        <f>SUM(DU587:FS587)</f>
        <v>332262.33467806509</v>
      </c>
      <c r="GO587" s="22"/>
      <c r="GP587" s="332">
        <f>FN580</f>
        <v>35964.556716081264</v>
      </c>
      <c r="GQ587" s="333" t="s">
        <v>347</v>
      </c>
      <c r="GR587" s="334"/>
      <c r="GS587" s="335"/>
      <c r="GT587" s="22"/>
      <c r="GU587" s="22"/>
      <c r="GV587" s="336">
        <f>FZ587</f>
        <v>404304.79458081949</v>
      </c>
      <c r="GW587" s="336"/>
      <c r="GX587" s="336"/>
      <c r="GY587" s="337">
        <f>GV587/$GV$595</f>
        <v>0.22373235353337539</v>
      </c>
      <c r="GZ587" s="338">
        <f>GV587/$GV$590</f>
        <v>0.32115942101414408</v>
      </c>
      <c r="HB587" s="339" t="s">
        <v>346</v>
      </c>
      <c r="HC587" s="237" t="e">
        <v>#REF!</v>
      </c>
      <c r="HD587" s="340" t="e">
        <f>HC587/$GV$595</f>
        <v>#REF!</v>
      </c>
      <c r="HE587" s="341" t="e">
        <f>HC587/$HC$590</f>
        <v>#REF!</v>
      </c>
      <c r="HF587" s="23"/>
      <c r="HG587" s="23"/>
      <c r="HH587" s="22">
        <v>1988</v>
      </c>
      <c r="HI587" s="195">
        <v>78.607527500000003</v>
      </c>
    </row>
    <row r="588" spans="2:217" ht="15.95" customHeight="1">
      <c r="B588" s="1"/>
      <c r="C588" s="330" t="s">
        <v>348</v>
      </c>
      <c r="D588" s="14" t="s">
        <v>11</v>
      </c>
      <c r="E588" s="1"/>
      <c r="F588" s="1"/>
      <c r="G588" s="1"/>
      <c r="H588" s="1"/>
      <c r="J588" s="112"/>
      <c r="K588" s="112"/>
      <c r="L588" s="112"/>
      <c r="M588" s="112"/>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c r="BW588" s="155"/>
      <c r="BX588" s="155"/>
      <c r="BY588" s="155"/>
      <c r="BZ588" s="155"/>
      <c r="CA588" s="155"/>
      <c r="CB588" s="155"/>
      <c r="CC588" s="155"/>
      <c r="CD588" s="155"/>
      <c r="CE588" s="155"/>
      <c r="CF588" s="155"/>
      <c r="CG588" s="155"/>
      <c r="CH588" s="155"/>
      <c r="CI588" s="342">
        <f t="shared" ref="CI588:ET588" si="152">CI17+CI52+CI67+CI97+CI107+CI151+CI156+CI201+CI231+CI247+CI257+CI285+CI290+CI325+CI340+CI351+CI362+CI367+CI372+CI377+CI382+CI397+CI402+CI407+CI422+CI460+CI465+CI470+CI476+CI481+CI496+CI516+CI561</f>
        <v>0</v>
      </c>
      <c r="CJ588" s="155">
        <f t="shared" si="152"/>
        <v>1.5918920066992632</v>
      </c>
      <c r="CK588" s="155">
        <f t="shared" si="152"/>
        <v>1.6215914844361896</v>
      </c>
      <c r="CL588" s="155">
        <f t="shared" si="152"/>
        <v>1.7641489775734369</v>
      </c>
      <c r="CM588" s="155">
        <f t="shared" si="152"/>
        <v>1.7017800743258917</v>
      </c>
      <c r="CN588" s="155">
        <f t="shared" si="152"/>
        <v>1.9156163140317626</v>
      </c>
      <c r="CO588" s="155">
        <f t="shared" si="152"/>
        <v>2.1027230237743995</v>
      </c>
      <c r="CP588" s="155">
        <f t="shared" si="152"/>
        <v>2.2393406213642617</v>
      </c>
      <c r="CQ588" s="155">
        <f t="shared" si="152"/>
        <v>2.2244908824957985</v>
      </c>
      <c r="CR588" s="155">
        <f t="shared" si="152"/>
        <v>2.4353571744279763</v>
      </c>
      <c r="CS588" s="155">
        <f t="shared" si="152"/>
        <v>3.0174669380717374</v>
      </c>
      <c r="CT588" s="155">
        <f t="shared" si="152"/>
        <v>20.592343737686505</v>
      </c>
      <c r="CU588" s="155">
        <f t="shared" si="152"/>
        <v>21.591274217855876</v>
      </c>
      <c r="CV588" s="155">
        <f t="shared" si="152"/>
        <v>22.394617365307266</v>
      </c>
      <c r="CW588" s="155">
        <f t="shared" si="152"/>
        <v>22.807138981655221</v>
      </c>
      <c r="CX588" s="155">
        <f t="shared" si="152"/>
        <v>24.690474587855089</v>
      </c>
      <c r="CY588" s="155">
        <f t="shared" si="152"/>
        <v>25.838966875353648</v>
      </c>
      <c r="CZ588" s="155">
        <f t="shared" si="152"/>
        <v>28.05591704417099</v>
      </c>
      <c r="DA588" s="155">
        <f t="shared" si="152"/>
        <v>30.698157947310623</v>
      </c>
      <c r="DB588" s="155">
        <f t="shared" si="152"/>
        <v>34.214921684890562</v>
      </c>
      <c r="DC588" s="155">
        <f t="shared" si="152"/>
        <v>585.58036649791939</v>
      </c>
      <c r="DD588" s="155">
        <f t="shared" si="152"/>
        <v>609.01355512305361</v>
      </c>
      <c r="DE588" s="155">
        <f t="shared" si="152"/>
        <v>631.06567294331887</v>
      </c>
      <c r="DF588" s="155">
        <f t="shared" si="152"/>
        <v>653.65539879444395</v>
      </c>
      <c r="DG588" s="155">
        <f t="shared" si="152"/>
        <v>687.09072962228686</v>
      </c>
      <c r="DH588" s="155">
        <f t="shared" si="152"/>
        <v>664.08372215726149</v>
      </c>
      <c r="DI588" s="155">
        <f t="shared" si="152"/>
        <v>673.14136223451487</v>
      </c>
      <c r="DJ588" s="155">
        <f t="shared" si="152"/>
        <v>687.98906403080991</v>
      </c>
      <c r="DK588" s="155">
        <f t="shared" si="152"/>
        <v>731.99517726317958</v>
      </c>
      <c r="DL588" s="155">
        <f t="shared" si="152"/>
        <v>753.81015333477603</v>
      </c>
      <c r="DM588" s="155">
        <f t="shared" si="152"/>
        <v>772.05016761112324</v>
      </c>
      <c r="DN588" s="155">
        <f t="shared" si="152"/>
        <v>779.34722737478717</v>
      </c>
      <c r="DO588" s="155">
        <f t="shared" si="152"/>
        <v>841.83579824690025</v>
      </c>
      <c r="DP588" s="155">
        <f t="shared" si="152"/>
        <v>921.60130015187212</v>
      </c>
      <c r="DQ588" s="155">
        <f t="shared" si="152"/>
        <v>955.38381132990628</v>
      </c>
      <c r="DR588" s="155">
        <f t="shared" si="152"/>
        <v>991.2088298599989</v>
      </c>
      <c r="DS588" s="155">
        <f t="shared" si="152"/>
        <v>1029.541040790413</v>
      </c>
      <c r="DT588" s="155">
        <f t="shared" si="152"/>
        <v>1098.1216143371569</v>
      </c>
      <c r="DU588" s="155">
        <f t="shared" si="152"/>
        <v>1149.7111914927527</v>
      </c>
      <c r="DV588" s="155">
        <f t="shared" si="152"/>
        <v>1333.5108973726506</v>
      </c>
      <c r="DW588" s="155">
        <f t="shared" si="152"/>
        <v>1401.1954273671911</v>
      </c>
      <c r="DX588" s="155">
        <f t="shared" si="152"/>
        <v>1495.0993954977614</v>
      </c>
      <c r="DY588" s="155">
        <f t="shared" si="152"/>
        <v>1610.5145437047563</v>
      </c>
      <c r="DZ588" s="155">
        <f t="shared" si="152"/>
        <v>1781.2675104280986</v>
      </c>
      <c r="EA588" s="155">
        <f t="shared" si="152"/>
        <v>1956.7715584303842</v>
      </c>
      <c r="EB588" s="155">
        <f t="shared" si="152"/>
        <v>2133.7248188121448</v>
      </c>
      <c r="EC588" s="155">
        <f t="shared" si="152"/>
        <v>2862.7128630054335</v>
      </c>
      <c r="ED588" s="155">
        <f t="shared" si="152"/>
        <v>3599.0356883090517</v>
      </c>
      <c r="EE588" s="155">
        <f t="shared" si="152"/>
        <v>3467.5629601067003</v>
      </c>
      <c r="EF588" s="155">
        <f t="shared" si="152"/>
        <v>4637.5285627437797</v>
      </c>
      <c r="EG588" s="155">
        <f t="shared" si="152"/>
        <v>4779.1686445926725</v>
      </c>
      <c r="EH588" s="155">
        <f t="shared" si="152"/>
        <v>4662.6972620417246</v>
      </c>
      <c r="EI588" s="155">
        <f t="shared" si="152"/>
        <v>4886.7529415291137</v>
      </c>
      <c r="EJ588" s="155">
        <f t="shared" si="152"/>
        <v>4606.0559504713256</v>
      </c>
      <c r="EK588" s="155">
        <f t="shared" si="152"/>
        <v>4300.4521369645909</v>
      </c>
      <c r="EL588" s="155">
        <f t="shared" si="152"/>
        <v>3837.2914124614044</v>
      </c>
      <c r="EM588" s="155">
        <f t="shared" si="152"/>
        <v>3603.434676235765</v>
      </c>
      <c r="EN588" s="155">
        <f t="shared" si="152"/>
        <v>3574.8776189562122</v>
      </c>
      <c r="EO588" s="155">
        <f t="shared" si="152"/>
        <v>3700.3044258214977</v>
      </c>
      <c r="EP588" s="155">
        <f t="shared" si="152"/>
        <v>4110.4102703535218</v>
      </c>
      <c r="EQ588" s="155">
        <f t="shared" si="152"/>
        <v>4163.3348850735119</v>
      </c>
      <c r="ER588" s="155">
        <f t="shared" si="152"/>
        <v>4773.3413165675629</v>
      </c>
      <c r="ES588" s="155">
        <f t="shared" si="152"/>
        <v>7227.4804519225872</v>
      </c>
      <c r="ET588" s="155">
        <f t="shared" si="152"/>
        <v>7540.5489433559451</v>
      </c>
      <c r="EU588" s="155">
        <f t="shared" ref="EU588:FU588" si="153">EU17+EU52+EU67+EU97+EU107+EU151+EU156+EU201+EU231+EU247+EU257+EU285+EU290+EU325+EU340+EU351+EU362+EU367+EU372+EU377+EU382+EU397+EU402+EU407+EU422+EU460+EU465+EU470+EU476+EU481+EU496+EU516+EU561</f>
        <v>7720.2606754628623</v>
      </c>
      <c r="EV588" s="155">
        <f t="shared" si="153"/>
        <v>7835.5703789910895</v>
      </c>
      <c r="EW588" s="155">
        <f t="shared" si="153"/>
        <v>7882.6769359306199</v>
      </c>
      <c r="EX588" s="155">
        <f t="shared" si="153"/>
        <v>8058.7273869911432</v>
      </c>
      <c r="EY588" s="155">
        <f t="shared" si="153"/>
        <v>8114.6852415770136</v>
      </c>
      <c r="EZ588" s="155">
        <f t="shared" si="153"/>
        <v>8329.3174597443176</v>
      </c>
      <c r="FA588" s="155">
        <f t="shared" si="153"/>
        <v>8633.3536237569842</v>
      </c>
      <c r="FB588" s="155">
        <f t="shared" si="153"/>
        <v>8821.7180725686303</v>
      </c>
      <c r="FC588" s="155">
        <f t="shared" si="153"/>
        <v>8822.8099600850001</v>
      </c>
      <c r="FD588" s="155">
        <f t="shared" si="153"/>
        <v>9048.151899743365</v>
      </c>
      <c r="FE588" s="155">
        <f t="shared" si="153"/>
        <v>9051.1281011435967</v>
      </c>
      <c r="FF588" s="155">
        <f t="shared" si="153"/>
        <v>8852.4282296981328</v>
      </c>
      <c r="FG588" s="155">
        <f t="shared" si="153"/>
        <v>9465.2195509395715</v>
      </c>
      <c r="FH588" s="155">
        <f t="shared" si="153"/>
        <v>9886.1530308709935</v>
      </c>
      <c r="FI588" s="155">
        <f t="shared" si="153"/>
        <v>10596.71063778264</v>
      </c>
      <c r="FJ588" s="155">
        <f t="shared" si="153"/>
        <v>10667.187141904495</v>
      </c>
      <c r="FK588" s="155">
        <f t="shared" si="153"/>
        <v>10893.875289840867</v>
      </c>
      <c r="FL588" s="155">
        <f t="shared" si="153"/>
        <v>11261.362147022253</v>
      </c>
      <c r="FM588" s="155">
        <f t="shared" si="153"/>
        <v>10906.177040103152</v>
      </c>
      <c r="FN588" s="155">
        <f t="shared" si="153"/>
        <v>11308.747261466571</v>
      </c>
      <c r="FO588" s="155">
        <f t="shared" si="153"/>
        <v>11586.037625275309</v>
      </c>
      <c r="FP588" s="155">
        <f t="shared" si="153"/>
        <v>11961.429388563334</v>
      </c>
      <c r="FQ588" s="155">
        <f t="shared" si="153"/>
        <v>12107.363309464505</v>
      </c>
      <c r="FR588" s="155">
        <f t="shared" si="153"/>
        <v>12181.730758962283</v>
      </c>
      <c r="FS588" s="155">
        <f t="shared" si="153"/>
        <v>12692.830311693857</v>
      </c>
      <c r="FT588" s="155">
        <f t="shared" si="153"/>
        <v>12941.049851058391</v>
      </c>
      <c r="FU588" s="155">
        <f t="shared" si="153"/>
        <v>13033.234336025547</v>
      </c>
      <c r="FV588" s="155">
        <f>FV17+FV52+FV67+FV97+FV107+FV151+FV156+FV201+FV231+FV247+FV257+FV285+FV290+FV325+FV340+FV351+FV362+FV367+FV372+FV377+FV382+FV397+FV402+FV407+FV422+FV460+FV465+FV470+FV476+FV481+FV496+FV516+FV561</f>
        <v>13346.122534757602</v>
      </c>
      <c r="FW588" s="198"/>
      <c r="FX588" s="198"/>
      <c r="FY588" s="217" t="s">
        <v>166</v>
      </c>
      <c r="FZ588" s="139">
        <f>SUM(I588:FX588)</f>
        <v>393518.85774668521</v>
      </c>
      <c r="GB588" s="330" t="s">
        <v>348</v>
      </c>
      <c r="GC588" s="14" t="s">
        <v>11</v>
      </c>
      <c r="GD588" s="1"/>
      <c r="GE588" s="104" t="s">
        <v>169</v>
      </c>
      <c r="GF588" s="331">
        <f>FZ588/FZ590</f>
        <v>0.31259161455927098</v>
      </c>
      <c r="GK588" s="177">
        <f>SUM(H588:FV588)</f>
        <v>393518.85774668521</v>
      </c>
      <c r="GM588" s="297">
        <f>SUM(DU588:FS588)</f>
        <v>339880.4378132007</v>
      </c>
      <c r="GO588" s="22"/>
      <c r="GP588" s="343">
        <f>GP587*10^6</f>
        <v>35964556716.081261</v>
      </c>
      <c r="GQ588" s="150" t="s">
        <v>349</v>
      </c>
      <c r="GR588" s="27"/>
      <c r="GS588" s="344"/>
      <c r="GT588" s="22"/>
      <c r="GU588" s="22"/>
      <c r="GV588" s="198">
        <f>FZ588</f>
        <v>393518.85774668521</v>
      </c>
      <c r="GW588" s="198"/>
      <c r="GX588" s="198"/>
      <c r="GY588" s="311">
        <f>GV588/$GV$595</f>
        <v>0.21776368072684799</v>
      </c>
      <c r="GZ588" s="345">
        <f>GV588/$GV$590</f>
        <v>0.31259161455927098</v>
      </c>
      <c r="HB588" s="346" t="s">
        <v>348</v>
      </c>
      <c r="HC588" s="242" t="e">
        <v>#REF!</v>
      </c>
      <c r="HD588" s="347" t="e">
        <f>HC588/$GV$595</f>
        <v>#REF!</v>
      </c>
      <c r="HE588" s="348" t="e">
        <f t="shared" ref="HE588:HE595" si="154">HC588/$HC$590</f>
        <v>#REF!</v>
      </c>
      <c r="HF588" s="23"/>
      <c r="HG588" s="23"/>
      <c r="HH588" s="22">
        <v>1989</v>
      </c>
      <c r="HI588" s="195">
        <v>79.863446559595474</v>
      </c>
    </row>
    <row r="589" spans="2:217" ht="15.95" customHeight="1">
      <c r="B589" s="1"/>
      <c r="C589" s="330" t="s">
        <v>350</v>
      </c>
      <c r="D589" s="14" t="s">
        <v>11</v>
      </c>
      <c r="E589" s="1"/>
      <c r="F589" s="1"/>
      <c r="G589" s="1"/>
      <c r="H589" s="1"/>
      <c r="J589" s="198"/>
      <c r="K589" s="198"/>
      <c r="L589" s="198"/>
      <c r="M589" s="198"/>
      <c r="N589" s="198"/>
      <c r="O589" s="198"/>
      <c r="P589" s="198"/>
      <c r="Q589" s="198"/>
      <c r="R589" s="198"/>
      <c r="S589" s="198"/>
      <c r="T589" s="198"/>
      <c r="U589" s="198"/>
      <c r="V589" s="198"/>
      <c r="W589" s="198"/>
      <c r="X589" s="198"/>
      <c r="Y589" s="198"/>
      <c r="Z589" s="198"/>
      <c r="AA589" s="198"/>
      <c r="AB589" s="198"/>
      <c r="AC589" s="198"/>
      <c r="AD589" s="198"/>
      <c r="AE589" s="198"/>
      <c r="AF589" s="198"/>
      <c r="AG589" s="198"/>
      <c r="AH589" s="198"/>
      <c r="AI589" s="198"/>
      <c r="AJ589" s="198"/>
      <c r="AK589" s="198"/>
      <c r="AL589" s="198"/>
      <c r="AM589" s="198"/>
      <c r="AN589" s="198"/>
      <c r="AO589" s="198"/>
      <c r="AP589" s="198"/>
      <c r="AQ589" s="198"/>
      <c r="AR589" s="198"/>
      <c r="AS589" s="198"/>
      <c r="AT589" s="198"/>
      <c r="AU589" s="198"/>
      <c r="AV589" s="198"/>
      <c r="AW589" s="198"/>
      <c r="AX589" s="198"/>
      <c r="AY589" s="198"/>
      <c r="AZ589" s="198"/>
      <c r="BA589" s="198"/>
      <c r="BB589" s="198"/>
      <c r="BC589" s="198"/>
      <c r="BD589" s="198"/>
      <c r="BE589" s="198"/>
      <c r="BF589" s="198"/>
      <c r="BG589" s="349">
        <f t="shared" ref="BG589:DR589" si="155">BG92+BG133+BG138+BG196+BG237+BG305+BG392+BG437+BG526</f>
        <v>0</v>
      </c>
      <c r="BH589" s="198">
        <f t="shared" si="155"/>
        <v>39.752801010217233</v>
      </c>
      <c r="BI589" s="198">
        <f t="shared" si="155"/>
        <v>38.510525978647941</v>
      </c>
      <c r="BJ589" s="198">
        <f t="shared" si="155"/>
        <v>37.268250947078656</v>
      </c>
      <c r="BK589" s="198">
        <f t="shared" si="155"/>
        <v>36.025975915509363</v>
      </c>
      <c r="BL589" s="198">
        <f t="shared" si="155"/>
        <v>34.783700883940078</v>
      </c>
      <c r="BM589" s="198">
        <f t="shared" si="155"/>
        <v>33.541425852370786</v>
      </c>
      <c r="BN589" s="198">
        <f t="shared" si="155"/>
        <v>32.299150820801501</v>
      </c>
      <c r="BO589" s="198">
        <f t="shared" si="155"/>
        <v>31.056875789232212</v>
      </c>
      <c r="BP589" s="198">
        <f t="shared" si="155"/>
        <v>29.814600757662923</v>
      </c>
      <c r="BQ589" s="198">
        <f t="shared" si="155"/>
        <v>28.572325726093634</v>
      </c>
      <c r="BR589" s="198">
        <f t="shared" si="155"/>
        <v>27.330050694524346</v>
      </c>
      <c r="BS589" s="198">
        <f t="shared" si="155"/>
        <v>26.08777566295506</v>
      </c>
      <c r="BT589" s="198">
        <f t="shared" si="155"/>
        <v>24.845500631385768</v>
      </c>
      <c r="BU589" s="198">
        <f t="shared" si="155"/>
        <v>86.114484847707232</v>
      </c>
      <c r="BV589" s="198">
        <f t="shared" si="155"/>
        <v>84.275939618310346</v>
      </c>
      <c r="BW589" s="198">
        <f t="shared" si="155"/>
        <v>82.437394388913447</v>
      </c>
      <c r="BX589" s="198">
        <f t="shared" si="155"/>
        <v>80.598849159516561</v>
      </c>
      <c r="BY589" s="198">
        <f t="shared" si="155"/>
        <v>78.760303930119676</v>
      </c>
      <c r="BZ589" s="198">
        <f t="shared" si="155"/>
        <v>76.921758700722791</v>
      </c>
      <c r="CA589" s="198">
        <f t="shared" si="155"/>
        <v>75.083213471325877</v>
      </c>
      <c r="CB589" s="198">
        <f t="shared" si="155"/>
        <v>73.244668241929006</v>
      </c>
      <c r="CC589" s="198">
        <f t="shared" si="155"/>
        <v>82.987029065833411</v>
      </c>
      <c r="CD589" s="198">
        <f t="shared" si="155"/>
        <v>92.729389889737803</v>
      </c>
      <c r="CE589" s="198">
        <f t="shared" si="155"/>
        <v>102.47175071364219</v>
      </c>
      <c r="CF589" s="198">
        <f t="shared" si="155"/>
        <v>112.21411153754661</v>
      </c>
      <c r="CG589" s="198">
        <f t="shared" si="155"/>
        <v>121.95647236145101</v>
      </c>
      <c r="CH589" s="198">
        <f t="shared" si="155"/>
        <v>131.69883318535545</v>
      </c>
      <c r="CI589" s="198">
        <f t="shared" si="155"/>
        <v>141.44119400925982</v>
      </c>
      <c r="CJ589" s="198">
        <f t="shared" si="155"/>
        <v>151.23122193316422</v>
      </c>
      <c r="CK589" s="198">
        <f t="shared" si="155"/>
        <v>161.0175831570686</v>
      </c>
      <c r="CL589" s="198">
        <f t="shared" si="155"/>
        <v>170.75627728097302</v>
      </c>
      <c r="CM589" s="198">
        <f t="shared" si="155"/>
        <v>197.81580608733009</v>
      </c>
      <c r="CN589" s="198">
        <f t="shared" si="155"/>
        <v>249.21234451345538</v>
      </c>
      <c r="CO589" s="198">
        <f t="shared" si="155"/>
        <v>291.06346174542387</v>
      </c>
      <c r="CP589" s="198">
        <f t="shared" si="155"/>
        <v>352.46646542574507</v>
      </c>
      <c r="CQ589" s="198">
        <f t="shared" si="155"/>
        <v>347.69700427222358</v>
      </c>
      <c r="CR589" s="198">
        <f t="shared" si="155"/>
        <v>392.56961372370756</v>
      </c>
      <c r="CS589" s="198">
        <f t="shared" si="155"/>
        <v>394.63611179539566</v>
      </c>
      <c r="CT589" s="198">
        <f t="shared" si="155"/>
        <v>476.86784780563005</v>
      </c>
      <c r="CU589" s="198">
        <f t="shared" si="155"/>
        <v>561.70283360507869</v>
      </c>
      <c r="CV589" s="198">
        <f t="shared" si="155"/>
        <v>646.33981760452707</v>
      </c>
      <c r="CW589" s="198">
        <f t="shared" si="155"/>
        <v>713.50326070461836</v>
      </c>
      <c r="CX589" s="198">
        <f t="shared" si="155"/>
        <v>780.58970310470954</v>
      </c>
      <c r="CY589" s="198">
        <f t="shared" si="155"/>
        <v>517.26174428846298</v>
      </c>
      <c r="CZ589" s="198">
        <f t="shared" si="155"/>
        <v>491.71284111887155</v>
      </c>
      <c r="DA589" s="198">
        <f t="shared" si="155"/>
        <v>561.19460909715588</v>
      </c>
      <c r="DB589" s="198">
        <f t="shared" si="155"/>
        <v>625.33627302250272</v>
      </c>
      <c r="DC589" s="198">
        <f t="shared" si="155"/>
        <v>688.52469112297308</v>
      </c>
      <c r="DD589" s="198">
        <f t="shared" si="155"/>
        <v>791.2495749336606</v>
      </c>
      <c r="DE589" s="198">
        <f t="shared" si="155"/>
        <v>927.79966473265938</v>
      </c>
      <c r="DF589" s="198">
        <f t="shared" si="155"/>
        <v>1064.4756506235053</v>
      </c>
      <c r="DG589" s="198">
        <f t="shared" si="155"/>
        <v>1132.3579722060965</v>
      </c>
      <c r="DH589" s="198">
        <f t="shared" si="155"/>
        <v>1230.5902327463509</v>
      </c>
      <c r="DI589" s="198">
        <f t="shared" si="155"/>
        <v>1509.3178931358982</v>
      </c>
      <c r="DJ589" s="198">
        <f t="shared" si="155"/>
        <v>1785.9850493049141</v>
      </c>
      <c r="DK589" s="198">
        <f t="shared" si="155"/>
        <v>2017.5151143153314</v>
      </c>
      <c r="DL589" s="198">
        <f t="shared" si="155"/>
        <v>2315.7054607921723</v>
      </c>
      <c r="DM589" s="198">
        <f t="shared" si="155"/>
        <v>2213.7873701854601</v>
      </c>
      <c r="DN589" s="198">
        <f t="shared" si="155"/>
        <v>2927.4683938658827</v>
      </c>
      <c r="DO589" s="198">
        <f t="shared" si="155"/>
        <v>3153.3107518594034</v>
      </c>
      <c r="DP589" s="198">
        <f t="shared" si="155"/>
        <v>3375.3131819484902</v>
      </c>
      <c r="DQ589" s="198">
        <f t="shared" si="155"/>
        <v>3013.6054899207438</v>
      </c>
      <c r="DR589" s="198">
        <f t="shared" si="155"/>
        <v>3196.408747785576</v>
      </c>
      <c r="DS589" s="198">
        <f t="shared" ref="DS589:FU589" si="156">DS92+DS133+DS138+DS196+DS237+DS305+DS392+DS437+DS526</f>
        <v>3425.0787810480529</v>
      </c>
      <c r="DT589" s="198">
        <f t="shared" si="156"/>
        <v>3650.3448321659002</v>
      </c>
      <c r="DU589" s="198">
        <f t="shared" si="156"/>
        <v>3826.2933855238507</v>
      </c>
      <c r="DV589" s="198">
        <f t="shared" si="156"/>
        <v>4015.9189427850993</v>
      </c>
      <c r="DW589" s="198">
        <f t="shared" si="156"/>
        <v>3854.1867564098948</v>
      </c>
      <c r="DX589" s="198">
        <f t="shared" si="156"/>
        <v>4155.2019641696061</v>
      </c>
      <c r="DY589" s="198">
        <f t="shared" si="156"/>
        <v>4267.9334661176254</v>
      </c>
      <c r="DZ589" s="198">
        <f t="shared" si="156"/>
        <v>4649.3630483984425</v>
      </c>
      <c r="EA589" s="198">
        <f t="shared" si="156"/>
        <v>4826.2391609166752</v>
      </c>
      <c r="EB589" s="198">
        <f t="shared" si="156"/>
        <v>5106.3582684645444</v>
      </c>
      <c r="EC589" s="198">
        <f t="shared" si="156"/>
        <v>5200.4828304570538</v>
      </c>
      <c r="ED589" s="198">
        <f t="shared" si="156"/>
        <v>5438.661465741473</v>
      </c>
      <c r="EE589" s="198">
        <f t="shared" si="156"/>
        <v>5745.185167388735</v>
      </c>
      <c r="EF589" s="198">
        <f t="shared" si="156"/>
        <v>6014.870946263216</v>
      </c>
      <c r="EG589" s="198">
        <f t="shared" si="156"/>
        <v>6270.1743034646779</v>
      </c>
      <c r="EH589" s="198">
        <f t="shared" si="156"/>
        <v>6675.374948747336</v>
      </c>
      <c r="EI589" s="198">
        <f t="shared" si="156"/>
        <v>6873.4887677364413</v>
      </c>
      <c r="EJ589" s="198">
        <f t="shared" si="156"/>
        <v>7208.2576162524574</v>
      </c>
      <c r="EK589" s="198">
        <f t="shared" si="156"/>
        <v>7209.4579619536689</v>
      </c>
      <c r="EL589" s="198">
        <f t="shared" si="156"/>
        <v>7535.5997952940852</v>
      </c>
      <c r="EM589" s="198">
        <f t="shared" si="156"/>
        <v>7782.2818981747896</v>
      </c>
      <c r="EN589" s="198">
        <f t="shared" si="156"/>
        <v>8148.6537584552043</v>
      </c>
      <c r="EO589" s="198">
        <f t="shared" si="156"/>
        <v>8512.8702600348206</v>
      </c>
      <c r="EP589" s="198">
        <f t="shared" si="156"/>
        <v>8828.5041288639804</v>
      </c>
      <c r="EQ589" s="198">
        <f t="shared" si="156"/>
        <v>9071.5672506637802</v>
      </c>
      <c r="ER589" s="198">
        <f t="shared" si="156"/>
        <v>9404.9556518366189</v>
      </c>
      <c r="ES589" s="198">
        <f t="shared" si="156"/>
        <v>7421.3121610565731</v>
      </c>
      <c r="ET589" s="198">
        <f t="shared" si="156"/>
        <v>7455.6144808555027</v>
      </c>
      <c r="EU589" s="198">
        <f t="shared" si="156"/>
        <v>6912.3697566130922</v>
      </c>
      <c r="EV589" s="198">
        <f t="shared" si="156"/>
        <v>5341.7974903329168</v>
      </c>
      <c r="EW589" s="198">
        <f t="shared" si="156"/>
        <v>5216.9655549612871</v>
      </c>
      <c r="EX589" s="198">
        <f t="shared" si="156"/>
        <v>5318.4324637781356</v>
      </c>
      <c r="EY589" s="198">
        <f t="shared" si="156"/>
        <v>5563.4982909250939</v>
      </c>
      <c r="EZ589" s="198">
        <f t="shared" si="156"/>
        <v>5582.2038735543601</v>
      </c>
      <c r="FA589" s="198">
        <f t="shared" si="156"/>
        <v>5526.8423306554596</v>
      </c>
      <c r="FB589" s="198">
        <f t="shared" si="156"/>
        <v>5299.6081879134845</v>
      </c>
      <c r="FC589" s="198">
        <f t="shared" si="156"/>
        <v>5402.7918114729955</v>
      </c>
      <c r="FD589" s="198">
        <f t="shared" si="156"/>
        <v>5520.3568067114393</v>
      </c>
      <c r="FE589" s="198">
        <f t="shared" si="156"/>
        <v>5815.1469907842747</v>
      </c>
      <c r="FF589" s="198">
        <f t="shared" si="156"/>
        <v>6007.8348153708239</v>
      </c>
      <c r="FG589" s="198">
        <f t="shared" si="156"/>
        <v>6931.9365891112957</v>
      </c>
      <c r="FH589" s="198">
        <f t="shared" si="156"/>
        <v>7761.1473168056518</v>
      </c>
      <c r="FI589" s="198">
        <f t="shared" si="156"/>
        <v>8520.4041110716244</v>
      </c>
      <c r="FJ589" s="198">
        <f t="shared" si="156"/>
        <v>9197.0384754273146</v>
      </c>
      <c r="FK589" s="198">
        <f t="shared" si="156"/>
        <v>9770.8625638237245</v>
      </c>
      <c r="FL589" s="198">
        <f t="shared" si="156"/>
        <v>10219.288783620821</v>
      </c>
      <c r="FM589" s="198">
        <f t="shared" si="156"/>
        <v>10811.186944115123</v>
      </c>
      <c r="FN589" s="198">
        <f t="shared" si="156"/>
        <v>11866.136336052674</v>
      </c>
      <c r="FO589" s="198">
        <f t="shared" si="156"/>
        <v>12915.858741306889</v>
      </c>
      <c r="FP589" s="198">
        <f t="shared" si="156"/>
        <v>13569.424444866174</v>
      </c>
      <c r="FQ589" s="198">
        <f t="shared" si="156"/>
        <v>13780.32213131653</v>
      </c>
      <c r="FR589" s="198">
        <f t="shared" si="156"/>
        <v>13486.532916062331</v>
      </c>
      <c r="FS589" s="198">
        <f t="shared" si="156"/>
        <v>13043.990477660822</v>
      </c>
      <c r="FT589" s="198">
        <f t="shared" si="156"/>
        <v>12185.898622914263</v>
      </c>
      <c r="FU589" s="198">
        <f t="shared" si="156"/>
        <v>12530.4959432051</v>
      </c>
      <c r="FV589" s="198">
        <f>FV92+FV133+FV138+FV196+FV237+FV305+FV392+FV437+FV526</f>
        <v>13125.808415359548</v>
      </c>
      <c r="FW589" s="198"/>
      <c r="FX589" s="198"/>
      <c r="FY589" s="217" t="s">
        <v>166</v>
      </c>
      <c r="FZ589" s="139">
        <f>SUM(I589:FX589)</f>
        <v>461067.62759859039</v>
      </c>
      <c r="GB589" s="330" t="s">
        <v>350</v>
      </c>
      <c r="GC589" s="14" t="s">
        <v>11</v>
      </c>
      <c r="GD589" s="1"/>
      <c r="GE589" s="350" t="s">
        <v>216</v>
      </c>
      <c r="GF589" s="331">
        <f>FZ589/FZ590</f>
        <v>0.36624896442658494</v>
      </c>
      <c r="GK589" s="177">
        <f>SUM(H589:FV589)</f>
        <v>461067.62759859039</v>
      </c>
      <c r="GM589" s="297">
        <f>SUM(DU589:FS589)</f>
        <v>374880.78659034055</v>
      </c>
      <c r="GO589" s="22"/>
      <c r="GP589" s="343">
        <f>GP588/8760</f>
        <v>4105543.0041188654</v>
      </c>
      <c r="GQ589" s="150" t="s">
        <v>351</v>
      </c>
      <c r="GR589" s="27"/>
      <c r="GS589" s="344"/>
      <c r="GT589" s="22"/>
      <c r="GU589" s="22"/>
      <c r="GV589" s="248">
        <f>FZ589</f>
        <v>461067.62759859039</v>
      </c>
      <c r="GW589" s="248"/>
      <c r="GX589" s="248"/>
      <c r="GY589" s="351">
        <f>GV589/$GV$595</f>
        <v>0.25514351262550244</v>
      </c>
      <c r="GZ589" s="352">
        <f>GV589/$GV$590</f>
        <v>0.36624896442658494</v>
      </c>
      <c r="HB589" s="353" t="s">
        <v>350</v>
      </c>
      <c r="HC589" s="354" t="e">
        <v>#REF!</v>
      </c>
      <c r="HD589" s="355" t="e">
        <f>HC589/$GV$595</f>
        <v>#REF!</v>
      </c>
      <c r="HE589" s="356" t="e">
        <f t="shared" si="154"/>
        <v>#REF!</v>
      </c>
      <c r="HF589" s="23"/>
      <c r="HG589" s="23"/>
      <c r="HH589" s="22">
        <v>1990</v>
      </c>
      <c r="HI589" s="195">
        <v>80.71399740084729</v>
      </c>
    </row>
    <row r="590" spans="2:217" ht="15.95" customHeight="1">
      <c r="B590" s="1"/>
      <c r="C590" s="314" t="s">
        <v>352</v>
      </c>
      <c r="D590" s="14" t="s">
        <v>11</v>
      </c>
      <c r="E590" s="1"/>
      <c r="F590" s="1"/>
      <c r="G590" s="1"/>
      <c r="H590" s="1"/>
      <c r="J590" s="198"/>
      <c r="K590" s="198"/>
      <c r="L590" s="198"/>
      <c r="M590" s="198"/>
      <c r="N590" s="357">
        <f t="shared" ref="N590:BY590" si="157">SUM(N587:N589)</f>
        <v>9.9198187725366926E-2</v>
      </c>
      <c r="O590" s="357">
        <f t="shared" si="157"/>
        <v>0.12899575444005412</v>
      </c>
      <c r="P590" s="357">
        <f t="shared" si="157"/>
        <v>0.15879332115474135</v>
      </c>
      <c r="Q590" s="357">
        <f t="shared" si="157"/>
        <v>0.18458027074397282</v>
      </c>
      <c r="R590" s="357">
        <f t="shared" si="157"/>
        <v>0.21036722033320429</v>
      </c>
      <c r="S590" s="357">
        <f t="shared" si="157"/>
        <v>0.23615416992243576</v>
      </c>
      <c r="T590" s="357">
        <f t="shared" si="157"/>
        <v>0.26194111951166726</v>
      </c>
      <c r="U590" s="357">
        <f t="shared" si="157"/>
        <v>0.28772806910089871</v>
      </c>
      <c r="V590" s="357">
        <f t="shared" si="157"/>
        <v>0.31351501869013021</v>
      </c>
      <c r="W590" s="357">
        <f t="shared" si="157"/>
        <v>0.33930196827936165</v>
      </c>
      <c r="X590" s="357">
        <f t="shared" si="157"/>
        <v>0.43473638687601013</v>
      </c>
      <c r="Y590" s="357">
        <f t="shared" si="157"/>
        <v>0.51115703194142847</v>
      </c>
      <c r="Z590" s="357">
        <f t="shared" si="157"/>
        <v>0.60448960753507408</v>
      </c>
      <c r="AA590" s="357">
        <f t="shared" si="157"/>
        <v>0.69782218312871991</v>
      </c>
      <c r="AB590" s="357">
        <f t="shared" si="157"/>
        <v>0.79115475872236551</v>
      </c>
      <c r="AC590" s="357">
        <f t="shared" si="157"/>
        <v>0.88448733431601145</v>
      </c>
      <c r="AD590" s="357">
        <f t="shared" si="157"/>
        <v>1.1332819026485654</v>
      </c>
      <c r="AE590" s="357">
        <f t="shared" si="157"/>
        <v>1.3820764709811191</v>
      </c>
      <c r="AF590" s="273">
        <f t="shared" si="157"/>
        <v>1.6308710393136732</v>
      </c>
      <c r="AG590" s="273">
        <f t="shared" si="157"/>
        <v>1.8796656076462268</v>
      </c>
      <c r="AH590" s="273">
        <f t="shared" si="157"/>
        <v>2.1284601759787805</v>
      </c>
      <c r="AI590" s="273">
        <f t="shared" si="157"/>
        <v>2.3772547443113345</v>
      </c>
      <c r="AJ590" s="273">
        <f t="shared" si="157"/>
        <v>2.6260493126438882</v>
      </c>
      <c r="AK590" s="273">
        <f t="shared" si="157"/>
        <v>2.8748438809764418</v>
      </c>
      <c r="AL590" s="273">
        <f t="shared" si="157"/>
        <v>3.1236384493089955</v>
      </c>
      <c r="AM590" s="273">
        <f t="shared" si="157"/>
        <v>3.37243301764155</v>
      </c>
      <c r="AN590" s="273">
        <f t="shared" si="157"/>
        <v>3.6212275859740979</v>
      </c>
      <c r="AO590" s="273">
        <f t="shared" si="157"/>
        <v>3.8700221543066577</v>
      </c>
      <c r="AP590" s="273">
        <f t="shared" si="157"/>
        <v>4.1188167226392114</v>
      </c>
      <c r="AQ590" s="273">
        <f t="shared" si="157"/>
        <v>4.3676112909717641</v>
      </c>
      <c r="AR590" s="273">
        <f t="shared" si="157"/>
        <v>4.6512365063073107</v>
      </c>
      <c r="AS590" s="273">
        <f t="shared" si="157"/>
        <v>4.9381023270531594</v>
      </c>
      <c r="AT590" s="273">
        <f t="shared" si="157"/>
        <v>5.2333872400660599</v>
      </c>
      <c r="AU590" s="273">
        <f t="shared" si="157"/>
        <v>5.5325944361251835</v>
      </c>
      <c r="AV590" s="273">
        <f t="shared" si="157"/>
        <v>5.8387867035030894</v>
      </c>
      <c r="AW590" s="273">
        <f t="shared" si="157"/>
        <v>6.1983692264247097</v>
      </c>
      <c r="AX590" s="273">
        <f t="shared" si="157"/>
        <v>6.5416346303434834</v>
      </c>
      <c r="AY590" s="273">
        <f t="shared" si="157"/>
        <v>6.955136673532655</v>
      </c>
      <c r="AZ590" s="273">
        <f t="shared" si="157"/>
        <v>7.3658432864024466</v>
      </c>
      <c r="BA590" s="273">
        <f t="shared" si="157"/>
        <v>7.8055139617546612</v>
      </c>
      <c r="BB590" s="273">
        <f t="shared" si="157"/>
        <v>8.3553524961969856</v>
      </c>
      <c r="BC590" s="273">
        <f t="shared" si="157"/>
        <v>8.7452891037727269</v>
      </c>
      <c r="BD590" s="273">
        <f t="shared" si="157"/>
        <v>9.2874864480058719</v>
      </c>
      <c r="BE590" s="273">
        <f t="shared" si="157"/>
        <v>10.582613231907603</v>
      </c>
      <c r="BF590" s="273">
        <f t="shared" si="157"/>
        <v>10.692227256214679</v>
      </c>
      <c r="BG590" s="273">
        <f t="shared" si="157"/>
        <v>10.208073241625293</v>
      </c>
      <c r="BH590" s="273">
        <f t="shared" si="157"/>
        <v>50.87026806669148</v>
      </c>
      <c r="BI590" s="273">
        <f t="shared" si="157"/>
        <v>55.272637938977759</v>
      </c>
      <c r="BJ590" s="273">
        <f t="shared" si="157"/>
        <v>59.297556055445085</v>
      </c>
      <c r="BK590" s="273">
        <f t="shared" si="157"/>
        <v>63.304900064150416</v>
      </c>
      <c r="BL590" s="273">
        <f t="shared" si="157"/>
        <v>63.030359668882689</v>
      </c>
      <c r="BM590" s="273">
        <f t="shared" si="157"/>
        <v>62.967222381972306</v>
      </c>
      <c r="BN590" s="273">
        <f t="shared" si="157"/>
        <v>64.464602591600055</v>
      </c>
      <c r="BO590" s="273">
        <f t="shared" si="157"/>
        <v>65.132288868518174</v>
      </c>
      <c r="BP590" s="273">
        <f t="shared" si="157"/>
        <v>64.180209279232571</v>
      </c>
      <c r="BQ590" s="273">
        <f t="shared" si="157"/>
        <v>65.584769274475363</v>
      </c>
      <c r="BR590" s="273">
        <f t="shared" si="157"/>
        <v>66.820711490516601</v>
      </c>
      <c r="BS590" s="273">
        <f t="shared" si="157"/>
        <v>66.752856897952768</v>
      </c>
      <c r="BT590" s="273">
        <f t="shared" si="157"/>
        <v>72.637610047621109</v>
      </c>
      <c r="BU590" s="273">
        <f t="shared" si="157"/>
        <v>140.34349004615584</v>
      </c>
      <c r="BV590" s="273">
        <f t="shared" si="157"/>
        <v>132.37860542234193</v>
      </c>
      <c r="BW590" s="273">
        <f t="shared" si="157"/>
        <v>130.29037293852576</v>
      </c>
      <c r="BX590" s="273">
        <f t="shared" si="157"/>
        <v>141.70663613253464</v>
      </c>
      <c r="BY590" s="273">
        <f t="shared" si="157"/>
        <v>141.95797213938965</v>
      </c>
      <c r="BZ590" s="273">
        <f t="shared" ref="BZ590:EK590" si="158">SUM(BZ587:BZ589)</f>
        <v>134.90801910022813</v>
      </c>
      <c r="CA590" s="273">
        <f t="shared" si="158"/>
        <v>141.95072690973319</v>
      </c>
      <c r="CB590" s="273">
        <f t="shared" si="158"/>
        <v>151.46705979845677</v>
      </c>
      <c r="CC590" s="273">
        <f t="shared" si="158"/>
        <v>170.16399556503563</v>
      </c>
      <c r="CD590" s="273">
        <f t="shared" si="158"/>
        <v>193.31139709922573</v>
      </c>
      <c r="CE590" s="273">
        <f t="shared" si="158"/>
        <v>234.66399092226436</v>
      </c>
      <c r="CF590" s="273">
        <f t="shared" si="158"/>
        <v>251.47923693664552</v>
      </c>
      <c r="CG590" s="273">
        <f t="shared" si="158"/>
        <v>268.60746951327104</v>
      </c>
      <c r="CH590" s="273">
        <f t="shared" si="158"/>
        <v>317.55666915206007</v>
      </c>
      <c r="CI590" s="273">
        <f t="shared" si="158"/>
        <v>355.48773891248038</v>
      </c>
      <c r="CJ590" s="273">
        <f t="shared" si="158"/>
        <v>388.16312893659313</v>
      </c>
      <c r="CK590" s="273">
        <f t="shared" si="158"/>
        <v>416.22858801933069</v>
      </c>
      <c r="CL590" s="273">
        <f t="shared" si="158"/>
        <v>443.02536322541641</v>
      </c>
      <c r="CM590" s="273">
        <f t="shared" si="158"/>
        <v>449.27828286173514</v>
      </c>
      <c r="CN590" s="273">
        <f t="shared" si="158"/>
        <v>507.08759818685945</v>
      </c>
      <c r="CO590" s="273">
        <f t="shared" si="158"/>
        <v>563.87515869452909</v>
      </c>
      <c r="CP590" s="273">
        <f t="shared" si="158"/>
        <v>669.82241997058236</v>
      </c>
      <c r="CQ590" s="273">
        <f t="shared" si="158"/>
        <v>694.53647704565856</v>
      </c>
      <c r="CR590" s="273">
        <f t="shared" si="158"/>
        <v>773.45033362585173</v>
      </c>
      <c r="CS590" s="273">
        <f t="shared" si="158"/>
        <v>857.03241217952643</v>
      </c>
      <c r="CT590" s="273">
        <f t="shared" si="158"/>
        <v>962.88445319764867</v>
      </c>
      <c r="CU590" s="273">
        <f t="shared" si="158"/>
        <v>1053.9001284640292</v>
      </c>
      <c r="CV590" s="273">
        <f t="shared" si="158"/>
        <v>1158.8362948502204</v>
      </c>
      <c r="CW590" s="273">
        <f t="shared" si="158"/>
        <v>1261.0051690470955</v>
      </c>
      <c r="CX590" s="273">
        <f t="shared" si="158"/>
        <v>1314.9038616350949</v>
      </c>
      <c r="CY590" s="273">
        <f t="shared" si="158"/>
        <v>1129.2493777282743</v>
      </c>
      <c r="CZ590" s="273">
        <f t="shared" si="158"/>
        <v>1218.4557852347098</v>
      </c>
      <c r="DA590" s="273">
        <f t="shared" si="158"/>
        <v>1367.7856757596287</v>
      </c>
      <c r="DB590" s="273">
        <f t="shared" si="158"/>
        <v>1539.1953036563602</v>
      </c>
      <c r="DC590" s="273">
        <f t="shared" si="158"/>
        <v>2244.4139864406998</v>
      </c>
      <c r="DD590" s="273">
        <f t="shared" si="158"/>
        <v>2480.8507899626793</v>
      </c>
      <c r="DE590" s="273">
        <f t="shared" si="158"/>
        <v>2621.1844549658026</v>
      </c>
      <c r="DF590" s="273">
        <f t="shared" si="158"/>
        <v>2992.6944525975259</v>
      </c>
      <c r="DG590" s="273">
        <f t="shared" si="158"/>
        <v>3259.0842227131234</v>
      </c>
      <c r="DH590" s="273">
        <f t="shared" si="158"/>
        <v>3386.0130438237179</v>
      </c>
      <c r="DI590" s="273">
        <f t="shared" si="158"/>
        <v>3758.2696897469859</v>
      </c>
      <c r="DJ590" s="273">
        <f t="shared" si="158"/>
        <v>4111.4420846919511</v>
      </c>
      <c r="DK590" s="273">
        <f t="shared" si="158"/>
        <v>4588.3104620211698</v>
      </c>
      <c r="DL590" s="273">
        <f t="shared" si="158"/>
        <v>5113.3808223244232</v>
      </c>
      <c r="DM590" s="273">
        <f t="shared" si="158"/>
        <v>5157.1505153191556</v>
      </c>
      <c r="DN590" s="273">
        <f t="shared" si="158"/>
        <v>5961.7308293279593</v>
      </c>
      <c r="DO590" s="273">
        <f t="shared" si="158"/>
        <v>6424.2116205996781</v>
      </c>
      <c r="DP590" s="273">
        <f t="shared" si="158"/>
        <v>6915.4234433936572</v>
      </c>
      <c r="DQ590" s="273">
        <f t="shared" si="158"/>
        <v>6754.6866316377073</v>
      </c>
      <c r="DR590" s="273">
        <f t="shared" si="158"/>
        <v>7225.0662572892661</v>
      </c>
      <c r="DS590" s="273">
        <f t="shared" si="158"/>
        <v>7706.6827946359954</v>
      </c>
      <c r="DT590" s="273">
        <f t="shared" si="158"/>
        <v>8291.4845267064557</v>
      </c>
      <c r="DU590" s="273">
        <f t="shared" si="158"/>
        <v>8939.053507913537</v>
      </c>
      <c r="DV590" s="273">
        <f t="shared" si="158"/>
        <v>9671.5049791119236</v>
      </c>
      <c r="DW590" s="273">
        <f t="shared" si="158"/>
        <v>9905.6143778065161</v>
      </c>
      <c r="DX590" s="273">
        <f t="shared" si="158"/>
        <v>10678.183044911217</v>
      </c>
      <c r="DY590" s="273">
        <f t="shared" si="158"/>
        <v>11331.794245840987</v>
      </c>
      <c r="DZ590" s="273">
        <f t="shared" si="158"/>
        <v>12402.498883805254</v>
      </c>
      <c r="EA590" s="273">
        <f t="shared" si="158"/>
        <v>13122.929511266861</v>
      </c>
      <c r="EB590" s="273">
        <f t="shared" si="158"/>
        <v>14022.743230034803</v>
      </c>
      <c r="EC590" s="273">
        <f t="shared" si="158"/>
        <v>14911.343482686894</v>
      </c>
      <c r="ED590" s="273">
        <f t="shared" si="158"/>
        <v>15481.079226482936</v>
      </c>
      <c r="EE590" s="273">
        <f t="shared" si="158"/>
        <v>14744.74785210409</v>
      </c>
      <c r="EF590" s="273">
        <f t="shared" si="158"/>
        <v>16104.217245143247</v>
      </c>
      <c r="EG590" s="273">
        <f t="shared" si="158"/>
        <v>16526.295359936455</v>
      </c>
      <c r="EH590" s="273">
        <f t="shared" si="158"/>
        <v>16766.67074241419</v>
      </c>
      <c r="EI590" s="273">
        <f t="shared" si="158"/>
        <v>17305.751230508482</v>
      </c>
      <c r="EJ590" s="273">
        <f t="shared" si="158"/>
        <v>16752.849200778477</v>
      </c>
      <c r="EK590" s="273">
        <f t="shared" si="158"/>
        <v>16040.405549645571</v>
      </c>
      <c r="EL590" s="273">
        <f t="shared" ref="EL590:FU590" si="159">SUM(EL587:EL589)</f>
        <v>15679.412833982053</v>
      </c>
      <c r="EM590" s="273">
        <f t="shared" si="159"/>
        <v>15640.681983513903</v>
      </c>
      <c r="EN590" s="273">
        <f t="shared" si="159"/>
        <v>16014.867257874099</v>
      </c>
      <c r="EO590" s="273">
        <f t="shared" si="159"/>
        <v>16620.307994059942</v>
      </c>
      <c r="EP590" s="273">
        <f t="shared" si="159"/>
        <v>17392.309903833917</v>
      </c>
      <c r="EQ590" s="273">
        <f t="shared" si="159"/>
        <v>18045.042448992106</v>
      </c>
      <c r="ER590" s="273">
        <f t="shared" si="159"/>
        <v>19018.967752446631</v>
      </c>
      <c r="ES590" s="273">
        <f t="shared" si="159"/>
        <v>19671.739519344828</v>
      </c>
      <c r="ET590" s="273">
        <f t="shared" si="159"/>
        <v>20490.046282591567</v>
      </c>
      <c r="EU590" s="273">
        <f t="shared" si="159"/>
        <v>20259.809505537065</v>
      </c>
      <c r="EV590" s="273">
        <f t="shared" si="159"/>
        <v>18768.664033509373</v>
      </c>
      <c r="EW590" s="273">
        <f t="shared" si="159"/>
        <v>18622.973816147125</v>
      </c>
      <c r="EX590" s="273">
        <f t="shared" si="159"/>
        <v>19275.867220185461</v>
      </c>
      <c r="EY590" s="273">
        <f t="shared" si="159"/>
        <v>19770.7401730196</v>
      </c>
      <c r="EZ590" s="273">
        <f t="shared" si="159"/>
        <v>20350.05691773638</v>
      </c>
      <c r="FA590" s="273">
        <f t="shared" si="159"/>
        <v>20751.492396154375</v>
      </c>
      <c r="FB590" s="273">
        <f t="shared" si="159"/>
        <v>21251.198016605787</v>
      </c>
      <c r="FC590" s="273">
        <f t="shared" si="159"/>
        <v>21971.570376924239</v>
      </c>
      <c r="FD590" s="273">
        <f t="shared" si="159"/>
        <v>22545.758479161985</v>
      </c>
      <c r="FE590" s="273">
        <f t="shared" si="159"/>
        <v>23162.993885380973</v>
      </c>
      <c r="FF590" s="273">
        <f t="shared" si="159"/>
        <v>23415.192006199552</v>
      </c>
      <c r="FG590" s="273">
        <f t="shared" si="159"/>
        <v>25126.11350075755</v>
      </c>
      <c r="FH590" s="273">
        <f t="shared" si="159"/>
        <v>26542.332955729744</v>
      </c>
      <c r="FI590" s="273">
        <f t="shared" si="159"/>
        <v>28076.259207016996</v>
      </c>
      <c r="FJ590" s="273">
        <f t="shared" si="159"/>
        <v>28848.196085069507</v>
      </c>
      <c r="FK590" s="273">
        <f t="shared" si="159"/>
        <v>29725.531091590692</v>
      </c>
      <c r="FL590" s="273">
        <f t="shared" si="159"/>
        <v>30612.118771157489</v>
      </c>
      <c r="FM590" s="273">
        <f t="shared" si="159"/>
        <v>30836.643321609503</v>
      </c>
      <c r="FN590" s="273">
        <f t="shared" si="159"/>
        <v>32371.731577882805</v>
      </c>
      <c r="FO590" s="273">
        <f t="shared" si="159"/>
        <v>33098.615800448359</v>
      </c>
      <c r="FP590" s="273">
        <f t="shared" si="159"/>
        <v>34344.109831725553</v>
      </c>
      <c r="FQ590" s="273">
        <f t="shared" si="159"/>
        <v>34778.263221741712</v>
      </c>
      <c r="FR590" s="273">
        <f t="shared" si="159"/>
        <v>34579.351045337688</v>
      </c>
      <c r="FS590" s="273">
        <f t="shared" si="159"/>
        <v>34656.918197946376</v>
      </c>
      <c r="FT590" s="273">
        <f t="shared" si="159"/>
        <v>33487.729175379725</v>
      </c>
      <c r="FU590" s="273">
        <f t="shared" si="159"/>
        <v>33870.642307896291</v>
      </c>
      <c r="FV590" s="273">
        <f>SUM(FV587:FV589)</f>
        <v>34858.381225954203</v>
      </c>
      <c r="FW590" s="198"/>
      <c r="FX590" s="198"/>
      <c r="FY590" s="233"/>
      <c r="FZ590" s="139">
        <f>SUM(I590:FX590)</f>
        <v>1258891.2799260952</v>
      </c>
      <c r="GB590" s="314" t="s">
        <v>352</v>
      </c>
      <c r="GC590" s="14" t="s">
        <v>11</v>
      </c>
      <c r="GD590" s="1"/>
      <c r="GE590" s="358" t="s">
        <v>353</v>
      </c>
      <c r="GF590" s="359"/>
      <c r="GK590" s="177">
        <f>SUM(H590:FV590)</f>
        <v>1258891.2799260952</v>
      </c>
      <c r="GM590" s="307">
        <f>SUM(DU590:FS590)</f>
        <v>1047023.5590816063</v>
      </c>
      <c r="GO590" s="22"/>
      <c r="GP590" s="360">
        <f>GP589/3600</f>
        <v>1140.4286122552403</v>
      </c>
      <c r="GQ590" s="361" t="s">
        <v>354</v>
      </c>
      <c r="GR590" s="362"/>
      <c r="GS590" s="363"/>
      <c r="GT590" s="22"/>
      <c r="GU590" s="22"/>
      <c r="GV590" s="248">
        <f>SUM(GV587:GV589)</f>
        <v>1258891.2799260952</v>
      </c>
      <c r="GW590" s="248"/>
      <c r="GX590" s="248"/>
      <c r="GY590" s="351">
        <f>SUM(GY587:GY589)</f>
        <v>0.69663954688572582</v>
      </c>
      <c r="GZ590" s="352">
        <f>GV590/$GV$590</f>
        <v>1</v>
      </c>
      <c r="HB590" s="364" t="s">
        <v>192</v>
      </c>
      <c r="HC590" s="354" t="e">
        <v>#REF!</v>
      </c>
      <c r="HD590" s="355" t="e">
        <f>SUM(HD587:HD589)</f>
        <v>#REF!</v>
      </c>
      <c r="HE590" s="356" t="e">
        <f t="shared" si="154"/>
        <v>#REF!</v>
      </c>
      <c r="HF590" s="23"/>
      <c r="HG590" s="23"/>
      <c r="HH590" s="22">
        <v>1991</v>
      </c>
      <c r="HI590" s="195">
        <v>81.204317835838467</v>
      </c>
    </row>
    <row r="591" spans="2:217" ht="9.9499999999999993" customHeight="1">
      <c r="B591" s="1"/>
      <c r="C591" s="27"/>
      <c r="D591" s="22"/>
      <c r="E591" s="1"/>
      <c r="F591" s="1"/>
      <c r="G591" s="1"/>
      <c r="H591" s="1"/>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AW591" s="150"/>
      <c r="AX591" s="150"/>
      <c r="AY591" s="150"/>
      <c r="AZ591" s="150"/>
      <c r="BA591" s="150"/>
      <c r="BB591" s="150"/>
      <c r="BC591" s="150"/>
      <c r="BD591" s="150"/>
      <c r="BE591" s="150"/>
      <c r="BF591" s="150"/>
      <c r="BG591" s="150"/>
      <c r="BH591" s="150"/>
      <c r="BI591" s="150"/>
      <c r="BJ591" s="150"/>
      <c r="BK591" s="150"/>
      <c r="BL591" s="150"/>
      <c r="BM591" s="150"/>
      <c r="BN591" s="150"/>
      <c r="BO591" s="150"/>
      <c r="BP591" s="150"/>
      <c r="BQ591" s="150"/>
      <c r="BR591" s="150"/>
      <c r="BS591" s="150"/>
      <c r="BT591" s="150"/>
      <c r="BU591" s="150"/>
      <c r="BV591" s="150"/>
      <c r="BW591" s="150"/>
      <c r="BX591" s="150"/>
      <c r="BY591" s="150"/>
      <c r="BZ591" s="150"/>
      <c r="CA591" s="150"/>
      <c r="CB591" s="150"/>
      <c r="CC591" s="150"/>
      <c r="CD591" s="150"/>
      <c r="CE591" s="150"/>
      <c r="CF591" s="150"/>
      <c r="CG591" s="150"/>
      <c r="CH591" s="150"/>
      <c r="CI591" s="150"/>
      <c r="CJ591" s="150"/>
      <c r="CK591" s="150"/>
      <c r="CL591" s="150"/>
      <c r="CM591" s="150"/>
      <c r="CN591" s="150"/>
      <c r="CO591" s="150"/>
      <c r="CP591" s="150"/>
      <c r="CQ591" s="150"/>
      <c r="CR591" s="150"/>
      <c r="CS591" s="150"/>
      <c r="CT591" s="150"/>
      <c r="CU591" s="150"/>
      <c r="CV591" s="150"/>
      <c r="CW591" s="150"/>
      <c r="CX591" s="150"/>
      <c r="CY591" s="150"/>
      <c r="CZ591" s="150"/>
      <c r="DA591" s="150"/>
      <c r="DB591" s="150"/>
      <c r="DC591" s="150"/>
      <c r="DD591" s="150"/>
      <c r="DE591" s="150"/>
      <c r="DF591" s="150"/>
      <c r="DG591" s="150"/>
      <c r="DH591" s="150"/>
      <c r="DI591" s="150"/>
      <c r="DJ591" s="150"/>
      <c r="DK591" s="150"/>
      <c r="DL591" s="150"/>
      <c r="DM591" s="150"/>
      <c r="DN591" s="150"/>
      <c r="DO591" s="150"/>
      <c r="DP591" s="150"/>
      <c r="DQ591" s="150"/>
      <c r="DR591" s="150"/>
      <c r="DS591" s="150"/>
      <c r="DT591" s="150"/>
      <c r="DU591" s="150"/>
      <c r="DV591" s="150"/>
      <c r="DW591" s="150"/>
      <c r="DX591" s="150"/>
      <c r="DY591" s="150"/>
      <c r="DZ591" s="150"/>
      <c r="EA591" s="150"/>
      <c r="EB591" s="150"/>
      <c r="EC591" s="150"/>
      <c r="ED591" s="150"/>
      <c r="EE591" s="150"/>
      <c r="EF591" s="150"/>
      <c r="EG591" s="150"/>
      <c r="EH591" s="150"/>
      <c r="EI591" s="150"/>
      <c r="EJ591" s="150"/>
      <c r="EK591" s="150"/>
      <c r="EL591" s="150"/>
      <c r="EM591" s="150"/>
      <c r="EN591" s="150"/>
      <c r="EO591" s="150"/>
      <c r="EP591" s="150"/>
      <c r="EQ591" s="150"/>
      <c r="ER591" s="150"/>
      <c r="ES591" s="150"/>
      <c r="ET591" s="150"/>
      <c r="EU591" s="150"/>
      <c r="EV591" s="150"/>
      <c r="EW591" s="150"/>
      <c r="EX591" s="150"/>
      <c r="EY591" s="150"/>
      <c r="EZ591" s="150"/>
      <c r="FA591" s="150"/>
      <c r="FB591" s="150"/>
      <c r="FC591" s="150"/>
      <c r="FD591" s="150"/>
      <c r="FE591" s="150"/>
      <c r="FF591" s="150"/>
      <c r="FG591" s="150"/>
      <c r="FH591" s="150"/>
      <c r="FI591" s="150"/>
      <c r="FJ591" s="150"/>
      <c r="FK591" s="150"/>
      <c r="FL591" s="150"/>
      <c r="FM591" s="150"/>
      <c r="FN591" s="150"/>
      <c r="FO591" s="150"/>
      <c r="FP591" s="150"/>
      <c r="FQ591" s="150"/>
      <c r="FR591" s="150"/>
      <c r="FS591" s="150"/>
      <c r="FT591" s="150"/>
      <c r="FU591" s="150"/>
      <c r="FV591" s="150"/>
      <c r="FW591" s="150"/>
      <c r="FX591" s="150"/>
      <c r="FY591" s="150"/>
      <c r="FZ591" s="27"/>
      <c r="GA591" s="27"/>
      <c r="GB591" s="27"/>
      <c r="GD591" s="1"/>
      <c r="GF591" s="1"/>
      <c r="GK591" s="27"/>
      <c r="GO591" s="22"/>
      <c r="GP591" s="365"/>
      <c r="GQ591" s="150"/>
      <c r="GR591" s="27"/>
      <c r="GS591" s="22"/>
      <c r="GT591" s="22"/>
      <c r="GU591" s="22"/>
      <c r="GV591" s="22"/>
      <c r="GW591" s="22"/>
      <c r="GX591" s="22"/>
      <c r="GY591" s="22"/>
      <c r="HB591" s="26"/>
      <c r="HC591" s="26"/>
      <c r="HD591" s="26"/>
      <c r="HE591" s="366"/>
      <c r="HF591" s="23"/>
      <c r="HG591" s="23"/>
      <c r="HH591" s="22">
        <v>1992</v>
      </c>
      <c r="HI591" s="195">
        <v>80.366600961345569</v>
      </c>
    </row>
    <row r="592" spans="2:217" ht="9.9499999999999993" customHeight="1">
      <c r="B592" s="1"/>
      <c r="C592" s="27"/>
      <c r="D592" s="22"/>
      <c r="E592" s="1"/>
      <c r="F592" s="1"/>
      <c r="G592" s="1"/>
      <c r="H592" s="1"/>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AW592" s="150"/>
      <c r="AX592" s="150"/>
      <c r="AY592" s="150"/>
      <c r="AZ592" s="150"/>
      <c r="BA592" s="150"/>
      <c r="BB592" s="150"/>
      <c r="BC592" s="150"/>
      <c r="BD592" s="150"/>
      <c r="BE592" s="150"/>
      <c r="BF592" s="150"/>
      <c r="BG592" s="150"/>
      <c r="BH592" s="150"/>
      <c r="BI592" s="150"/>
      <c r="BJ592" s="150"/>
      <c r="BK592" s="150"/>
      <c r="BL592" s="150"/>
      <c r="BM592" s="150"/>
      <c r="BN592" s="150"/>
      <c r="BO592" s="150"/>
      <c r="BP592" s="150"/>
      <c r="BQ592" s="150"/>
      <c r="BR592" s="150"/>
      <c r="BS592" s="150"/>
      <c r="BT592" s="150"/>
      <c r="BU592" s="150"/>
      <c r="BV592" s="150"/>
      <c r="BW592" s="150"/>
      <c r="BX592" s="150"/>
      <c r="BY592" s="150"/>
      <c r="BZ592" s="150"/>
      <c r="CA592" s="150"/>
      <c r="CB592" s="150"/>
      <c r="CC592" s="150"/>
      <c r="CD592" s="150"/>
      <c r="CE592" s="150"/>
      <c r="CF592" s="150"/>
      <c r="CG592" s="150"/>
      <c r="CH592" s="150"/>
      <c r="CI592" s="150"/>
      <c r="CJ592" s="150"/>
      <c r="CK592" s="150"/>
      <c r="CL592" s="150"/>
      <c r="CM592" s="150"/>
      <c r="CN592" s="150"/>
      <c r="CO592" s="150"/>
      <c r="CP592" s="150"/>
      <c r="CQ592" s="150"/>
      <c r="CR592" s="150"/>
      <c r="CS592" s="150"/>
      <c r="CT592" s="150"/>
      <c r="CU592" s="150"/>
      <c r="CV592" s="150"/>
      <c r="CW592" s="150"/>
      <c r="CX592" s="150"/>
      <c r="CY592" s="150"/>
      <c r="CZ592" s="150"/>
      <c r="DA592" s="150"/>
      <c r="DB592" s="150"/>
      <c r="DC592" s="150"/>
      <c r="DD592" s="150"/>
      <c r="DE592" s="150"/>
      <c r="DF592" s="150"/>
      <c r="DG592" s="150"/>
      <c r="DH592" s="150"/>
      <c r="DI592" s="150"/>
      <c r="DJ592" s="150"/>
      <c r="DK592" s="150"/>
      <c r="DL592" s="150"/>
      <c r="DM592" s="150"/>
      <c r="DN592" s="150"/>
      <c r="DO592" s="150"/>
      <c r="DP592" s="150"/>
      <c r="DQ592" s="150"/>
      <c r="DR592" s="150"/>
      <c r="DS592" s="150"/>
      <c r="DT592" s="150"/>
      <c r="DU592" s="150"/>
      <c r="DV592" s="150"/>
      <c r="DW592" s="150"/>
      <c r="DX592" s="150"/>
      <c r="DY592" s="150"/>
      <c r="DZ592" s="150"/>
      <c r="EA592" s="150"/>
      <c r="EB592" s="150"/>
      <c r="EC592" s="150"/>
      <c r="ED592" s="150"/>
      <c r="EE592" s="150"/>
      <c r="EF592" s="150"/>
      <c r="EG592" s="150"/>
      <c r="EH592" s="150"/>
      <c r="EI592" s="150"/>
      <c r="EJ592" s="150"/>
      <c r="EK592" s="150"/>
      <c r="EL592" s="150"/>
      <c r="EM592" s="150"/>
      <c r="EN592" s="150"/>
      <c r="EO592" s="150"/>
      <c r="EP592" s="150"/>
      <c r="EQ592" s="150"/>
      <c r="ER592" s="150"/>
      <c r="ES592" s="150"/>
      <c r="ET592" s="150"/>
      <c r="EU592" s="150"/>
      <c r="EV592" s="150"/>
      <c r="EW592" s="150"/>
      <c r="EX592" s="150"/>
      <c r="EY592" s="150"/>
      <c r="EZ592" s="150"/>
      <c r="FA592" s="150"/>
      <c r="FB592" s="150"/>
      <c r="FC592" s="150"/>
      <c r="FD592" s="150"/>
      <c r="FE592" s="150"/>
      <c r="FF592" s="150"/>
      <c r="FG592" s="150"/>
      <c r="FH592" s="150"/>
      <c r="FI592" s="150"/>
      <c r="FJ592" s="150"/>
      <c r="FK592" s="150"/>
      <c r="FL592" s="150"/>
      <c r="FM592" s="150"/>
      <c r="FN592" s="150"/>
      <c r="FO592" s="150"/>
      <c r="FP592" s="150"/>
      <c r="FQ592" s="150"/>
      <c r="FR592" s="150"/>
      <c r="FS592" s="150"/>
      <c r="FT592" s="150"/>
      <c r="FU592" s="150"/>
      <c r="FV592" s="150"/>
      <c r="FW592" s="150"/>
      <c r="FX592" s="150"/>
      <c r="FY592" s="150"/>
      <c r="FZ592" s="27"/>
      <c r="GA592" s="27"/>
      <c r="GB592" s="27"/>
      <c r="GD592" s="1"/>
      <c r="GF592" s="1"/>
      <c r="GK592" s="27"/>
      <c r="GO592" s="22"/>
      <c r="GP592" s="365"/>
      <c r="GQ592" s="150"/>
      <c r="GR592" s="27"/>
      <c r="GS592" s="22"/>
      <c r="GT592" s="22"/>
      <c r="GU592" s="22"/>
      <c r="GV592" s="22"/>
      <c r="GW592" s="22"/>
      <c r="GX592" s="22"/>
      <c r="GY592" s="22"/>
      <c r="HB592" s="26"/>
      <c r="HC592" s="26"/>
      <c r="HD592" s="26"/>
      <c r="HE592" s="366"/>
      <c r="HF592" s="23"/>
      <c r="HG592" s="23"/>
      <c r="HI592" s="195"/>
    </row>
    <row r="593" spans="2:217" ht="14.1" customHeight="1">
      <c r="B593" s="1"/>
      <c r="C593" s="330" t="s">
        <v>346</v>
      </c>
      <c r="D593" s="14" t="s">
        <v>355</v>
      </c>
      <c r="E593" s="1"/>
      <c r="F593" s="1"/>
      <c r="G593" s="1"/>
      <c r="H593" s="1"/>
      <c r="J593" s="367"/>
      <c r="K593" s="367"/>
      <c r="L593" s="367"/>
      <c r="M593" s="367"/>
      <c r="N593" s="368">
        <f t="shared" ref="N593:BY593" si="160">N587/N590</f>
        <v>1</v>
      </c>
      <c r="O593" s="368">
        <f t="shared" si="160"/>
        <v>1</v>
      </c>
      <c r="P593" s="368">
        <f t="shared" si="160"/>
        <v>1</v>
      </c>
      <c r="Q593" s="368">
        <f t="shared" si="160"/>
        <v>1</v>
      </c>
      <c r="R593" s="368">
        <f t="shared" si="160"/>
        <v>1</v>
      </c>
      <c r="S593" s="368">
        <f t="shared" si="160"/>
        <v>1</v>
      </c>
      <c r="T593" s="368">
        <f t="shared" si="160"/>
        <v>1</v>
      </c>
      <c r="U593" s="368">
        <f t="shared" si="160"/>
        <v>1</v>
      </c>
      <c r="V593" s="368">
        <f t="shared" si="160"/>
        <v>1</v>
      </c>
      <c r="W593" s="368">
        <f t="shared" si="160"/>
        <v>1</v>
      </c>
      <c r="X593" s="368">
        <f t="shared" si="160"/>
        <v>1</v>
      </c>
      <c r="Y593" s="368">
        <f t="shared" si="160"/>
        <v>1</v>
      </c>
      <c r="Z593" s="368">
        <f t="shared" si="160"/>
        <v>1</v>
      </c>
      <c r="AA593" s="368">
        <f t="shared" si="160"/>
        <v>1</v>
      </c>
      <c r="AB593" s="368">
        <f t="shared" si="160"/>
        <v>1</v>
      </c>
      <c r="AC593" s="368">
        <f t="shared" si="160"/>
        <v>1</v>
      </c>
      <c r="AD593" s="368">
        <f t="shared" si="160"/>
        <v>1</v>
      </c>
      <c r="AE593" s="368">
        <f t="shared" si="160"/>
        <v>1</v>
      </c>
      <c r="AF593" s="368">
        <f t="shared" si="160"/>
        <v>1</v>
      </c>
      <c r="AG593" s="368">
        <f t="shared" si="160"/>
        <v>1</v>
      </c>
      <c r="AH593" s="368">
        <f t="shared" si="160"/>
        <v>1</v>
      </c>
      <c r="AI593" s="368">
        <f t="shared" si="160"/>
        <v>1</v>
      </c>
      <c r="AJ593" s="368">
        <f t="shared" si="160"/>
        <v>1</v>
      </c>
      <c r="AK593" s="368">
        <f t="shared" si="160"/>
        <v>1</v>
      </c>
      <c r="AL593" s="368">
        <f t="shared" si="160"/>
        <v>1</v>
      </c>
      <c r="AM593" s="368">
        <f t="shared" si="160"/>
        <v>1</v>
      </c>
      <c r="AN593" s="368">
        <f t="shared" si="160"/>
        <v>1</v>
      </c>
      <c r="AO593" s="368">
        <f t="shared" si="160"/>
        <v>1</v>
      </c>
      <c r="AP593" s="368">
        <f t="shared" si="160"/>
        <v>1</v>
      </c>
      <c r="AQ593" s="368">
        <f t="shared" si="160"/>
        <v>1</v>
      </c>
      <c r="AR593" s="368">
        <f t="shared" si="160"/>
        <v>1</v>
      </c>
      <c r="AS593" s="368">
        <f t="shared" si="160"/>
        <v>1</v>
      </c>
      <c r="AT593" s="368">
        <f t="shared" si="160"/>
        <v>1</v>
      </c>
      <c r="AU593" s="368">
        <f t="shared" si="160"/>
        <v>1</v>
      </c>
      <c r="AV593" s="368">
        <f t="shared" si="160"/>
        <v>1</v>
      </c>
      <c r="AW593" s="368">
        <f t="shared" si="160"/>
        <v>1</v>
      </c>
      <c r="AX593" s="368">
        <f t="shared" si="160"/>
        <v>1</v>
      </c>
      <c r="AY593" s="368">
        <f t="shared" si="160"/>
        <v>1</v>
      </c>
      <c r="AZ593" s="368">
        <f t="shared" si="160"/>
        <v>1</v>
      </c>
      <c r="BA593" s="368">
        <f t="shared" si="160"/>
        <v>1</v>
      </c>
      <c r="BB593" s="368">
        <f t="shared" si="160"/>
        <v>1</v>
      </c>
      <c r="BC593" s="368">
        <f t="shared" si="160"/>
        <v>1</v>
      </c>
      <c r="BD593" s="368">
        <f t="shared" si="160"/>
        <v>1</v>
      </c>
      <c r="BE593" s="368">
        <f t="shared" si="160"/>
        <v>1</v>
      </c>
      <c r="BF593" s="368">
        <f t="shared" si="160"/>
        <v>1</v>
      </c>
      <c r="BG593" s="368">
        <f t="shared" si="160"/>
        <v>1</v>
      </c>
      <c r="BH593" s="337">
        <f t="shared" si="160"/>
        <v>0.21854547811501854</v>
      </c>
      <c r="BI593" s="337">
        <f t="shared" si="160"/>
        <v>0.30326238416258633</v>
      </c>
      <c r="BJ593" s="337">
        <f t="shared" si="160"/>
        <v>0.37150443582815351</v>
      </c>
      <c r="BK593" s="337">
        <f t="shared" si="160"/>
        <v>0.43091331193948312</v>
      </c>
      <c r="BL593" s="337">
        <f t="shared" si="160"/>
        <v>0.4481437030239197</v>
      </c>
      <c r="BM593" s="337">
        <f t="shared" si="160"/>
        <v>0.46731927209840224</v>
      </c>
      <c r="BN593" s="337">
        <f t="shared" si="160"/>
        <v>0.49896300415555223</v>
      </c>
      <c r="BO593" s="337">
        <f t="shared" si="160"/>
        <v>0.52317235692535868</v>
      </c>
      <c r="BP593" s="337">
        <f t="shared" si="160"/>
        <v>0.53545491526917888</v>
      </c>
      <c r="BQ593" s="337">
        <f t="shared" si="160"/>
        <v>0.56434510569798457</v>
      </c>
      <c r="BR593" s="337">
        <f t="shared" si="160"/>
        <v>0.5909943177063729</v>
      </c>
      <c r="BS593" s="337">
        <f t="shared" si="160"/>
        <v>0.60918862689523123</v>
      </c>
      <c r="BT593" s="337">
        <f t="shared" si="160"/>
        <v>0.65795266921506512</v>
      </c>
      <c r="BU593" s="337">
        <f t="shared" si="160"/>
        <v>0.38640199969812555</v>
      </c>
      <c r="BV593" s="337">
        <f t="shared" si="160"/>
        <v>0.36337190326612356</v>
      </c>
      <c r="BW593" s="337">
        <f t="shared" si="160"/>
        <v>0.36727946563013159</v>
      </c>
      <c r="BX593" s="337">
        <f t="shared" si="160"/>
        <v>0.43122741912993773</v>
      </c>
      <c r="BY593" s="337">
        <f t="shared" si="160"/>
        <v>0.44518576348227701</v>
      </c>
      <c r="BZ593" s="337">
        <f t="shared" ref="BZ593:EK593" si="161">BZ587/BZ590</f>
        <v>0.4298207088521937</v>
      </c>
      <c r="CA593" s="337">
        <f t="shared" si="161"/>
        <v>0.47106143726145583</v>
      </c>
      <c r="CB593" s="337">
        <f t="shared" si="161"/>
        <v>0.51643170244811709</v>
      </c>
      <c r="CC593" s="337">
        <f t="shared" si="161"/>
        <v>0.51231146876710321</v>
      </c>
      <c r="CD593" s="337">
        <f t="shared" si="161"/>
        <v>0.52031079759803145</v>
      </c>
      <c r="CE593" s="337">
        <f t="shared" si="161"/>
        <v>0.56332562865349312</v>
      </c>
      <c r="CF593" s="337">
        <f t="shared" si="161"/>
        <v>0.55378379183719084</v>
      </c>
      <c r="CG593" s="337">
        <f t="shared" si="161"/>
        <v>0.54596768071103274</v>
      </c>
      <c r="CH593" s="337">
        <f t="shared" si="161"/>
        <v>0.58527454788772759</v>
      </c>
      <c r="CI593" s="337">
        <f t="shared" si="161"/>
        <v>0.60212075262578313</v>
      </c>
      <c r="CJ593" s="337">
        <f t="shared" si="161"/>
        <v>0.6062915239823633</v>
      </c>
      <c r="CK593" s="337">
        <f t="shared" si="161"/>
        <v>0.60925515612600978</v>
      </c>
      <c r="CL593" s="337">
        <f t="shared" si="161"/>
        <v>0.61058566714437512</v>
      </c>
      <c r="CM593" s="337">
        <f t="shared" si="161"/>
        <v>0.55591535631145284</v>
      </c>
      <c r="CN593" s="337">
        <f t="shared" si="161"/>
        <v>0.50476414385715729</v>
      </c>
      <c r="CO593" s="337">
        <f t="shared" si="161"/>
        <v>0.48008671733663533</v>
      </c>
      <c r="CP593" s="337">
        <f t="shared" si="161"/>
        <v>0.47044799416733835</v>
      </c>
      <c r="CQ593" s="337">
        <f t="shared" si="161"/>
        <v>0.49617981672729949</v>
      </c>
      <c r="CR593" s="337">
        <f t="shared" si="161"/>
        <v>0.48929497638666092</v>
      </c>
      <c r="CS593" s="337">
        <f t="shared" si="161"/>
        <v>0.5360110386931678</v>
      </c>
      <c r="CT593" s="337">
        <f t="shared" si="161"/>
        <v>0.48336460320727159</v>
      </c>
      <c r="CU593" s="337">
        <f t="shared" si="161"/>
        <v>0.44653758732050192</v>
      </c>
      <c r="CV593" s="337">
        <f t="shared" si="161"/>
        <v>0.42292588009053655</v>
      </c>
      <c r="CW593" s="337">
        <f t="shared" si="161"/>
        <v>0.4160924810144262</v>
      </c>
      <c r="CX593" s="337">
        <f t="shared" si="161"/>
        <v>0.38757486293241888</v>
      </c>
      <c r="CY593" s="337">
        <f t="shared" si="161"/>
        <v>0.51906042909992189</v>
      </c>
      <c r="CZ593" s="337">
        <f t="shared" si="161"/>
        <v>0.57342009085465484</v>
      </c>
      <c r="DA593" s="337">
        <f t="shared" si="161"/>
        <v>0.56726205169845312</v>
      </c>
      <c r="DB593" s="337">
        <f t="shared" si="161"/>
        <v>0.57149609725248729</v>
      </c>
      <c r="DC593" s="337">
        <f t="shared" si="161"/>
        <v>0.43232172615292341</v>
      </c>
      <c r="DD593" s="337">
        <f t="shared" si="161"/>
        <v>0.43557140327742999</v>
      </c>
      <c r="DE593" s="337">
        <f t="shared" si="161"/>
        <v>0.40528209118487379</v>
      </c>
      <c r="DF593" s="337">
        <f t="shared" si="161"/>
        <v>0.42589159146310845</v>
      </c>
      <c r="DG593" s="337">
        <f t="shared" si="161"/>
        <v>0.44173007584513158</v>
      </c>
      <c r="DH593" s="337">
        <f t="shared" si="161"/>
        <v>0.44044103481538371</v>
      </c>
      <c r="DI593" s="337">
        <f t="shared" si="161"/>
        <v>0.41929147306154591</v>
      </c>
      <c r="DJ593" s="337">
        <f t="shared" si="161"/>
        <v>0.39827095642499205</v>
      </c>
      <c r="DK593" s="337">
        <f t="shared" si="161"/>
        <v>0.4007575742014326</v>
      </c>
      <c r="DL593" s="337">
        <f t="shared" si="161"/>
        <v>0.39970917074554629</v>
      </c>
      <c r="DM593" s="337">
        <f t="shared" si="161"/>
        <v>0.42102959203396417</v>
      </c>
      <c r="DN593" s="337">
        <f t="shared" si="161"/>
        <v>0.37823163652315994</v>
      </c>
      <c r="DO593" s="337">
        <f t="shared" si="161"/>
        <v>0.37811099850826985</v>
      </c>
      <c r="DP593" s="337">
        <f t="shared" si="161"/>
        <v>0.37864766817638201</v>
      </c>
      <c r="DQ593" s="337">
        <f t="shared" si="161"/>
        <v>0.41240955832641657</v>
      </c>
      <c r="DR593" s="337">
        <f t="shared" si="161"/>
        <v>0.42040426640783435</v>
      </c>
      <c r="DS593" s="337">
        <f t="shared" si="161"/>
        <v>0.42197960646064597</v>
      </c>
      <c r="DT593" s="337">
        <f t="shared" si="161"/>
        <v>0.42730804945622408</v>
      </c>
      <c r="DU593" s="337">
        <f t="shared" si="161"/>
        <v>0.44334100107897756</v>
      </c>
      <c r="DV593" s="337">
        <f t="shared" si="161"/>
        <v>0.44688754731438335</v>
      </c>
      <c r="DW593" s="337">
        <f t="shared" si="161"/>
        <v>0.46945419200330024</v>
      </c>
      <c r="DX593" s="337">
        <f t="shared" si="161"/>
        <v>0.47085554387831274</v>
      </c>
      <c r="DY593" s="337">
        <f t="shared" si="161"/>
        <v>0.48124296273911799</v>
      </c>
      <c r="DZ593" s="337">
        <f t="shared" si="161"/>
        <v>0.48150524994415184</v>
      </c>
      <c r="EA593" s="337">
        <f t="shared" si="161"/>
        <v>0.48311764430926663</v>
      </c>
      <c r="EB593" s="337">
        <f t="shared" si="161"/>
        <v>0.48368996219160465</v>
      </c>
      <c r="EC593" s="337">
        <f t="shared" si="161"/>
        <v>0.4592575978935487</v>
      </c>
      <c r="ED593" s="337">
        <f t="shared" si="161"/>
        <v>0.41621013484705544</v>
      </c>
      <c r="EE593" s="337">
        <f t="shared" si="161"/>
        <v>0.37518442363998999</v>
      </c>
      <c r="EF593" s="337">
        <f t="shared" si="161"/>
        <v>0.33853354392498808</v>
      </c>
      <c r="EG593" s="337">
        <f t="shared" si="161"/>
        <v>0.33140835817060965</v>
      </c>
      <c r="EH593" s="337">
        <f t="shared" si="161"/>
        <v>0.32377319355908568</v>
      </c>
      <c r="EI593" s="337">
        <f t="shared" si="161"/>
        <v>0.32044315484361585</v>
      </c>
      <c r="EJ593" s="337">
        <f t="shared" si="161"/>
        <v>0.29478780444255481</v>
      </c>
      <c r="EK593" s="337">
        <f t="shared" si="161"/>
        <v>0.28244269988718695</v>
      </c>
      <c r="EL593" s="337">
        <f t="shared" ref="EL593:FQ593" si="162">EL587/EL590</f>
        <v>0.27466089909266389</v>
      </c>
      <c r="EM593" s="337">
        <f t="shared" si="162"/>
        <v>0.27204474930110495</v>
      </c>
      <c r="EN593" s="337">
        <f t="shared" si="162"/>
        <v>0.26795950358893816</v>
      </c>
      <c r="EO593" s="337">
        <f t="shared" si="162"/>
        <v>0.26516556190046076</v>
      </c>
      <c r="EP593" s="337">
        <f t="shared" si="162"/>
        <v>0.25605543652569795</v>
      </c>
      <c r="EQ593" s="337">
        <f t="shared" si="162"/>
        <v>0.2665629813203062</v>
      </c>
      <c r="ER593" s="337">
        <f t="shared" si="162"/>
        <v>0.25451806044624792</v>
      </c>
      <c r="ES593" s="337">
        <f t="shared" si="162"/>
        <v>0.25533821762057168</v>
      </c>
      <c r="ET593" s="337">
        <f t="shared" si="162"/>
        <v>0.26812447285918267</v>
      </c>
      <c r="EU593" s="337">
        <f t="shared" si="162"/>
        <v>0.27775083827531472</v>
      </c>
      <c r="EV593" s="337">
        <f t="shared" si="162"/>
        <v>0.29790592203061056</v>
      </c>
      <c r="EW593" s="337">
        <f t="shared" si="162"/>
        <v>0.29658696724720673</v>
      </c>
      <c r="EX593" s="337">
        <f t="shared" si="162"/>
        <v>0.30601514847742495</v>
      </c>
      <c r="EY593" s="337">
        <f t="shared" si="162"/>
        <v>0.30816027054120015</v>
      </c>
      <c r="EZ593" s="337">
        <f t="shared" si="162"/>
        <v>0.31638907008786316</v>
      </c>
      <c r="FA593" s="337">
        <f t="shared" si="162"/>
        <v>0.31762999575699985</v>
      </c>
      <c r="FB593" s="337">
        <f t="shared" si="162"/>
        <v>0.33550446193915084</v>
      </c>
      <c r="FC593" s="337">
        <f t="shared" si="162"/>
        <v>0.35254506038865063</v>
      </c>
      <c r="FD593" s="337">
        <f t="shared" si="162"/>
        <v>0.35382485712690431</v>
      </c>
      <c r="FE593" s="337">
        <f t="shared" si="162"/>
        <v>0.35818853273062723</v>
      </c>
      <c r="FF593" s="337">
        <f t="shared" si="162"/>
        <v>0.36535805296260393</v>
      </c>
      <c r="FG593" s="337">
        <f t="shared" si="162"/>
        <v>0.34740579200374566</v>
      </c>
      <c r="FH593" s="337">
        <f t="shared" si="162"/>
        <v>0.33512625370532517</v>
      </c>
      <c r="FI593" s="337">
        <f t="shared" si="162"/>
        <v>0.31910036134456282</v>
      </c>
      <c r="FJ593" s="337">
        <f t="shared" si="162"/>
        <v>0.3114222615946301</v>
      </c>
      <c r="FK593" s="337">
        <f t="shared" si="162"/>
        <v>0.30481518429419696</v>
      </c>
      <c r="FL593" s="337">
        <f t="shared" si="162"/>
        <v>0.2982958451447672</v>
      </c>
      <c r="FM593" s="337">
        <f t="shared" si="162"/>
        <v>0.29572866418313037</v>
      </c>
      <c r="FN593" s="337">
        <f t="shared" si="162"/>
        <v>0.28410120596227489</v>
      </c>
      <c r="FO593" s="337">
        <f t="shared" si="162"/>
        <v>0.25973048195416393</v>
      </c>
      <c r="FP593" s="337">
        <f t="shared" si="162"/>
        <v>0.25661623030784608</v>
      </c>
      <c r="FQ593" s="337">
        <f t="shared" si="162"/>
        <v>0.25563604842126553</v>
      </c>
      <c r="FR593" s="337">
        <f>FR587/FR590</f>
        <v>0.25769967049496001</v>
      </c>
      <c r="FS593" s="337">
        <f>FS587/FS590</f>
        <v>0.25738287973684459</v>
      </c>
      <c r="FT593" s="337">
        <f>FT587/FT590</f>
        <v>0.24966699466603251</v>
      </c>
      <c r="FU593" s="337">
        <f>FU587/FU590</f>
        <v>0.24525404487912666</v>
      </c>
      <c r="FV593" s="337">
        <f>FV587/FV590</f>
        <v>0.24058633765795268</v>
      </c>
      <c r="FW593" s="311"/>
      <c r="FX593" s="311"/>
      <c r="FY593" s="23"/>
      <c r="FZ593" s="369">
        <f>FZ587/FZ590</f>
        <v>0.32115942101414408</v>
      </c>
      <c r="GB593" s="330" t="s">
        <v>346</v>
      </c>
      <c r="GC593" s="14" t="s">
        <v>355</v>
      </c>
      <c r="GD593" s="1"/>
      <c r="GE593" s="154" t="s">
        <v>180</v>
      </c>
      <c r="GF593" s="1"/>
      <c r="GK593" s="370">
        <f>FZ593</f>
        <v>0.32115942101414408</v>
      </c>
      <c r="GO593" s="22"/>
      <c r="GP593" s="371"/>
      <c r="GQ593" s="318" t="s">
        <v>356</v>
      </c>
      <c r="GR593" s="319"/>
      <c r="GS593" s="320"/>
      <c r="GT593" s="22"/>
      <c r="GU593" s="22"/>
      <c r="GV593" s="273">
        <f>GV595-GV587-GV588-GV589</f>
        <v>548200.04234217526</v>
      </c>
      <c r="GW593" s="273"/>
      <c r="GX593" s="273"/>
      <c r="GY593" s="310">
        <f>GV593/$GV$595</f>
        <v>0.30336045311427412</v>
      </c>
      <c r="GZ593" s="372">
        <f>GV593/$GV$590</f>
        <v>0.43546257813014483</v>
      </c>
      <c r="HB593" s="373" t="s">
        <v>357</v>
      </c>
      <c r="HC593" s="374" t="e">
        <v>#REF!</v>
      </c>
      <c r="HD593" s="375" t="e">
        <f>HC593/$GV$595</f>
        <v>#REF!</v>
      </c>
      <c r="HE593" s="376" t="e">
        <f t="shared" si="154"/>
        <v>#REF!</v>
      </c>
      <c r="HF593" s="23"/>
      <c r="HG593" s="23"/>
      <c r="HH593" s="22">
        <v>1993</v>
      </c>
      <c r="HI593" s="195">
        <v>78.73846783209919</v>
      </c>
    </row>
    <row r="594" spans="2:217" ht="15.75">
      <c r="B594" s="1"/>
      <c r="C594" s="330" t="s">
        <v>348</v>
      </c>
      <c r="D594" s="14" t="s">
        <v>355</v>
      </c>
      <c r="E594" s="1"/>
      <c r="F594" s="1"/>
      <c r="G594" s="1"/>
      <c r="H594" s="1"/>
      <c r="J594" s="367"/>
      <c r="K594" s="367"/>
      <c r="L594" s="367"/>
      <c r="M594" s="367"/>
      <c r="N594" s="367">
        <f t="shared" ref="N594:BY594" si="163">N588/N590</f>
        <v>0</v>
      </c>
      <c r="O594" s="367">
        <f t="shared" si="163"/>
        <v>0</v>
      </c>
      <c r="P594" s="367">
        <f t="shared" si="163"/>
        <v>0</v>
      </c>
      <c r="Q594" s="367">
        <f t="shared" si="163"/>
        <v>0</v>
      </c>
      <c r="R594" s="367">
        <f t="shared" si="163"/>
        <v>0</v>
      </c>
      <c r="S594" s="367">
        <f t="shared" si="163"/>
        <v>0</v>
      </c>
      <c r="T594" s="367">
        <f t="shared" si="163"/>
        <v>0</v>
      </c>
      <c r="U594" s="367">
        <f t="shared" si="163"/>
        <v>0</v>
      </c>
      <c r="V594" s="367">
        <f t="shared" si="163"/>
        <v>0</v>
      </c>
      <c r="W594" s="367">
        <f t="shared" si="163"/>
        <v>0</v>
      </c>
      <c r="X594" s="367">
        <f t="shared" si="163"/>
        <v>0</v>
      </c>
      <c r="Y594" s="367">
        <f t="shared" si="163"/>
        <v>0</v>
      </c>
      <c r="Z594" s="367">
        <f t="shared" si="163"/>
        <v>0</v>
      </c>
      <c r="AA594" s="367">
        <f t="shared" si="163"/>
        <v>0</v>
      </c>
      <c r="AB594" s="367">
        <f t="shared" si="163"/>
        <v>0</v>
      </c>
      <c r="AC594" s="367">
        <f t="shared" si="163"/>
        <v>0</v>
      </c>
      <c r="AD594" s="367">
        <f t="shared" si="163"/>
        <v>0</v>
      </c>
      <c r="AE594" s="367">
        <f t="shared" si="163"/>
        <v>0</v>
      </c>
      <c r="AF594" s="367">
        <f t="shared" si="163"/>
        <v>0</v>
      </c>
      <c r="AG594" s="367">
        <f t="shared" si="163"/>
        <v>0</v>
      </c>
      <c r="AH594" s="367">
        <f t="shared" si="163"/>
        <v>0</v>
      </c>
      <c r="AI594" s="367">
        <f t="shared" si="163"/>
        <v>0</v>
      </c>
      <c r="AJ594" s="367">
        <f t="shared" si="163"/>
        <v>0</v>
      </c>
      <c r="AK594" s="367">
        <f t="shared" si="163"/>
        <v>0</v>
      </c>
      <c r="AL594" s="367">
        <f t="shared" si="163"/>
        <v>0</v>
      </c>
      <c r="AM594" s="367">
        <f t="shared" si="163"/>
        <v>0</v>
      </c>
      <c r="AN594" s="367">
        <f t="shared" si="163"/>
        <v>0</v>
      </c>
      <c r="AO594" s="367">
        <f t="shared" si="163"/>
        <v>0</v>
      </c>
      <c r="AP594" s="367">
        <f t="shared" si="163"/>
        <v>0</v>
      </c>
      <c r="AQ594" s="367">
        <f t="shared" si="163"/>
        <v>0</v>
      </c>
      <c r="AR594" s="367">
        <f t="shared" si="163"/>
        <v>0</v>
      </c>
      <c r="AS594" s="367">
        <f t="shared" si="163"/>
        <v>0</v>
      </c>
      <c r="AT594" s="367">
        <f t="shared" si="163"/>
        <v>0</v>
      </c>
      <c r="AU594" s="367">
        <f t="shared" si="163"/>
        <v>0</v>
      </c>
      <c r="AV594" s="367">
        <f t="shared" si="163"/>
        <v>0</v>
      </c>
      <c r="AW594" s="367">
        <f t="shared" si="163"/>
        <v>0</v>
      </c>
      <c r="AX594" s="367">
        <f t="shared" si="163"/>
        <v>0</v>
      </c>
      <c r="AY594" s="367">
        <f t="shared" si="163"/>
        <v>0</v>
      </c>
      <c r="AZ594" s="367">
        <f t="shared" si="163"/>
        <v>0</v>
      </c>
      <c r="BA594" s="367">
        <f t="shared" si="163"/>
        <v>0</v>
      </c>
      <c r="BB594" s="367">
        <f t="shared" si="163"/>
        <v>0</v>
      </c>
      <c r="BC594" s="367">
        <f t="shared" si="163"/>
        <v>0</v>
      </c>
      <c r="BD594" s="367">
        <f t="shared" si="163"/>
        <v>0</v>
      </c>
      <c r="BE594" s="367">
        <f t="shared" si="163"/>
        <v>0</v>
      </c>
      <c r="BF594" s="367">
        <f t="shared" si="163"/>
        <v>0</v>
      </c>
      <c r="BG594" s="367">
        <f t="shared" si="163"/>
        <v>0</v>
      </c>
      <c r="BH594" s="311">
        <f t="shared" si="163"/>
        <v>0</v>
      </c>
      <c r="BI594" s="311">
        <f t="shared" si="163"/>
        <v>0</v>
      </c>
      <c r="BJ594" s="311">
        <f t="shared" si="163"/>
        <v>0</v>
      </c>
      <c r="BK594" s="311">
        <f t="shared" si="163"/>
        <v>0</v>
      </c>
      <c r="BL594" s="311">
        <f t="shared" si="163"/>
        <v>0</v>
      </c>
      <c r="BM594" s="311">
        <f t="shared" si="163"/>
        <v>0</v>
      </c>
      <c r="BN594" s="311">
        <f t="shared" si="163"/>
        <v>0</v>
      </c>
      <c r="BO594" s="311">
        <f t="shared" si="163"/>
        <v>0</v>
      </c>
      <c r="BP594" s="311">
        <f t="shared" si="163"/>
        <v>0</v>
      </c>
      <c r="BQ594" s="311">
        <f t="shared" si="163"/>
        <v>0</v>
      </c>
      <c r="BR594" s="311">
        <f t="shared" si="163"/>
        <v>0</v>
      </c>
      <c r="BS594" s="311">
        <f t="shared" si="163"/>
        <v>0</v>
      </c>
      <c r="BT594" s="311">
        <f t="shared" si="163"/>
        <v>0</v>
      </c>
      <c r="BU594" s="311">
        <f t="shared" si="163"/>
        <v>0</v>
      </c>
      <c r="BV594" s="311">
        <f t="shared" si="163"/>
        <v>0</v>
      </c>
      <c r="BW594" s="311">
        <f t="shared" si="163"/>
        <v>0</v>
      </c>
      <c r="BX594" s="311">
        <f t="shared" si="163"/>
        <v>0</v>
      </c>
      <c r="BY594" s="311">
        <f t="shared" si="163"/>
        <v>0</v>
      </c>
      <c r="BZ594" s="311">
        <f t="shared" ref="BZ594:EK594" si="164">BZ588/BZ590</f>
        <v>0</v>
      </c>
      <c r="CA594" s="311">
        <f t="shared" si="164"/>
        <v>0</v>
      </c>
      <c r="CB594" s="311">
        <f t="shared" si="164"/>
        <v>0</v>
      </c>
      <c r="CC594" s="311">
        <f t="shared" si="164"/>
        <v>0</v>
      </c>
      <c r="CD594" s="311">
        <f t="shared" si="164"/>
        <v>0</v>
      </c>
      <c r="CE594" s="311">
        <f t="shared" si="164"/>
        <v>0</v>
      </c>
      <c r="CF594" s="311">
        <f t="shared" si="164"/>
        <v>0</v>
      </c>
      <c r="CG594" s="311">
        <f t="shared" si="164"/>
        <v>0</v>
      </c>
      <c r="CH594" s="311">
        <f t="shared" si="164"/>
        <v>0</v>
      </c>
      <c r="CI594" s="311">
        <f t="shared" si="164"/>
        <v>0</v>
      </c>
      <c r="CJ594" s="311">
        <f t="shared" si="164"/>
        <v>4.1010902067396011E-3</v>
      </c>
      <c r="CK594" s="311">
        <f t="shared" si="164"/>
        <v>3.8959156845826239E-3</v>
      </c>
      <c r="CL594" s="311">
        <f t="shared" si="164"/>
        <v>3.9820496161431223E-3</v>
      </c>
      <c r="CM594" s="311">
        <f t="shared" si="164"/>
        <v>3.7878084457726004E-3</v>
      </c>
      <c r="CN594" s="311">
        <f t="shared" si="164"/>
        <v>3.7776832264903209E-3</v>
      </c>
      <c r="CO594" s="311">
        <f t="shared" si="164"/>
        <v>3.7290577379620266E-3</v>
      </c>
      <c r="CP594" s="311">
        <f t="shared" si="164"/>
        <v>3.3431855288788485E-3</v>
      </c>
      <c r="CQ594" s="311">
        <f t="shared" si="164"/>
        <v>3.2028424078719216E-3</v>
      </c>
      <c r="CR594" s="311">
        <f t="shared" si="164"/>
        <v>3.148692383402674E-3</v>
      </c>
      <c r="CS594" s="311">
        <f t="shared" si="164"/>
        <v>3.5208317622410471E-3</v>
      </c>
      <c r="CT594" s="311">
        <f t="shared" si="164"/>
        <v>2.1386100553707425E-2</v>
      </c>
      <c r="CU594" s="311">
        <f t="shared" si="164"/>
        <v>2.0487021146228857E-2</v>
      </c>
      <c r="CV594" s="311">
        <f t="shared" si="164"/>
        <v>1.9325091442878712E-2</v>
      </c>
      <c r="CW594" s="311">
        <f t="shared" si="164"/>
        <v>1.8086475409843011E-2</v>
      </c>
      <c r="CX594" s="311">
        <f t="shared" si="164"/>
        <v>1.8777399099849216E-2</v>
      </c>
      <c r="CY594" s="311">
        <f t="shared" si="164"/>
        <v>2.2881541832092248E-2</v>
      </c>
      <c r="CZ594" s="311">
        <f t="shared" si="164"/>
        <v>2.3025798214554506E-2</v>
      </c>
      <c r="DA594" s="311">
        <f t="shared" si="164"/>
        <v>2.2443690185790073E-2</v>
      </c>
      <c r="DB594" s="311">
        <f t="shared" si="164"/>
        <v>2.2229096985686595E-2</v>
      </c>
      <c r="DC594" s="311">
        <f t="shared" si="164"/>
        <v>0.2609056840830693</v>
      </c>
      <c r="DD594" s="311">
        <f t="shared" si="164"/>
        <v>0.24548576544267514</v>
      </c>
      <c r="DE594" s="311">
        <f t="shared" si="164"/>
        <v>0.24075591923634848</v>
      </c>
      <c r="DF594" s="311">
        <f t="shared" si="164"/>
        <v>0.21841701822486426</v>
      </c>
      <c r="DG594" s="311">
        <f t="shared" si="164"/>
        <v>0.21082325054192597</v>
      </c>
      <c r="DH594" s="311">
        <f t="shared" si="164"/>
        <v>0.19612556524806907</v>
      </c>
      <c r="DI594" s="311">
        <f t="shared" si="164"/>
        <v>0.17910938219014083</v>
      </c>
      <c r="DJ594" s="311">
        <f t="shared" si="164"/>
        <v>0.16733521957961797</v>
      </c>
      <c r="DK594" s="311">
        <f t="shared" si="164"/>
        <v>0.15953479681074864</v>
      </c>
      <c r="DL594" s="311">
        <f t="shared" si="164"/>
        <v>0.14741913022470945</v>
      </c>
      <c r="DM594" s="311">
        <f t="shared" si="164"/>
        <v>0.1497047963439834</v>
      </c>
      <c r="DN594" s="311">
        <f t="shared" si="164"/>
        <v>0.13072499408072732</v>
      </c>
      <c r="DO594" s="311">
        <f t="shared" si="164"/>
        <v>0.13104110635887142</v>
      </c>
      <c r="DP594" s="311">
        <f t="shared" si="164"/>
        <v>0.13326751538725848</v>
      </c>
      <c r="DQ594" s="311">
        <f t="shared" si="164"/>
        <v>0.14144013829672936</v>
      </c>
      <c r="DR594" s="311">
        <f t="shared" si="164"/>
        <v>0.1371902754331121</v>
      </c>
      <c r="DS594" s="311">
        <f t="shared" si="164"/>
        <v>0.13359068593130549</v>
      </c>
      <c r="DT594" s="311">
        <f t="shared" si="164"/>
        <v>0.13243968686188368</v>
      </c>
      <c r="DU594" s="311">
        <f t="shared" si="164"/>
        <v>0.1286166584051589</v>
      </c>
      <c r="DV594" s="311">
        <f t="shared" si="164"/>
        <v>0.13788039196099333</v>
      </c>
      <c r="DW594" s="311">
        <f t="shared" si="164"/>
        <v>0.1414546714544595</v>
      </c>
      <c r="DX594" s="311">
        <f t="shared" si="164"/>
        <v>0.1400144003160036</v>
      </c>
      <c r="DY594" s="311">
        <f t="shared" si="164"/>
        <v>0.14212352508040374</v>
      </c>
      <c r="DZ594" s="311">
        <f t="shared" si="164"/>
        <v>0.14362166262752218</v>
      </c>
      <c r="EA594" s="311">
        <f t="shared" si="164"/>
        <v>0.14911087930102593</v>
      </c>
      <c r="EB594" s="311">
        <f t="shared" si="164"/>
        <v>0.1521617264047164</v>
      </c>
      <c r="EC594" s="311">
        <f t="shared" si="164"/>
        <v>0.19198222254951353</v>
      </c>
      <c r="ED594" s="311">
        <f t="shared" si="164"/>
        <v>0.23247963760512952</v>
      </c>
      <c r="EE594" s="311">
        <f t="shared" si="164"/>
        <v>0.23517275404691818</v>
      </c>
      <c r="EF594" s="311">
        <f t="shared" si="164"/>
        <v>0.28796982133002325</v>
      </c>
      <c r="EG594" s="311">
        <f t="shared" si="164"/>
        <v>0.28918572133101755</v>
      </c>
      <c r="EH594" s="311">
        <f t="shared" si="164"/>
        <v>0.27809320846544844</v>
      </c>
      <c r="EI594" s="311">
        <f t="shared" si="164"/>
        <v>0.28237739445336579</v>
      </c>
      <c r="EJ594" s="311">
        <f t="shared" si="164"/>
        <v>0.2749416469562258</v>
      </c>
      <c r="EK594" s="311">
        <f t="shared" si="164"/>
        <v>0.26810121001333498</v>
      </c>
      <c r="EL594" s="311">
        <f t="shared" ref="EL594:FQ594" si="165">EL588/EL590</f>
        <v>0.2447343821539559</v>
      </c>
      <c r="EM594" s="311">
        <f t="shared" si="165"/>
        <v>0.23038859047412213</v>
      </c>
      <c r="EN594" s="311">
        <f t="shared" si="165"/>
        <v>0.22322243209343723</v>
      </c>
      <c r="EO594" s="311">
        <f t="shared" si="165"/>
        <v>0.22263753638885497</v>
      </c>
      <c r="EP594" s="311">
        <f t="shared" si="165"/>
        <v>0.2363349257850697</v>
      </c>
      <c r="EQ594" s="311">
        <f t="shared" si="165"/>
        <v>0.23071904080259187</v>
      </c>
      <c r="ER594" s="311">
        <f t="shared" si="165"/>
        <v>0.25097793837699273</v>
      </c>
      <c r="ES594" s="311">
        <f t="shared" si="165"/>
        <v>0.36740423717054688</v>
      </c>
      <c r="ET594" s="311">
        <f t="shared" si="165"/>
        <v>0.36801034216122919</v>
      </c>
      <c r="EU594" s="311">
        <f t="shared" si="165"/>
        <v>0.38106284628949216</v>
      </c>
      <c r="EV594" s="311">
        <f t="shared" si="165"/>
        <v>0.41748151946252254</v>
      </c>
      <c r="EW594" s="311">
        <f t="shared" si="165"/>
        <v>0.42327702405380135</v>
      </c>
      <c r="EX594" s="311">
        <f t="shared" si="165"/>
        <v>0.41807340209067945</v>
      </c>
      <c r="EY594" s="311">
        <f t="shared" si="165"/>
        <v>0.4104391221857655</v>
      </c>
      <c r="EZ594" s="311">
        <f t="shared" si="165"/>
        <v>0.40930192448183195</v>
      </c>
      <c r="FA594" s="311">
        <f t="shared" si="165"/>
        <v>0.41603531249429077</v>
      </c>
      <c r="FB594" s="311">
        <f t="shared" si="165"/>
        <v>0.41511627088860109</v>
      </c>
      <c r="FC594" s="311">
        <f t="shared" si="165"/>
        <v>0.40155572900475078</v>
      </c>
      <c r="FD594" s="311">
        <f t="shared" si="165"/>
        <v>0.40132390791403882</v>
      </c>
      <c r="FE594" s="311">
        <f t="shared" si="165"/>
        <v>0.39075812677462651</v>
      </c>
      <c r="FF594" s="311">
        <f t="shared" si="165"/>
        <v>0.37806344818160403</v>
      </c>
      <c r="FG594" s="311">
        <f t="shared" si="165"/>
        <v>0.3767084611256809</v>
      </c>
      <c r="FH594" s="311">
        <f t="shared" si="165"/>
        <v>0.37246737305873673</v>
      </c>
      <c r="FI594" s="311">
        <f t="shared" si="165"/>
        <v>0.3774260153266516</v>
      </c>
      <c r="FJ594" s="311">
        <f t="shared" si="165"/>
        <v>0.36976964211032032</v>
      </c>
      <c r="FK594" s="311">
        <f t="shared" si="165"/>
        <v>0.36648210779731799</v>
      </c>
      <c r="FL594" s="311">
        <f t="shared" si="165"/>
        <v>0.36787267915713906</v>
      </c>
      <c r="FM594" s="311">
        <f t="shared" si="165"/>
        <v>0.35367588249984366</v>
      </c>
      <c r="FN594" s="311">
        <f t="shared" si="165"/>
        <v>0.34934020240032498</v>
      </c>
      <c r="FO594" s="311">
        <f t="shared" si="165"/>
        <v>0.35004598666988251</v>
      </c>
      <c r="FP594" s="311">
        <f t="shared" si="165"/>
        <v>0.34828182902891547</v>
      </c>
      <c r="FQ594" s="311">
        <f t="shared" si="165"/>
        <v>0.3481301878782595</v>
      </c>
      <c r="FR594" s="311">
        <f>FR588/FR590</f>
        <v>0.35228338273296594</v>
      </c>
      <c r="FS594" s="311">
        <f>FS588/FS590</f>
        <v>0.36624232539077817</v>
      </c>
      <c r="FT594" s="311">
        <f>FT588/FT590</f>
        <v>0.38644154649257878</v>
      </c>
      <c r="FU594" s="311">
        <f>FU588/FU590</f>
        <v>0.38479442514106377</v>
      </c>
      <c r="FV594" s="311">
        <f>FV588/FV590</f>
        <v>0.38286696241707846</v>
      </c>
      <c r="FW594" s="311"/>
      <c r="FX594" s="311"/>
      <c r="FY594" s="23"/>
      <c r="FZ594" s="377">
        <f>FZ588/FZ590</f>
        <v>0.31259161455927098</v>
      </c>
      <c r="GB594" s="330" t="s">
        <v>348</v>
      </c>
      <c r="GC594" s="14" t="s">
        <v>355</v>
      </c>
      <c r="GD594" s="1"/>
      <c r="GE594" s="104" t="s">
        <v>169</v>
      </c>
      <c r="GF594" s="1"/>
      <c r="GK594" s="370">
        <f>FZ594</f>
        <v>0.31259161455927098</v>
      </c>
      <c r="GO594" s="22"/>
      <c r="GP594" s="378">
        <f>FN573</f>
        <v>32371.731577882805</v>
      </c>
      <c r="GQ594" s="333" t="s">
        <v>347</v>
      </c>
      <c r="GR594" s="334"/>
      <c r="GS594" s="335"/>
      <c r="GT594" s="22"/>
      <c r="GU594" s="22"/>
      <c r="GV594" s="150"/>
      <c r="GW594" s="150"/>
      <c r="GX594" s="150"/>
      <c r="GY594" s="311"/>
      <c r="GZ594" s="23"/>
      <c r="HB594" s="379"/>
      <c r="HC594" s="379"/>
      <c r="HD594" s="347"/>
      <c r="HE594" s="366"/>
      <c r="HF594" s="23"/>
      <c r="HG594" s="23"/>
      <c r="HH594" s="22">
        <v>1994</v>
      </c>
      <c r="HI594" s="195">
        <v>79.14434901444119</v>
      </c>
    </row>
    <row r="595" spans="2:217" ht="15.75">
      <c r="B595" s="1"/>
      <c r="C595" s="330" t="s">
        <v>350</v>
      </c>
      <c r="D595" s="14" t="s">
        <v>355</v>
      </c>
      <c r="E595" s="1"/>
      <c r="F595" s="1"/>
      <c r="G595" s="1"/>
      <c r="H595" s="1"/>
      <c r="J595" s="367"/>
      <c r="K595" s="367"/>
      <c r="L595" s="367"/>
      <c r="M595" s="367"/>
      <c r="N595" s="367">
        <f t="shared" ref="N595:BY595" si="166">N589/N590</f>
        <v>0</v>
      </c>
      <c r="O595" s="367">
        <f t="shared" si="166"/>
        <v>0</v>
      </c>
      <c r="P595" s="367">
        <f t="shared" si="166"/>
        <v>0</v>
      </c>
      <c r="Q595" s="367">
        <f t="shared" si="166"/>
        <v>0</v>
      </c>
      <c r="R595" s="367">
        <f t="shared" si="166"/>
        <v>0</v>
      </c>
      <c r="S595" s="367">
        <f t="shared" si="166"/>
        <v>0</v>
      </c>
      <c r="T595" s="367">
        <f t="shared" si="166"/>
        <v>0</v>
      </c>
      <c r="U595" s="367">
        <f t="shared" si="166"/>
        <v>0</v>
      </c>
      <c r="V595" s="367">
        <f t="shared" si="166"/>
        <v>0</v>
      </c>
      <c r="W595" s="367">
        <f t="shared" si="166"/>
        <v>0</v>
      </c>
      <c r="X595" s="367">
        <f t="shared" si="166"/>
        <v>0</v>
      </c>
      <c r="Y595" s="367">
        <f t="shared" si="166"/>
        <v>0</v>
      </c>
      <c r="Z595" s="367">
        <f t="shared" si="166"/>
        <v>0</v>
      </c>
      <c r="AA595" s="367">
        <f t="shared" si="166"/>
        <v>0</v>
      </c>
      <c r="AB595" s="367">
        <f t="shared" si="166"/>
        <v>0</v>
      </c>
      <c r="AC595" s="367">
        <f t="shared" si="166"/>
        <v>0</v>
      </c>
      <c r="AD595" s="367">
        <f t="shared" si="166"/>
        <v>0</v>
      </c>
      <c r="AE595" s="367">
        <f t="shared" si="166"/>
        <v>0</v>
      </c>
      <c r="AF595" s="367">
        <f t="shared" si="166"/>
        <v>0</v>
      </c>
      <c r="AG595" s="367">
        <f t="shared" si="166"/>
        <v>0</v>
      </c>
      <c r="AH595" s="367">
        <f t="shared" si="166"/>
        <v>0</v>
      </c>
      <c r="AI595" s="367">
        <f t="shared" si="166"/>
        <v>0</v>
      </c>
      <c r="AJ595" s="367">
        <f t="shared" si="166"/>
        <v>0</v>
      </c>
      <c r="AK595" s="367">
        <f t="shared" si="166"/>
        <v>0</v>
      </c>
      <c r="AL595" s="367">
        <f t="shared" si="166"/>
        <v>0</v>
      </c>
      <c r="AM595" s="367">
        <f t="shared" si="166"/>
        <v>0</v>
      </c>
      <c r="AN595" s="367">
        <f t="shared" si="166"/>
        <v>0</v>
      </c>
      <c r="AO595" s="367">
        <f t="shared" si="166"/>
        <v>0</v>
      </c>
      <c r="AP595" s="367">
        <f t="shared" si="166"/>
        <v>0</v>
      </c>
      <c r="AQ595" s="367">
        <f t="shared" si="166"/>
        <v>0</v>
      </c>
      <c r="AR595" s="367">
        <f t="shared" si="166"/>
        <v>0</v>
      </c>
      <c r="AS595" s="367">
        <f t="shared" si="166"/>
        <v>0</v>
      </c>
      <c r="AT595" s="367">
        <f t="shared" si="166"/>
        <v>0</v>
      </c>
      <c r="AU595" s="367">
        <f t="shared" si="166"/>
        <v>0</v>
      </c>
      <c r="AV595" s="367">
        <f t="shared" si="166"/>
        <v>0</v>
      </c>
      <c r="AW595" s="367">
        <f t="shared" si="166"/>
        <v>0</v>
      </c>
      <c r="AX595" s="367">
        <f t="shared" si="166"/>
        <v>0</v>
      </c>
      <c r="AY595" s="367">
        <f t="shared" si="166"/>
        <v>0</v>
      </c>
      <c r="AZ595" s="367">
        <f t="shared" si="166"/>
        <v>0</v>
      </c>
      <c r="BA595" s="367">
        <f t="shared" si="166"/>
        <v>0</v>
      </c>
      <c r="BB595" s="367">
        <f t="shared" si="166"/>
        <v>0</v>
      </c>
      <c r="BC595" s="367">
        <f t="shared" si="166"/>
        <v>0</v>
      </c>
      <c r="BD595" s="367">
        <f t="shared" si="166"/>
        <v>0</v>
      </c>
      <c r="BE595" s="367">
        <f t="shared" si="166"/>
        <v>0</v>
      </c>
      <c r="BF595" s="367">
        <f t="shared" si="166"/>
        <v>0</v>
      </c>
      <c r="BG595" s="367">
        <f t="shared" si="166"/>
        <v>0</v>
      </c>
      <c r="BH595" s="311">
        <f t="shared" si="166"/>
        <v>0.78145452188498155</v>
      </c>
      <c r="BI595" s="311">
        <f t="shared" si="166"/>
        <v>0.69673761583741367</v>
      </c>
      <c r="BJ595" s="311">
        <f t="shared" si="166"/>
        <v>0.6284955641718466</v>
      </c>
      <c r="BK595" s="311">
        <f t="shared" si="166"/>
        <v>0.56908668806051688</v>
      </c>
      <c r="BL595" s="311">
        <f t="shared" si="166"/>
        <v>0.5518562969760803</v>
      </c>
      <c r="BM595" s="311">
        <f t="shared" si="166"/>
        <v>0.53268072790159771</v>
      </c>
      <c r="BN595" s="311">
        <f t="shared" si="166"/>
        <v>0.50103699584444783</v>
      </c>
      <c r="BO595" s="311">
        <f t="shared" si="166"/>
        <v>0.47682764307464121</v>
      </c>
      <c r="BP595" s="311">
        <f t="shared" si="166"/>
        <v>0.46454508473082107</v>
      </c>
      <c r="BQ595" s="311">
        <f t="shared" si="166"/>
        <v>0.43565489430201543</v>
      </c>
      <c r="BR595" s="311">
        <f t="shared" si="166"/>
        <v>0.40900568229362705</v>
      </c>
      <c r="BS595" s="311">
        <f t="shared" si="166"/>
        <v>0.39081137310476882</v>
      </c>
      <c r="BT595" s="311">
        <f t="shared" si="166"/>
        <v>0.34204733078493488</v>
      </c>
      <c r="BU595" s="311">
        <f t="shared" si="166"/>
        <v>0.61359800030187439</v>
      </c>
      <c r="BV595" s="311">
        <f t="shared" si="166"/>
        <v>0.63662809673387633</v>
      </c>
      <c r="BW595" s="311">
        <f t="shared" si="166"/>
        <v>0.6327205343698683</v>
      </c>
      <c r="BX595" s="311">
        <f t="shared" si="166"/>
        <v>0.56877258087006233</v>
      </c>
      <c r="BY595" s="311">
        <f t="shared" si="166"/>
        <v>0.5548142365177231</v>
      </c>
      <c r="BZ595" s="311">
        <f t="shared" ref="BZ595:EK595" si="167">BZ589/BZ590</f>
        <v>0.5701792911478063</v>
      </c>
      <c r="CA595" s="311">
        <f t="shared" si="167"/>
        <v>0.52893856273854434</v>
      </c>
      <c r="CB595" s="311">
        <f t="shared" si="167"/>
        <v>0.48356829755188302</v>
      </c>
      <c r="CC595" s="311">
        <f t="shared" si="167"/>
        <v>0.4876885312328969</v>
      </c>
      <c r="CD595" s="311">
        <f t="shared" si="167"/>
        <v>0.47968920240196855</v>
      </c>
      <c r="CE595" s="311">
        <f t="shared" si="167"/>
        <v>0.43667437134650688</v>
      </c>
      <c r="CF595" s="311">
        <f t="shared" si="167"/>
        <v>0.4462162081628091</v>
      </c>
      <c r="CG595" s="311">
        <f t="shared" si="167"/>
        <v>0.4540323192889672</v>
      </c>
      <c r="CH595" s="311">
        <f t="shared" si="167"/>
        <v>0.41472545211227252</v>
      </c>
      <c r="CI595" s="311">
        <f t="shared" si="167"/>
        <v>0.39787924737421693</v>
      </c>
      <c r="CJ595" s="311">
        <f t="shared" si="167"/>
        <v>0.38960738581089704</v>
      </c>
      <c r="CK595" s="311">
        <f t="shared" si="167"/>
        <v>0.38684892818940764</v>
      </c>
      <c r="CL595" s="311">
        <f t="shared" si="167"/>
        <v>0.38543228323948187</v>
      </c>
      <c r="CM595" s="311">
        <f t="shared" si="167"/>
        <v>0.44029683524277463</v>
      </c>
      <c r="CN595" s="311">
        <f t="shared" si="167"/>
        <v>0.49145817291635235</v>
      </c>
      <c r="CO595" s="311">
        <f t="shared" si="167"/>
        <v>0.5161842249254025</v>
      </c>
      <c r="CP595" s="311">
        <f t="shared" si="167"/>
        <v>0.5262088203037828</v>
      </c>
      <c r="CQ595" s="311">
        <f t="shared" si="167"/>
        <v>0.50061734086482845</v>
      </c>
      <c r="CR595" s="311">
        <f t="shared" si="167"/>
        <v>0.50755633122993637</v>
      </c>
      <c r="CS595" s="311">
        <f t="shared" si="167"/>
        <v>0.46046812954459121</v>
      </c>
      <c r="CT595" s="311">
        <f t="shared" si="167"/>
        <v>0.49524929623902098</v>
      </c>
      <c r="CU595" s="311">
        <f t="shared" si="167"/>
        <v>0.53297539153326923</v>
      </c>
      <c r="CV595" s="311">
        <f t="shared" si="167"/>
        <v>0.5577490284665847</v>
      </c>
      <c r="CW595" s="311">
        <f t="shared" si="167"/>
        <v>0.56582104357573082</v>
      </c>
      <c r="CX595" s="311">
        <f t="shared" si="167"/>
        <v>0.59364773796773185</v>
      </c>
      <c r="CY595" s="311">
        <f t="shared" si="167"/>
        <v>0.45805802906798598</v>
      </c>
      <c r="CZ595" s="311">
        <f t="shared" si="167"/>
        <v>0.40355411093079052</v>
      </c>
      <c r="DA595" s="311">
        <f t="shared" si="167"/>
        <v>0.41029425811575676</v>
      </c>
      <c r="DB595" s="311">
        <f t="shared" si="167"/>
        <v>0.40627480576182612</v>
      </c>
      <c r="DC595" s="311">
        <f t="shared" si="167"/>
        <v>0.30677258976400734</v>
      </c>
      <c r="DD595" s="311">
        <f t="shared" si="167"/>
        <v>0.31894283127989481</v>
      </c>
      <c r="DE595" s="311">
        <f t="shared" si="167"/>
        <v>0.35396198957877767</v>
      </c>
      <c r="DF595" s="311">
        <f t="shared" si="167"/>
        <v>0.35569139031202723</v>
      </c>
      <c r="DG595" s="311">
        <f t="shared" si="167"/>
        <v>0.34744667361294235</v>
      </c>
      <c r="DH595" s="311">
        <f t="shared" si="167"/>
        <v>0.36343339993654722</v>
      </c>
      <c r="DI595" s="311">
        <f t="shared" si="167"/>
        <v>0.40159914474831326</v>
      </c>
      <c r="DJ595" s="311">
        <f t="shared" si="167"/>
        <v>0.43439382399538984</v>
      </c>
      <c r="DK595" s="311">
        <f t="shared" si="167"/>
        <v>0.43970762898781868</v>
      </c>
      <c r="DL595" s="311">
        <f t="shared" si="167"/>
        <v>0.45287169902974422</v>
      </c>
      <c r="DM595" s="311">
        <f t="shared" si="167"/>
        <v>0.4292656116220524</v>
      </c>
      <c r="DN595" s="311">
        <f t="shared" si="167"/>
        <v>0.49104336939611276</v>
      </c>
      <c r="DO595" s="311">
        <f t="shared" si="167"/>
        <v>0.49084789513285876</v>
      </c>
      <c r="DP595" s="311">
        <f t="shared" si="167"/>
        <v>0.48808481643635948</v>
      </c>
      <c r="DQ595" s="311">
        <f t="shared" si="167"/>
        <v>0.44615030337685407</v>
      </c>
      <c r="DR595" s="311">
        <f t="shared" si="167"/>
        <v>0.44240545815905352</v>
      </c>
      <c r="DS595" s="311">
        <f t="shared" si="167"/>
        <v>0.4444297076080484</v>
      </c>
      <c r="DT595" s="311">
        <f t="shared" si="167"/>
        <v>0.4402522636818923</v>
      </c>
      <c r="DU595" s="311">
        <f t="shared" si="167"/>
        <v>0.42804234051586354</v>
      </c>
      <c r="DV595" s="311">
        <f t="shared" si="167"/>
        <v>0.41523206072462332</v>
      </c>
      <c r="DW595" s="311">
        <f t="shared" si="167"/>
        <v>0.38909113654224037</v>
      </c>
      <c r="DX595" s="311">
        <f t="shared" si="167"/>
        <v>0.38913005580568361</v>
      </c>
      <c r="DY595" s="311">
        <f t="shared" si="167"/>
        <v>0.3766335121804783</v>
      </c>
      <c r="DZ595" s="311">
        <f t="shared" si="167"/>
        <v>0.37487308742832598</v>
      </c>
      <c r="EA595" s="311">
        <f t="shared" si="167"/>
        <v>0.36777147638970742</v>
      </c>
      <c r="EB595" s="311">
        <f t="shared" si="167"/>
        <v>0.36414831140367898</v>
      </c>
      <c r="EC595" s="311">
        <f t="shared" si="167"/>
        <v>0.34876017955693767</v>
      </c>
      <c r="ED595" s="311">
        <f t="shared" si="167"/>
        <v>0.35131022754781505</v>
      </c>
      <c r="EE595" s="311">
        <f t="shared" si="167"/>
        <v>0.38964282231309172</v>
      </c>
      <c r="EF595" s="311">
        <f t="shared" si="167"/>
        <v>0.37349663474498873</v>
      </c>
      <c r="EG595" s="311">
        <f t="shared" si="167"/>
        <v>0.3794059204983728</v>
      </c>
      <c r="EH595" s="311">
        <f t="shared" si="167"/>
        <v>0.39813359797546582</v>
      </c>
      <c r="EI595" s="311">
        <f t="shared" si="167"/>
        <v>0.39717945070301824</v>
      </c>
      <c r="EJ595" s="311">
        <f t="shared" si="167"/>
        <v>0.43027054860121955</v>
      </c>
      <c r="EK595" s="311">
        <f t="shared" si="167"/>
        <v>0.44945609009947812</v>
      </c>
      <c r="EL595" s="311">
        <f t="shared" ref="EL595:FQ595" si="168">EL589/EL590</f>
        <v>0.48060471875338023</v>
      </c>
      <c r="EM595" s="311">
        <f t="shared" si="168"/>
        <v>0.49756666022477292</v>
      </c>
      <c r="EN595" s="311">
        <f t="shared" si="168"/>
        <v>0.50881806431762466</v>
      </c>
      <c r="EO595" s="311">
        <f t="shared" si="168"/>
        <v>0.51219690171068433</v>
      </c>
      <c r="EP595" s="311">
        <f t="shared" si="168"/>
        <v>0.50760963768923228</v>
      </c>
      <c r="EQ595" s="311">
        <f t="shared" si="168"/>
        <v>0.50271797787710204</v>
      </c>
      <c r="ER595" s="311">
        <f t="shared" si="168"/>
        <v>0.49450400117675947</v>
      </c>
      <c r="ES595" s="311">
        <f t="shared" si="168"/>
        <v>0.37725754520888155</v>
      </c>
      <c r="ET595" s="311">
        <f t="shared" si="168"/>
        <v>0.36386518497958814</v>
      </c>
      <c r="EU595" s="311">
        <f t="shared" si="168"/>
        <v>0.34118631543519307</v>
      </c>
      <c r="EV595" s="311">
        <f t="shared" si="168"/>
        <v>0.28461255850686701</v>
      </c>
      <c r="EW595" s="311">
        <f t="shared" si="168"/>
        <v>0.2801360086989918</v>
      </c>
      <c r="EX595" s="311">
        <f t="shared" si="168"/>
        <v>0.27591144943189566</v>
      </c>
      <c r="EY595" s="311">
        <f t="shared" si="168"/>
        <v>0.28140060727303445</v>
      </c>
      <c r="EZ595" s="311">
        <f t="shared" si="168"/>
        <v>0.27430900543030479</v>
      </c>
      <c r="FA595" s="311">
        <f t="shared" si="168"/>
        <v>0.26633469174870927</v>
      </c>
      <c r="FB595" s="311">
        <f t="shared" si="168"/>
        <v>0.24937926717224815</v>
      </c>
      <c r="FC595" s="311">
        <f t="shared" si="168"/>
        <v>0.24589921060659856</v>
      </c>
      <c r="FD595" s="311">
        <f t="shared" si="168"/>
        <v>0.24485123495905683</v>
      </c>
      <c r="FE595" s="311">
        <f t="shared" si="168"/>
        <v>0.25105334049474626</v>
      </c>
      <c r="FF595" s="311">
        <f t="shared" si="168"/>
        <v>0.25657849885579209</v>
      </c>
      <c r="FG595" s="311">
        <f t="shared" si="168"/>
        <v>0.27588574687057343</v>
      </c>
      <c r="FH595" s="311">
        <f t="shared" si="168"/>
        <v>0.2924063732359381</v>
      </c>
      <c r="FI595" s="311">
        <f t="shared" si="168"/>
        <v>0.30347362332878558</v>
      </c>
      <c r="FJ595" s="311">
        <f t="shared" si="168"/>
        <v>0.31880809629504969</v>
      </c>
      <c r="FK595" s="311">
        <f t="shared" si="168"/>
        <v>0.32870270790848499</v>
      </c>
      <c r="FL595" s="311">
        <f t="shared" si="168"/>
        <v>0.33383147569809374</v>
      </c>
      <c r="FM595" s="311">
        <f t="shared" si="168"/>
        <v>0.35059545331702591</v>
      </c>
      <c r="FN595" s="311">
        <f t="shared" si="168"/>
        <v>0.36655859163740012</v>
      </c>
      <c r="FO595" s="311">
        <f t="shared" si="168"/>
        <v>0.39022353137595345</v>
      </c>
      <c r="FP595" s="311">
        <f t="shared" si="168"/>
        <v>0.39510194066323845</v>
      </c>
      <c r="FQ595" s="311">
        <f t="shared" si="168"/>
        <v>0.39623376370047514</v>
      </c>
      <c r="FR595" s="311">
        <f>FR589/FR590</f>
        <v>0.39001694677207405</v>
      </c>
      <c r="FS595" s="311">
        <f>FS589/FS590</f>
        <v>0.37637479487237713</v>
      </c>
      <c r="FT595" s="311">
        <f>FT589/FT590</f>
        <v>0.36389145884138868</v>
      </c>
      <c r="FU595" s="311">
        <f>FU589/FU590</f>
        <v>0.36995152997980957</v>
      </c>
      <c r="FV595" s="311">
        <f>FV589/FV590</f>
        <v>0.37654669992496892</v>
      </c>
      <c r="FW595" s="311"/>
      <c r="FX595" s="311"/>
      <c r="FY595" s="23"/>
      <c r="FZ595" s="377">
        <f>FZ589/FZ590</f>
        <v>0.36624896442658494</v>
      </c>
      <c r="GB595" s="330" t="s">
        <v>350</v>
      </c>
      <c r="GC595" s="14" t="s">
        <v>355</v>
      </c>
      <c r="GD595" s="1"/>
      <c r="GE595" s="350" t="s">
        <v>216</v>
      </c>
      <c r="GF595" s="1"/>
      <c r="GK595" s="370">
        <f>FZ595</f>
        <v>0.36624896442658494</v>
      </c>
      <c r="GO595" s="22"/>
      <c r="GP595" s="343">
        <f>GP594*10^6</f>
        <v>32371731577.882805</v>
      </c>
      <c r="GQ595" s="150" t="s">
        <v>349</v>
      </c>
      <c r="GR595" s="27"/>
      <c r="GS595" s="344"/>
      <c r="GT595" s="22"/>
      <c r="GU595" s="22"/>
      <c r="GV595" s="273">
        <f>FZ580</f>
        <v>1807091.3222682704</v>
      </c>
      <c r="GW595" s="273"/>
      <c r="GX595" s="273"/>
      <c r="GY595" s="310">
        <f>GV595/$GV$595</f>
        <v>1</v>
      </c>
      <c r="GZ595" s="372">
        <f>GV595/$GV$590</f>
        <v>1.4354625781301449</v>
      </c>
      <c r="HB595" s="373" t="s">
        <v>358</v>
      </c>
      <c r="HC595" s="374" t="e">
        <v>#REF!</v>
      </c>
      <c r="HD595" s="375" t="e">
        <f>HC595/$GV$595</f>
        <v>#REF!</v>
      </c>
      <c r="HE595" s="376" t="e">
        <f t="shared" si="154"/>
        <v>#REF!</v>
      </c>
      <c r="HF595" s="23"/>
      <c r="HG595" s="23"/>
      <c r="HH595" s="22">
        <v>1995</v>
      </c>
      <c r="HI595" s="195">
        <v>81.115147999999991</v>
      </c>
    </row>
    <row r="596" spans="2:217" ht="15.75">
      <c r="B596" s="1"/>
      <c r="C596" s="314" t="s">
        <v>352</v>
      </c>
      <c r="D596" s="14" t="s">
        <v>355</v>
      </c>
      <c r="E596" s="1"/>
      <c r="F596" s="1"/>
      <c r="G596" s="1"/>
      <c r="H596" s="1"/>
      <c r="J596" s="380"/>
      <c r="K596" s="380"/>
      <c r="L596" s="380"/>
      <c r="M596" s="380"/>
      <c r="N596" s="381">
        <f t="shared" ref="N596:BY596" si="169">SUM(N593:N595)</f>
        <v>1</v>
      </c>
      <c r="O596" s="381">
        <f t="shared" si="169"/>
        <v>1</v>
      </c>
      <c r="P596" s="381">
        <f t="shared" si="169"/>
        <v>1</v>
      </c>
      <c r="Q596" s="381">
        <f t="shared" si="169"/>
        <v>1</v>
      </c>
      <c r="R596" s="381">
        <f t="shared" si="169"/>
        <v>1</v>
      </c>
      <c r="S596" s="381">
        <f t="shared" si="169"/>
        <v>1</v>
      </c>
      <c r="T596" s="381">
        <f t="shared" si="169"/>
        <v>1</v>
      </c>
      <c r="U596" s="381">
        <f t="shared" si="169"/>
        <v>1</v>
      </c>
      <c r="V596" s="381">
        <f t="shared" si="169"/>
        <v>1</v>
      </c>
      <c r="W596" s="381">
        <f t="shared" si="169"/>
        <v>1</v>
      </c>
      <c r="X596" s="381">
        <f t="shared" si="169"/>
        <v>1</v>
      </c>
      <c r="Y596" s="381">
        <f t="shared" si="169"/>
        <v>1</v>
      </c>
      <c r="Z596" s="381">
        <f t="shared" si="169"/>
        <v>1</v>
      </c>
      <c r="AA596" s="381">
        <f t="shared" si="169"/>
        <v>1</v>
      </c>
      <c r="AB596" s="381">
        <f t="shared" si="169"/>
        <v>1</v>
      </c>
      <c r="AC596" s="381">
        <f t="shared" si="169"/>
        <v>1</v>
      </c>
      <c r="AD596" s="381">
        <f t="shared" si="169"/>
        <v>1</v>
      </c>
      <c r="AE596" s="381">
        <f t="shared" si="169"/>
        <v>1</v>
      </c>
      <c r="AF596" s="381">
        <f t="shared" si="169"/>
        <v>1</v>
      </c>
      <c r="AG596" s="381">
        <f t="shared" si="169"/>
        <v>1</v>
      </c>
      <c r="AH596" s="381">
        <f t="shared" si="169"/>
        <v>1</v>
      </c>
      <c r="AI596" s="381">
        <f t="shared" si="169"/>
        <v>1</v>
      </c>
      <c r="AJ596" s="381">
        <f t="shared" si="169"/>
        <v>1</v>
      </c>
      <c r="AK596" s="381">
        <f t="shared" si="169"/>
        <v>1</v>
      </c>
      <c r="AL596" s="381">
        <f t="shared" si="169"/>
        <v>1</v>
      </c>
      <c r="AM596" s="381">
        <f t="shared" si="169"/>
        <v>1</v>
      </c>
      <c r="AN596" s="381">
        <f t="shared" si="169"/>
        <v>1</v>
      </c>
      <c r="AO596" s="381">
        <f t="shared" si="169"/>
        <v>1</v>
      </c>
      <c r="AP596" s="381">
        <f t="shared" si="169"/>
        <v>1</v>
      </c>
      <c r="AQ596" s="381">
        <f t="shared" si="169"/>
        <v>1</v>
      </c>
      <c r="AR596" s="381">
        <f t="shared" si="169"/>
        <v>1</v>
      </c>
      <c r="AS596" s="381">
        <f t="shared" si="169"/>
        <v>1</v>
      </c>
      <c r="AT596" s="381">
        <f t="shared" si="169"/>
        <v>1</v>
      </c>
      <c r="AU596" s="381">
        <f t="shared" si="169"/>
        <v>1</v>
      </c>
      <c r="AV596" s="381">
        <f t="shared" si="169"/>
        <v>1</v>
      </c>
      <c r="AW596" s="381">
        <f t="shared" si="169"/>
        <v>1</v>
      </c>
      <c r="AX596" s="381">
        <f t="shared" si="169"/>
        <v>1</v>
      </c>
      <c r="AY596" s="381">
        <f t="shared" si="169"/>
        <v>1</v>
      </c>
      <c r="AZ596" s="381">
        <f t="shared" si="169"/>
        <v>1</v>
      </c>
      <c r="BA596" s="381">
        <f t="shared" si="169"/>
        <v>1</v>
      </c>
      <c r="BB596" s="381">
        <f t="shared" si="169"/>
        <v>1</v>
      </c>
      <c r="BC596" s="381">
        <f t="shared" si="169"/>
        <v>1</v>
      </c>
      <c r="BD596" s="381">
        <f t="shared" si="169"/>
        <v>1</v>
      </c>
      <c r="BE596" s="381">
        <f t="shared" si="169"/>
        <v>1</v>
      </c>
      <c r="BF596" s="381">
        <f t="shared" si="169"/>
        <v>1</v>
      </c>
      <c r="BG596" s="381">
        <f t="shared" si="169"/>
        <v>1</v>
      </c>
      <c r="BH596" s="381">
        <f t="shared" si="169"/>
        <v>1</v>
      </c>
      <c r="BI596" s="381">
        <f t="shared" si="169"/>
        <v>1</v>
      </c>
      <c r="BJ596" s="381">
        <f t="shared" si="169"/>
        <v>1</v>
      </c>
      <c r="BK596" s="381">
        <f t="shared" si="169"/>
        <v>1</v>
      </c>
      <c r="BL596" s="381">
        <f t="shared" si="169"/>
        <v>1</v>
      </c>
      <c r="BM596" s="381">
        <f t="shared" si="169"/>
        <v>1</v>
      </c>
      <c r="BN596" s="381">
        <f t="shared" si="169"/>
        <v>1</v>
      </c>
      <c r="BO596" s="381">
        <f t="shared" si="169"/>
        <v>0.99999999999999989</v>
      </c>
      <c r="BP596" s="381">
        <f t="shared" si="169"/>
        <v>1</v>
      </c>
      <c r="BQ596" s="381">
        <f t="shared" si="169"/>
        <v>1</v>
      </c>
      <c r="BR596" s="381">
        <f t="shared" si="169"/>
        <v>1</v>
      </c>
      <c r="BS596" s="381">
        <f t="shared" si="169"/>
        <v>1</v>
      </c>
      <c r="BT596" s="381">
        <f t="shared" si="169"/>
        <v>1</v>
      </c>
      <c r="BU596" s="381">
        <f t="shared" si="169"/>
        <v>1</v>
      </c>
      <c r="BV596" s="381">
        <f t="shared" si="169"/>
        <v>0.99999999999999989</v>
      </c>
      <c r="BW596" s="381">
        <f t="shared" si="169"/>
        <v>0.99999999999999989</v>
      </c>
      <c r="BX596" s="381">
        <f t="shared" si="169"/>
        <v>1</v>
      </c>
      <c r="BY596" s="381">
        <f t="shared" si="169"/>
        <v>1</v>
      </c>
      <c r="BZ596" s="381">
        <f t="shared" ref="BZ596:EK596" si="170">SUM(BZ593:BZ595)</f>
        <v>1</v>
      </c>
      <c r="CA596" s="381">
        <f t="shared" si="170"/>
        <v>1.0000000000000002</v>
      </c>
      <c r="CB596" s="381">
        <f t="shared" si="170"/>
        <v>1</v>
      </c>
      <c r="CC596" s="381">
        <f t="shared" si="170"/>
        <v>1</v>
      </c>
      <c r="CD596" s="381">
        <f t="shared" si="170"/>
        <v>1</v>
      </c>
      <c r="CE596" s="381">
        <f t="shared" si="170"/>
        <v>1</v>
      </c>
      <c r="CF596" s="381">
        <f t="shared" si="170"/>
        <v>1</v>
      </c>
      <c r="CG596" s="381">
        <f t="shared" si="170"/>
        <v>1</v>
      </c>
      <c r="CH596" s="381">
        <f t="shared" si="170"/>
        <v>1</v>
      </c>
      <c r="CI596" s="381">
        <f t="shared" si="170"/>
        <v>1</v>
      </c>
      <c r="CJ596" s="381">
        <f t="shared" si="170"/>
        <v>1</v>
      </c>
      <c r="CK596" s="381">
        <f t="shared" si="170"/>
        <v>1</v>
      </c>
      <c r="CL596" s="381">
        <f t="shared" si="170"/>
        <v>1</v>
      </c>
      <c r="CM596" s="381">
        <f t="shared" si="170"/>
        <v>1</v>
      </c>
      <c r="CN596" s="381">
        <f t="shared" si="170"/>
        <v>1</v>
      </c>
      <c r="CO596" s="381">
        <f t="shared" si="170"/>
        <v>0.99999999999999978</v>
      </c>
      <c r="CP596" s="381">
        <f t="shared" si="170"/>
        <v>1</v>
      </c>
      <c r="CQ596" s="381">
        <f t="shared" si="170"/>
        <v>0.99999999999999989</v>
      </c>
      <c r="CR596" s="381">
        <f t="shared" si="170"/>
        <v>1</v>
      </c>
      <c r="CS596" s="381">
        <f t="shared" si="170"/>
        <v>1</v>
      </c>
      <c r="CT596" s="381">
        <f t="shared" si="170"/>
        <v>1</v>
      </c>
      <c r="CU596" s="381">
        <f t="shared" si="170"/>
        <v>1</v>
      </c>
      <c r="CV596" s="381">
        <f t="shared" si="170"/>
        <v>1</v>
      </c>
      <c r="CW596" s="381">
        <f t="shared" si="170"/>
        <v>1</v>
      </c>
      <c r="CX596" s="381">
        <f t="shared" si="170"/>
        <v>1</v>
      </c>
      <c r="CY596" s="381">
        <f t="shared" si="170"/>
        <v>1</v>
      </c>
      <c r="CZ596" s="381">
        <f t="shared" si="170"/>
        <v>0.99999999999999989</v>
      </c>
      <c r="DA596" s="381">
        <f t="shared" si="170"/>
        <v>1</v>
      </c>
      <c r="DB596" s="381">
        <f t="shared" si="170"/>
        <v>1</v>
      </c>
      <c r="DC596" s="381">
        <f t="shared" si="170"/>
        <v>1</v>
      </c>
      <c r="DD596" s="381">
        <f t="shared" si="170"/>
        <v>1</v>
      </c>
      <c r="DE596" s="381">
        <f t="shared" si="170"/>
        <v>0.99999999999999989</v>
      </c>
      <c r="DF596" s="381">
        <f t="shared" si="170"/>
        <v>0.99999999999999989</v>
      </c>
      <c r="DG596" s="381">
        <f t="shared" si="170"/>
        <v>0.99999999999999989</v>
      </c>
      <c r="DH596" s="381">
        <f t="shared" si="170"/>
        <v>1</v>
      </c>
      <c r="DI596" s="381">
        <f t="shared" si="170"/>
        <v>1</v>
      </c>
      <c r="DJ596" s="381">
        <f t="shared" si="170"/>
        <v>0.99999999999999989</v>
      </c>
      <c r="DK596" s="381">
        <f t="shared" si="170"/>
        <v>0.99999999999999989</v>
      </c>
      <c r="DL596" s="381">
        <f t="shared" si="170"/>
        <v>1</v>
      </c>
      <c r="DM596" s="381">
        <f t="shared" si="170"/>
        <v>1</v>
      </c>
      <c r="DN596" s="381">
        <f t="shared" si="170"/>
        <v>1</v>
      </c>
      <c r="DO596" s="381">
        <f t="shared" si="170"/>
        <v>1</v>
      </c>
      <c r="DP596" s="381">
        <f t="shared" si="170"/>
        <v>1</v>
      </c>
      <c r="DQ596" s="381">
        <f t="shared" si="170"/>
        <v>1</v>
      </c>
      <c r="DR596" s="381">
        <f t="shared" si="170"/>
        <v>1</v>
      </c>
      <c r="DS596" s="381">
        <f t="shared" si="170"/>
        <v>0.99999999999999978</v>
      </c>
      <c r="DT596" s="381">
        <f t="shared" si="170"/>
        <v>1</v>
      </c>
      <c r="DU596" s="381">
        <f t="shared" si="170"/>
        <v>1</v>
      </c>
      <c r="DV596" s="381">
        <f t="shared" si="170"/>
        <v>1</v>
      </c>
      <c r="DW596" s="381">
        <f t="shared" si="170"/>
        <v>1</v>
      </c>
      <c r="DX596" s="381">
        <f t="shared" si="170"/>
        <v>1</v>
      </c>
      <c r="DY596" s="381">
        <f t="shared" si="170"/>
        <v>1</v>
      </c>
      <c r="DZ596" s="381">
        <f t="shared" si="170"/>
        <v>1</v>
      </c>
      <c r="EA596" s="381">
        <f t="shared" si="170"/>
        <v>1</v>
      </c>
      <c r="EB596" s="381">
        <f t="shared" si="170"/>
        <v>1</v>
      </c>
      <c r="EC596" s="381">
        <f t="shared" si="170"/>
        <v>1</v>
      </c>
      <c r="ED596" s="381">
        <f t="shared" si="170"/>
        <v>1</v>
      </c>
      <c r="EE596" s="381">
        <f t="shared" si="170"/>
        <v>0.99999999999999978</v>
      </c>
      <c r="EF596" s="381">
        <f t="shared" si="170"/>
        <v>1</v>
      </c>
      <c r="EG596" s="381">
        <f t="shared" si="170"/>
        <v>1</v>
      </c>
      <c r="EH596" s="381">
        <f t="shared" si="170"/>
        <v>1</v>
      </c>
      <c r="EI596" s="381">
        <f t="shared" si="170"/>
        <v>0.99999999999999978</v>
      </c>
      <c r="EJ596" s="381">
        <f t="shared" si="170"/>
        <v>1.0000000000000002</v>
      </c>
      <c r="EK596" s="381">
        <f t="shared" si="170"/>
        <v>1</v>
      </c>
      <c r="EL596" s="381">
        <f t="shared" ref="EL596:FQ596" si="171">SUM(EL593:EL595)</f>
        <v>1</v>
      </c>
      <c r="EM596" s="381">
        <f t="shared" si="171"/>
        <v>1</v>
      </c>
      <c r="EN596" s="381">
        <f t="shared" si="171"/>
        <v>1</v>
      </c>
      <c r="EO596" s="381">
        <f t="shared" si="171"/>
        <v>1</v>
      </c>
      <c r="EP596" s="381">
        <f t="shared" si="171"/>
        <v>1</v>
      </c>
      <c r="EQ596" s="381">
        <f t="shared" si="171"/>
        <v>1</v>
      </c>
      <c r="ER596" s="381">
        <f t="shared" si="171"/>
        <v>1</v>
      </c>
      <c r="ES596" s="381">
        <f t="shared" si="171"/>
        <v>1</v>
      </c>
      <c r="ET596" s="381">
        <f t="shared" si="171"/>
        <v>1</v>
      </c>
      <c r="EU596" s="381">
        <f t="shared" si="171"/>
        <v>1</v>
      </c>
      <c r="EV596" s="381">
        <f t="shared" si="171"/>
        <v>1.0000000000000002</v>
      </c>
      <c r="EW596" s="381">
        <f t="shared" si="171"/>
        <v>0.99999999999999989</v>
      </c>
      <c r="EX596" s="381">
        <f t="shared" si="171"/>
        <v>1</v>
      </c>
      <c r="EY596" s="381">
        <f t="shared" si="171"/>
        <v>1</v>
      </c>
      <c r="EZ596" s="381">
        <f t="shared" si="171"/>
        <v>0.99999999999999989</v>
      </c>
      <c r="FA596" s="381">
        <f t="shared" si="171"/>
        <v>0.99999999999999989</v>
      </c>
      <c r="FB596" s="381">
        <f t="shared" si="171"/>
        <v>1</v>
      </c>
      <c r="FC596" s="381">
        <f t="shared" si="171"/>
        <v>1</v>
      </c>
      <c r="FD596" s="381">
        <f t="shared" si="171"/>
        <v>1</v>
      </c>
      <c r="FE596" s="381">
        <f t="shared" si="171"/>
        <v>1</v>
      </c>
      <c r="FF596" s="381">
        <f t="shared" si="171"/>
        <v>1</v>
      </c>
      <c r="FG596" s="381">
        <f t="shared" si="171"/>
        <v>1</v>
      </c>
      <c r="FH596" s="381">
        <f t="shared" si="171"/>
        <v>1</v>
      </c>
      <c r="FI596" s="381">
        <f t="shared" si="171"/>
        <v>1</v>
      </c>
      <c r="FJ596" s="381">
        <f t="shared" si="171"/>
        <v>1</v>
      </c>
      <c r="FK596" s="381">
        <f t="shared" si="171"/>
        <v>1</v>
      </c>
      <c r="FL596" s="381">
        <f t="shared" si="171"/>
        <v>1</v>
      </c>
      <c r="FM596" s="381">
        <f t="shared" si="171"/>
        <v>1</v>
      </c>
      <c r="FN596" s="381">
        <f t="shared" si="171"/>
        <v>1</v>
      </c>
      <c r="FO596" s="381">
        <f t="shared" si="171"/>
        <v>0.99999999999999989</v>
      </c>
      <c r="FP596" s="381">
        <f t="shared" si="171"/>
        <v>1</v>
      </c>
      <c r="FQ596" s="381">
        <f t="shared" si="171"/>
        <v>1.0000000000000002</v>
      </c>
      <c r="FR596" s="381">
        <f>SUM(FR593:FR595)</f>
        <v>1</v>
      </c>
      <c r="FS596" s="381">
        <f>SUM(FS593:FS595)</f>
        <v>0.99999999999999989</v>
      </c>
      <c r="FT596" s="381">
        <f>SUM(FT593:FT595)</f>
        <v>1</v>
      </c>
      <c r="FU596" s="381">
        <f>SUM(FU593:FU595)</f>
        <v>1</v>
      </c>
      <c r="FV596" s="381">
        <f>SUM(FV593:FV595)</f>
        <v>1</v>
      </c>
      <c r="FW596" s="380"/>
      <c r="FX596" s="380"/>
      <c r="FY596" s="23"/>
      <c r="FZ596" s="382">
        <f>SUM(FZ593:FZ595)</f>
        <v>1</v>
      </c>
      <c r="GB596" s="314" t="s">
        <v>352</v>
      </c>
      <c r="GC596" s="14" t="s">
        <v>355</v>
      </c>
      <c r="GD596" s="1"/>
      <c r="GE596" s="358" t="s">
        <v>353</v>
      </c>
      <c r="GF596" s="1"/>
      <c r="GK596" s="370">
        <f>FZ596</f>
        <v>1</v>
      </c>
      <c r="GO596" s="22"/>
      <c r="GP596" s="343">
        <f>GP595/8760</f>
        <v>3695403.1481601377</v>
      </c>
      <c r="GQ596" s="150" t="s">
        <v>351</v>
      </c>
      <c r="GR596" s="27"/>
      <c r="GS596" s="344"/>
      <c r="GT596" s="22"/>
      <c r="GU596" s="22"/>
      <c r="GV596" s="117" t="s">
        <v>11</v>
      </c>
      <c r="GW596" s="117"/>
      <c r="GX596" s="117"/>
      <c r="GY596" s="150"/>
      <c r="GZ596" s="150"/>
      <c r="HA596" s="23"/>
      <c r="HB596" s="23"/>
      <c r="HC596" s="117"/>
      <c r="HD596" s="23"/>
      <c r="HE596" s="23"/>
      <c r="HF596" s="23"/>
      <c r="HG596" s="23"/>
      <c r="HH596" s="22">
        <v>1996</v>
      </c>
      <c r="HI596" s="195">
        <v>83.161621999999994</v>
      </c>
    </row>
    <row r="597" spans="2:217" ht="14.25">
      <c r="B597" s="1"/>
      <c r="C597" s="1"/>
      <c r="D597" s="1"/>
      <c r="E597" s="1"/>
      <c r="F597" s="1"/>
      <c r="G597" s="1"/>
      <c r="H597" s="1"/>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GF597" s="1"/>
      <c r="GO597" s="22"/>
      <c r="GP597" s="360">
        <f>GP596/3600</f>
        <v>1026.5008744889271</v>
      </c>
      <c r="GQ597" s="361" t="s">
        <v>354</v>
      </c>
      <c r="GR597" s="362"/>
      <c r="GS597" s="363"/>
      <c r="GT597" s="22"/>
      <c r="GU597" s="22"/>
      <c r="GV597" s="23"/>
      <c r="GW597" s="23"/>
      <c r="GX597" s="23"/>
      <c r="GY597" s="22"/>
      <c r="HC597" s="383"/>
      <c r="HD597" s="384" t="s">
        <v>359</v>
      </c>
      <c r="HE597" s="372" t="e">
        <f>HC595/GV595</f>
        <v>#REF!</v>
      </c>
      <c r="HF597" s="23"/>
      <c r="HG597" s="23"/>
      <c r="HH597" s="22">
        <v>1997</v>
      </c>
      <c r="HI597" s="195">
        <v>83.652536999999995</v>
      </c>
    </row>
    <row r="598" spans="2:217" ht="15.75">
      <c r="B598" s="1"/>
      <c r="C598" s="1"/>
      <c r="D598" s="1"/>
      <c r="E598" s="1"/>
      <c r="F598" s="1"/>
      <c r="G598" s="1"/>
      <c r="H598" s="1"/>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FZ598" s="201" t="s">
        <v>0</v>
      </c>
      <c r="GF598" s="1"/>
      <c r="GO598" s="22"/>
      <c r="GP598" s="365"/>
      <c r="GQ598" s="150"/>
      <c r="GR598" s="27"/>
      <c r="GS598" s="27"/>
      <c r="GT598" s="22"/>
      <c r="GU598" s="22"/>
      <c r="GV598" s="23"/>
      <c r="GW598" s="23"/>
      <c r="GX598" s="23"/>
      <c r="GY598" s="22"/>
      <c r="HC598" s="150"/>
      <c r="HD598" s="385"/>
      <c r="HE598" s="311"/>
      <c r="HF598" s="23"/>
      <c r="HG598" s="23"/>
      <c r="HI598" s="195"/>
    </row>
    <row r="599" spans="2:217" ht="15.75">
      <c r="B599" s="1"/>
      <c r="C599" s="1"/>
      <c r="D599" s="1"/>
      <c r="E599" s="1"/>
      <c r="F599" s="1"/>
      <c r="G599" s="1"/>
      <c r="H599" s="1"/>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DU599" s="240">
        <f t="shared" ref="DU599:FT599" si="172">DU587+DU588</f>
        <v>5112.7601223896863</v>
      </c>
      <c r="DV599" s="240">
        <f t="shared" si="172"/>
        <v>5655.5860363268239</v>
      </c>
      <c r="DW599" s="240">
        <f t="shared" si="172"/>
        <v>6051.4276213966223</v>
      </c>
      <c r="DX599" s="240">
        <f t="shared" si="172"/>
        <v>6522.9810807416097</v>
      </c>
      <c r="DY599" s="240">
        <f t="shared" si="172"/>
        <v>7063.8607797233617</v>
      </c>
      <c r="DZ599" s="240">
        <f t="shared" si="172"/>
        <v>7753.1358354068116</v>
      </c>
      <c r="EA599" s="240">
        <f t="shared" si="172"/>
        <v>8296.6903503501853</v>
      </c>
      <c r="EB599" s="240">
        <f t="shared" si="172"/>
        <v>8916.3849615702584</v>
      </c>
      <c r="EC599" s="240">
        <f t="shared" si="172"/>
        <v>9710.8606522298396</v>
      </c>
      <c r="ED599" s="240">
        <f t="shared" si="172"/>
        <v>10042.417760741464</v>
      </c>
      <c r="EE599" s="240">
        <f t="shared" si="172"/>
        <v>8999.5626847153544</v>
      </c>
      <c r="EF599" s="240">
        <f t="shared" si="172"/>
        <v>10089.346298880031</v>
      </c>
      <c r="EG599" s="240">
        <f t="shared" si="172"/>
        <v>10256.121056471777</v>
      </c>
      <c r="EH599" s="240">
        <f t="shared" si="172"/>
        <v>10091.295793666854</v>
      </c>
      <c r="EI599" s="240">
        <f t="shared" si="172"/>
        <v>10432.26246277204</v>
      </c>
      <c r="EJ599" s="240">
        <f t="shared" si="172"/>
        <v>9544.5915845260206</v>
      </c>
      <c r="EK599" s="240">
        <f t="shared" si="172"/>
        <v>8830.9475876919023</v>
      </c>
      <c r="EL599" s="240">
        <f t="shared" si="172"/>
        <v>8143.8130386879684</v>
      </c>
      <c r="EM599" s="240">
        <f t="shared" si="172"/>
        <v>7858.4000853391135</v>
      </c>
      <c r="EN599" s="240">
        <f t="shared" si="172"/>
        <v>7866.2134994188955</v>
      </c>
      <c r="EO599" s="240">
        <f t="shared" si="172"/>
        <v>8107.4377340251222</v>
      </c>
      <c r="EP599" s="240">
        <f t="shared" si="172"/>
        <v>8563.8057749699365</v>
      </c>
      <c r="EQ599" s="240">
        <f t="shared" si="172"/>
        <v>8973.4751983283277</v>
      </c>
      <c r="ER599" s="240">
        <f t="shared" si="172"/>
        <v>9614.0121006100144</v>
      </c>
      <c r="ES599" s="240">
        <f t="shared" si="172"/>
        <v>12250.427358288256</v>
      </c>
      <c r="ET599" s="240">
        <f t="shared" si="172"/>
        <v>13034.431801736064</v>
      </c>
      <c r="EU599" s="240">
        <f t="shared" si="172"/>
        <v>13347.439748923971</v>
      </c>
      <c r="EV599" s="240">
        <f t="shared" si="172"/>
        <v>13426.866543176457</v>
      </c>
      <c r="EW599" s="240">
        <f t="shared" si="172"/>
        <v>13406.008261185836</v>
      </c>
      <c r="EX599" s="240">
        <f t="shared" si="172"/>
        <v>13957.434756407325</v>
      </c>
      <c r="EY599" s="240">
        <f t="shared" si="172"/>
        <v>14207.241882094508</v>
      </c>
      <c r="EZ599" s="240">
        <f t="shared" si="172"/>
        <v>14767.853044182018</v>
      </c>
      <c r="FA599" s="240">
        <f t="shared" si="172"/>
        <v>15224.650065498914</v>
      </c>
      <c r="FB599" s="240">
        <f t="shared" si="172"/>
        <v>15951.589828692304</v>
      </c>
      <c r="FC599" s="240">
        <f t="shared" si="172"/>
        <v>16568.778565451245</v>
      </c>
      <c r="FD599" s="240">
        <f t="shared" si="172"/>
        <v>17025.401672450545</v>
      </c>
      <c r="FE599" s="240">
        <f t="shared" si="172"/>
        <v>17347.846894596696</v>
      </c>
      <c r="FF599" s="240">
        <f t="shared" si="172"/>
        <v>17407.357190828727</v>
      </c>
      <c r="FG599" s="240">
        <f t="shared" si="172"/>
        <v>18194.176911646253</v>
      </c>
      <c r="FH599" s="240">
        <f t="shared" si="172"/>
        <v>18781.185638924093</v>
      </c>
      <c r="FI599" s="240">
        <f t="shared" si="172"/>
        <v>19555.855095945371</v>
      </c>
      <c r="FJ599" s="240">
        <f t="shared" si="172"/>
        <v>19651.157609642192</v>
      </c>
      <c r="FK599" s="240">
        <f t="shared" si="172"/>
        <v>19954.668527766968</v>
      </c>
      <c r="FL599" s="240">
        <f t="shared" si="172"/>
        <v>20392.829987536668</v>
      </c>
      <c r="FM599" s="240">
        <f t="shared" si="172"/>
        <v>20025.456377494378</v>
      </c>
      <c r="FN599" s="240">
        <f t="shared" si="172"/>
        <v>20505.595241830131</v>
      </c>
      <c r="FO599" s="240">
        <f t="shared" si="172"/>
        <v>20182.757059141466</v>
      </c>
      <c r="FP599" s="240">
        <f t="shared" si="172"/>
        <v>20774.685386859379</v>
      </c>
      <c r="FQ599" s="240">
        <f t="shared" si="172"/>
        <v>20997.941090425185</v>
      </c>
      <c r="FR599" s="240">
        <f t="shared" si="172"/>
        <v>21092.818129275358</v>
      </c>
      <c r="FS599" s="240">
        <f t="shared" si="172"/>
        <v>21612.927720285552</v>
      </c>
      <c r="FT599" s="240">
        <f t="shared" si="172"/>
        <v>21301.830552465464</v>
      </c>
      <c r="FU599" s="240">
        <f>FU587+FU588</f>
        <v>21340.146364691191</v>
      </c>
      <c r="FV599" s="240">
        <f>FV587+FV588</f>
        <v>21732.572810594658</v>
      </c>
      <c r="FZ599" s="123">
        <f>SUM(DU599:FX599)</f>
        <v>736517.32221901719</v>
      </c>
      <c r="GB599" s="386" t="s">
        <v>360</v>
      </c>
      <c r="GF599" s="1"/>
      <c r="GO599" s="22"/>
      <c r="GP599" s="365"/>
      <c r="GQ599" s="150"/>
      <c r="GR599" s="27"/>
      <c r="GS599" s="27"/>
      <c r="GT599" s="22"/>
      <c r="GU599" s="22"/>
      <c r="GV599" s="23"/>
      <c r="GW599" s="23"/>
      <c r="GX599" s="23"/>
      <c r="GY599" s="22"/>
      <c r="HC599" s="150"/>
      <c r="HD599" s="385"/>
      <c r="HE599" s="311"/>
      <c r="HF599" s="23"/>
      <c r="HG599" s="23"/>
      <c r="HI599" s="195"/>
    </row>
    <row r="600" spans="2:217" ht="15.75">
      <c r="B600" s="1"/>
      <c r="C600" s="1"/>
      <c r="D600" s="1"/>
      <c r="E600" s="1"/>
      <c r="F600" s="1"/>
      <c r="G600" s="1"/>
      <c r="H600" s="1"/>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DU600" s="240">
        <f t="shared" ref="DU600:FT600" si="173">DU580</f>
        <v>12711.503888224172</v>
      </c>
      <c r="DV600" s="240">
        <f t="shared" si="173"/>
        <v>13286.721677420452</v>
      </c>
      <c r="DW600" s="240">
        <f t="shared" si="173"/>
        <v>13703.353415841771</v>
      </c>
      <c r="DX600" s="240">
        <f t="shared" si="173"/>
        <v>14445.623040590614</v>
      </c>
      <c r="DY600" s="240">
        <f t="shared" si="173"/>
        <v>15390.822577711364</v>
      </c>
      <c r="DZ600" s="240">
        <f t="shared" si="173"/>
        <v>17258.433879233155</v>
      </c>
      <c r="EA600" s="240">
        <f t="shared" si="173"/>
        <v>18015.069275824841</v>
      </c>
      <c r="EB600" s="240">
        <f t="shared" si="173"/>
        <v>18932.493392356941</v>
      </c>
      <c r="EC600" s="240">
        <f t="shared" si="173"/>
        <v>20154.723919953671</v>
      </c>
      <c r="ED600" s="240">
        <f t="shared" si="173"/>
        <v>20078.179939769452</v>
      </c>
      <c r="EE600" s="240">
        <f t="shared" si="173"/>
        <v>19851.893870410833</v>
      </c>
      <c r="EF600" s="240">
        <f t="shared" si="173"/>
        <v>21086.133819580227</v>
      </c>
      <c r="EG600" s="240">
        <f t="shared" si="173"/>
        <v>21506.76565865185</v>
      </c>
      <c r="EH600" s="240">
        <f t="shared" si="173"/>
        <v>22404.758931357421</v>
      </c>
      <c r="EI600" s="240">
        <f t="shared" si="173"/>
        <v>22806.677706991839</v>
      </c>
      <c r="EJ600" s="240">
        <f t="shared" si="173"/>
        <v>22458.659932478269</v>
      </c>
      <c r="EK600" s="240">
        <f t="shared" si="173"/>
        <v>21456.756362202534</v>
      </c>
      <c r="EL600" s="240">
        <f t="shared" si="173"/>
        <v>21303.685622288551</v>
      </c>
      <c r="EM600" s="240">
        <f t="shared" si="173"/>
        <v>21381.993607081429</v>
      </c>
      <c r="EN600" s="240">
        <f t="shared" si="173"/>
        <v>21845.31174300471</v>
      </c>
      <c r="EO600" s="240">
        <f t="shared" si="173"/>
        <v>22552.370861510291</v>
      </c>
      <c r="EP600" s="240">
        <f t="shared" si="173"/>
        <v>22832.142018232909</v>
      </c>
      <c r="EQ600" s="240">
        <f t="shared" si="173"/>
        <v>23442.91347988517</v>
      </c>
      <c r="ER600" s="240">
        <f t="shared" si="173"/>
        <v>24448.29967137377</v>
      </c>
      <c r="ES600" s="240">
        <f t="shared" si="173"/>
        <v>24804.155587230758</v>
      </c>
      <c r="ET600" s="240">
        <f t="shared" si="173"/>
        <v>25068.707587724242</v>
      </c>
      <c r="EU600" s="240">
        <f t="shared" si="173"/>
        <v>25527.161633425272</v>
      </c>
      <c r="EV600" s="240">
        <f t="shared" si="173"/>
        <v>24835.123118650459</v>
      </c>
      <c r="EW600" s="240">
        <f t="shared" si="173"/>
        <v>25078.740188795851</v>
      </c>
      <c r="EX600" s="240">
        <f t="shared" si="173"/>
        <v>25256.525383637567</v>
      </c>
      <c r="EY600" s="240">
        <f t="shared" si="173"/>
        <v>25734.571664704021</v>
      </c>
      <c r="EZ600" s="240">
        <f t="shared" si="173"/>
        <v>26511.384185942847</v>
      </c>
      <c r="FA600" s="240">
        <f t="shared" si="173"/>
        <v>26582.269107098342</v>
      </c>
      <c r="FB600" s="240">
        <f t="shared" si="173"/>
        <v>26352.491138004654</v>
      </c>
      <c r="FC600" s="240">
        <f t="shared" si="173"/>
        <v>26614.58721269482</v>
      </c>
      <c r="FD600" s="240">
        <f t="shared" si="173"/>
        <v>27316.98026890642</v>
      </c>
      <c r="FE600" s="240">
        <f t="shared" si="173"/>
        <v>27553.184634056161</v>
      </c>
      <c r="FF600" s="240">
        <f t="shared" si="173"/>
        <v>28117.914037445331</v>
      </c>
      <c r="FG600" s="240">
        <f t="shared" si="173"/>
        <v>29531.529399669544</v>
      </c>
      <c r="FH600" s="240">
        <f t="shared" si="173"/>
        <v>30917.115981675488</v>
      </c>
      <c r="FI600" s="240">
        <f t="shared" si="173"/>
        <v>31944.464709410629</v>
      </c>
      <c r="FJ600" s="240">
        <f t="shared" si="173"/>
        <v>33003.076315664352</v>
      </c>
      <c r="FK600" s="240">
        <f t="shared" si="173"/>
        <v>33957.81718367651</v>
      </c>
      <c r="FL600" s="240">
        <f t="shared" si="173"/>
        <v>34657.313546654834</v>
      </c>
      <c r="FM600" s="240">
        <f t="shared" si="173"/>
        <v>34159.793478771913</v>
      </c>
      <c r="FN600" s="240">
        <f t="shared" si="173"/>
        <v>35964.556716081264</v>
      </c>
      <c r="FO600" s="240">
        <f t="shared" si="173"/>
        <v>37160.457668120973</v>
      </c>
      <c r="FP600" s="240">
        <f t="shared" si="173"/>
        <v>37816.318045448017</v>
      </c>
      <c r="FQ600" s="240">
        <f t="shared" si="173"/>
        <v>38094.559260039496</v>
      </c>
      <c r="FR600" s="240">
        <f t="shared" si="173"/>
        <v>38434.134304243918</v>
      </c>
      <c r="FS600" s="240">
        <f t="shared" si="173"/>
        <v>38394.349396506266</v>
      </c>
      <c r="FT600" s="240">
        <f t="shared" si="173"/>
        <v>38422.719404637188</v>
      </c>
      <c r="FU600" s="240">
        <f>FU580</f>
        <v>38946.429426647221</v>
      </c>
      <c r="FV600" s="240">
        <f>FV580</f>
        <v>39739.819487692686</v>
      </c>
      <c r="FZ600" s="123">
        <f>SUM(DU600:FX600)</f>
        <v>1409853.5383652332</v>
      </c>
      <c r="GB600" s="265" t="s">
        <v>361</v>
      </c>
      <c r="GF600" s="1"/>
      <c r="GK600" s="22">
        <v>1135541</v>
      </c>
      <c r="GO600" s="22"/>
      <c r="GP600" s="365"/>
      <c r="GQ600" s="150"/>
      <c r="GR600" s="27"/>
      <c r="GS600" s="27"/>
      <c r="GT600" s="22"/>
      <c r="GU600" s="22"/>
      <c r="GV600" s="23"/>
      <c r="GW600" s="23"/>
      <c r="GX600" s="23"/>
      <c r="GY600" s="22"/>
      <c r="HC600" s="150"/>
      <c r="HD600" s="385"/>
      <c r="HE600" s="311"/>
      <c r="HF600" s="23"/>
      <c r="HG600" s="23"/>
      <c r="HI600" s="195"/>
    </row>
    <row r="601" spans="2:217" ht="15.75">
      <c r="B601" s="1"/>
      <c r="C601" s="1"/>
      <c r="D601" s="1"/>
      <c r="E601" s="1"/>
      <c r="F601" s="1"/>
      <c r="G601" s="1"/>
      <c r="H601" s="1"/>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DU601" s="310">
        <f t="shared" ref="DU601:FT601" si="174">DU599/DU600</f>
        <v>0.40221520343679423</v>
      </c>
      <c r="DV601" s="310">
        <f t="shared" si="174"/>
        <v>0.42565699603220908</v>
      </c>
      <c r="DW601" s="310">
        <f t="shared" si="174"/>
        <v>0.44160195229299604</v>
      </c>
      <c r="DX601" s="310">
        <f t="shared" si="174"/>
        <v>0.45155415328316056</v>
      </c>
      <c r="DY601" s="310">
        <f t="shared" si="174"/>
        <v>0.45896577288553003</v>
      </c>
      <c r="DZ601" s="310">
        <f t="shared" si="174"/>
        <v>0.44923750843557464</v>
      </c>
      <c r="EA601" s="310">
        <f t="shared" si="174"/>
        <v>0.46054168448210486</v>
      </c>
      <c r="EB601" s="310">
        <f t="shared" si="174"/>
        <v>0.47095671852550647</v>
      </c>
      <c r="EC601" s="310">
        <f t="shared" si="174"/>
        <v>0.48181561259769229</v>
      </c>
      <c r="ED601" s="310">
        <f t="shared" si="174"/>
        <v>0.50016574165919025</v>
      </c>
      <c r="EE601" s="310">
        <f t="shared" si="174"/>
        <v>0.45333522048136504</v>
      </c>
      <c r="EF601" s="310">
        <f t="shared" si="174"/>
        <v>0.47848251297311006</v>
      </c>
      <c r="EG601" s="310">
        <f t="shared" si="174"/>
        <v>0.47687882126273567</v>
      </c>
      <c r="EH601" s="310">
        <f t="shared" si="174"/>
        <v>0.45040858616618284</v>
      </c>
      <c r="EI601" s="310">
        <f t="shared" si="174"/>
        <v>0.45742140073184895</v>
      </c>
      <c r="EJ601" s="310">
        <f t="shared" si="174"/>
        <v>0.42498491064122867</v>
      </c>
      <c r="EK601" s="310">
        <f t="shared" si="174"/>
        <v>0.41156955126955669</v>
      </c>
      <c r="EL601" s="310">
        <f t="shared" si="174"/>
        <v>0.38227249420953097</v>
      </c>
      <c r="EM601" s="310">
        <f t="shared" si="174"/>
        <v>0.36752419955529858</v>
      </c>
      <c r="EN601" s="310">
        <f t="shared" si="174"/>
        <v>0.36008703340833803</v>
      </c>
      <c r="EO601" s="310">
        <f t="shared" si="174"/>
        <v>0.35949381037635975</v>
      </c>
      <c r="EP601" s="310">
        <f t="shared" si="174"/>
        <v>0.37507675662367534</v>
      </c>
      <c r="EQ601" s="310">
        <f t="shared" si="174"/>
        <v>0.3827798624956697</v>
      </c>
      <c r="ER601" s="310">
        <f t="shared" si="174"/>
        <v>0.39323847587924282</v>
      </c>
      <c r="ES601" s="310">
        <f t="shared" si="174"/>
        <v>0.4938860875632794</v>
      </c>
      <c r="ET601" s="310">
        <f t="shared" si="174"/>
        <v>0.5199482963421227</v>
      </c>
      <c r="EU601" s="310">
        <f t="shared" si="174"/>
        <v>0.52287206625615712</v>
      </c>
      <c r="EV601" s="310">
        <f t="shared" si="174"/>
        <v>0.54064022469424633</v>
      </c>
      <c r="EW601" s="310">
        <f t="shared" si="174"/>
        <v>0.5345566866702135</v>
      </c>
      <c r="EX601" s="310">
        <f t="shared" si="174"/>
        <v>0.55262687738708682</v>
      </c>
      <c r="EY601" s="310">
        <f t="shared" si="174"/>
        <v>0.55206832533297223</v>
      </c>
      <c r="EZ601" s="310">
        <f t="shared" si="174"/>
        <v>0.55703817426524227</v>
      </c>
      <c r="FA601" s="310">
        <f t="shared" si="174"/>
        <v>0.57273703776602847</v>
      </c>
      <c r="FB601" s="310">
        <f t="shared" si="174"/>
        <v>0.60531620123334262</v>
      </c>
      <c r="FC601" s="310">
        <f t="shared" si="174"/>
        <v>0.62254501386924188</v>
      </c>
      <c r="FD601" s="310">
        <f t="shared" si="174"/>
        <v>0.6232534308277744</v>
      </c>
      <c r="FE601" s="310">
        <f t="shared" si="174"/>
        <v>0.62961313274671304</v>
      </c>
      <c r="FF601" s="310">
        <f t="shared" si="174"/>
        <v>0.61908423105806898</v>
      </c>
      <c r="FG601" s="310">
        <f t="shared" si="174"/>
        <v>0.61609328339933001</v>
      </c>
      <c r="FH601" s="310">
        <f t="shared" si="174"/>
        <v>0.60746887420080398</v>
      </c>
      <c r="FI601" s="310">
        <f t="shared" si="174"/>
        <v>0.61218290160249089</v>
      </c>
      <c r="FJ601" s="310">
        <f t="shared" si="174"/>
        <v>0.5954341171618327</v>
      </c>
      <c r="FK601" s="310">
        <f t="shared" si="174"/>
        <v>0.58763107239293222</v>
      </c>
      <c r="FL601" s="310">
        <f t="shared" si="174"/>
        <v>0.58841346603753164</v>
      </c>
      <c r="FM601" s="310">
        <f t="shared" si="174"/>
        <v>0.58622884795655728</v>
      </c>
      <c r="FN601" s="310">
        <f t="shared" si="174"/>
        <v>0.57016121187616964</v>
      </c>
      <c r="FO601" s="310">
        <f t="shared" si="174"/>
        <v>0.54312455566056572</v>
      </c>
      <c r="FP601" s="310">
        <f t="shared" si="174"/>
        <v>0.54935769690460512</v>
      </c>
      <c r="FQ601" s="310">
        <f t="shared" si="174"/>
        <v>0.55120577579307095</v>
      </c>
      <c r="FR601" s="310">
        <f t="shared" si="174"/>
        <v>0.54880429886373883</v>
      </c>
      <c r="FS601" s="310">
        <f t="shared" si="174"/>
        <v>0.56291949362351335</v>
      </c>
      <c r="FT601" s="310">
        <f t="shared" si="174"/>
        <v>0.5544071549994084</v>
      </c>
      <c r="FU601" s="310">
        <f>FU599/FU600</f>
        <v>0.54793588729061316</v>
      </c>
      <c r="FV601" s="310">
        <f>FV599/FV600</f>
        <v>0.54687145263267178</v>
      </c>
      <c r="FZ601" s="387">
        <f>FZ599/FZ600</f>
        <v>0.52240697503446409</v>
      </c>
      <c r="GB601" s="388" t="s">
        <v>362</v>
      </c>
      <c r="GF601" s="1"/>
      <c r="GK601" s="123">
        <f>GK600-FZ570</f>
        <v>-2.804450667463243E-2</v>
      </c>
      <c r="GO601" s="22"/>
      <c r="GP601" s="365"/>
      <c r="GQ601" s="150"/>
      <c r="GR601" s="27"/>
      <c r="GS601" s="27"/>
      <c r="GT601" s="22"/>
      <c r="GU601" s="22"/>
      <c r="GV601" s="23"/>
      <c r="GW601" s="23"/>
      <c r="GX601" s="23"/>
      <c r="GY601" s="22"/>
      <c r="HC601" s="150"/>
      <c r="HD601" s="385"/>
      <c r="HE601" s="311"/>
      <c r="HF601" s="23"/>
      <c r="HG601" s="23"/>
      <c r="HI601" s="195"/>
    </row>
    <row r="602" spans="2:217" ht="14.25">
      <c r="B602" s="1"/>
      <c r="C602" s="1"/>
      <c r="D602" s="1"/>
      <c r="E602" s="1"/>
      <c r="F602" s="1"/>
      <c r="G602" s="1"/>
      <c r="H602" s="1"/>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GF602" s="1"/>
      <c r="GO602" s="22"/>
      <c r="GP602" s="365"/>
      <c r="GQ602" s="150"/>
      <c r="GR602" s="27"/>
      <c r="GS602" s="27"/>
      <c r="GT602" s="22"/>
      <c r="GU602" s="22"/>
      <c r="GV602" s="23"/>
      <c r="GW602" s="23"/>
      <c r="GX602" s="23"/>
      <c r="GY602" s="22"/>
      <c r="HC602" s="150"/>
      <c r="HD602" s="385"/>
      <c r="HE602" s="311"/>
      <c r="HF602" s="23"/>
      <c r="HG602" s="23"/>
      <c r="HI602" s="195"/>
    </row>
    <row r="603" spans="2:217" ht="15.75">
      <c r="B603" s="1"/>
      <c r="C603" s="1"/>
      <c r="D603" s="1"/>
      <c r="E603" s="1"/>
      <c r="F603" s="1"/>
      <c r="G603" s="1"/>
      <c r="H603" s="1"/>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FK603" s="387">
        <f t="shared" ref="FK603:FT603" si="175">FK589/FK600</f>
        <v>0.28773529555723532</v>
      </c>
      <c r="FL603" s="387">
        <f t="shared" si="175"/>
        <v>0.29486673194862212</v>
      </c>
      <c r="FM603" s="387">
        <f t="shared" si="175"/>
        <v>0.31648865063641474</v>
      </c>
      <c r="FN603" s="387">
        <f t="shared" si="175"/>
        <v>0.32993973566054896</v>
      </c>
      <c r="FO603" s="387">
        <f t="shared" si="175"/>
        <v>0.34756995881638675</v>
      </c>
      <c r="FP603" s="387">
        <f t="shared" si="175"/>
        <v>0.3588245801338541</v>
      </c>
      <c r="FQ603" s="387">
        <f t="shared" si="175"/>
        <v>0.36173990194373606</v>
      </c>
      <c r="FR603" s="387">
        <f t="shared" si="175"/>
        <v>0.35089987481708779</v>
      </c>
      <c r="FS603" s="387">
        <f t="shared" si="175"/>
        <v>0.33973724474278427</v>
      </c>
      <c r="FT603" s="387">
        <f t="shared" si="175"/>
        <v>0.31715346575504394</v>
      </c>
      <c r="FU603" s="387">
        <f>FU589/FU600</f>
        <v>0.32173670674497601</v>
      </c>
      <c r="FZ603" s="389"/>
      <c r="GB603" s="388" t="s">
        <v>363</v>
      </c>
      <c r="GF603" s="1"/>
      <c r="GK603" s="22">
        <v>1258891</v>
      </c>
      <c r="GO603" s="22"/>
      <c r="GP603" s="365"/>
      <c r="GQ603" s="150"/>
      <c r="GR603" s="27"/>
      <c r="GS603" s="27"/>
      <c r="GT603" s="22"/>
      <c r="GU603" s="22"/>
      <c r="GV603" s="23"/>
      <c r="GW603" s="23"/>
      <c r="GX603" s="23"/>
      <c r="GY603" s="22"/>
      <c r="HC603" s="150"/>
      <c r="HD603" s="385"/>
      <c r="HE603" s="311"/>
      <c r="HF603" s="23"/>
      <c r="HG603" s="23"/>
      <c r="HI603" s="195"/>
    </row>
    <row r="604" spans="2:217" s="1" customFormat="1">
      <c r="GI604" s="22"/>
      <c r="GK604" s="306">
        <f>GK603-FZ573</f>
        <v>-0.27992609492503107</v>
      </c>
    </row>
    <row r="605" spans="2:217" s="1" customFormat="1">
      <c r="GI605" s="22"/>
    </row>
    <row r="606" spans="2:217" s="1" customFormat="1">
      <c r="FZ606" s="3" t="s">
        <v>364</v>
      </c>
      <c r="GA606" s="3"/>
      <c r="GB606" s="3"/>
      <c r="GI606" s="22"/>
    </row>
    <row r="607" spans="2:217" s="1" customFormat="1" ht="15.95" customHeight="1">
      <c r="FZ607" s="119">
        <f>FV580</f>
        <v>39739.819487692686</v>
      </c>
      <c r="GA607" s="3"/>
      <c r="GB607" s="390" t="s">
        <v>365</v>
      </c>
      <c r="GI607" s="22"/>
    </row>
    <row r="608" spans="2:217" s="1" customFormat="1" ht="9.9499999999999993" customHeight="1">
      <c r="FZ608" s="155">
        <f>FZ607/365</f>
        <v>108.87621777450052</v>
      </c>
      <c r="GA608" s="3"/>
      <c r="GB608" s="390" t="s">
        <v>366</v>
      </c>
      <c r="GI608" s="22"/>
    </row>
    <row r="609" spans="2:216" s="1" customFormat="1" ht="15.95" customHeight="1">
      <c r="FZ609" s="155">
        <f>FZ608/24</f>
        <v>4.5365090739375216</v>
      </c>
      <c r="GA609" s="3"/>
      <c r="GB609" s="390" t="s">
        <v>367</v>
      </c>
      <c r="GI609" s="22"/>
    </row>
    <row r="610" spans="2:216" s="1" customFormat="1" ht="9.9499999999999993" customHeight="1">
      <c r="FZ610" s="155">
        <f>FZ609*10^6/365</f>
        <v>12428.791983390469</v>
      </c>
      <c r="GA610" s="3"/>
      <c r="GB610" s="390" t="s">
        <v>368</v>
      </c>
      <c r="GI610" s="22"/>
    </row>
    <row r="611" spans="2:216" s="1" customFormat="1" ht="15.95" customHeight="1">
      <c r="FZ611" s="155">
        <f>FZ610/60</f>
        <v>207.14653305650782</v>
      </c>
      <c r="GA611" s="3"/>
      <c r="GB611" s="390" t="s">
        <v>369</v>
      </c>
      <c r="GI611" s="22"/>
    </row>
    <row r="612" spans="2:216" s="1" customFormat="1" ht="9" customHeight="1">
      <c r="FZ612" s="3"/>
      <c r="GA612" s="3"/>
      <c r="GB612" s="3"/>
      <c r="GI612" s="22"/>
    </row>
    <row r="613" spans="2:216" s="1" customFormat="1" ht="15.95" customHeight="1">
      <c r="FZ613" s="7">
        <v>1000</v>
      </c>
      <c r="GA613" s="3"/>
      <c r="GB613" s="390" t="s">
        <v>365</v>
      </c>
      <c r="GI613" s="22"/>
    </row>
    <row r="614" spans="2:216" s="1" customFormat="1" ht="9.9499999999999993" customHeight="1">
      <c r="FZ614" s="221">
        <f>FZ613/365</f>
        <v>2.7397260273972601</v>
      </c>
      <c r="GA614" s="3"/>
      <c r="GB614" s="390" t="s">
        <v>366</v>
      </c>
      <c r="GI614" s="22"/>
    </row>
    <row r="615" spans="2:216" s="1" customFormat="1">
      <c r="FZ615" s="221">
        <f>FZ614/24</f>
        <v>0.11415525114155251</v>
      </c>
      <c r="GA615" s="3"/>
      <c r="GB615" s="390" t="s">
        <v>367</v>
      </c>
      <c r="GI615" s="22"/>
    </row>
    <row r="616" spans="2:216" s="1" customFormat="1">
      <c r="FZ616" s="221">
        <f>FZ615*10^6/60</f>
        <v>1902.5875190258751</v>
      </c>
      <c r="GA616" s="3"/>
      <c r="GB616" s="390" t="s">
        <v>368</v>
      </c>
      <c r="GI616" s="22"/>
    </row>
    <row r="617" spans="2:216" s="1" customFormat="1">
      <c r="FZ617" s="221">
        <f>FZ616/60</f>
        <v>31.709791983764585</v>
      </c>
      <c r="GA617" s="3"/>
      <c r="GB617" s="390" t="s">
        <v>369</v>
      </c>
      <c r="GI617" s="22"/>
    </row>
    <row r="618" spans="2:216" s="1" customFormat="1">
      <c r="GI618" s="22"/>
    </row>
    <row r="619" spans="2:216" ht="15" customHeight="1">
      <c r="B619" s="14">
        <v>4</v>
      </c>
      <c r="C619" s="103">
        <f>GB619</f>
        <v>0</v>
      </c>
      <c r="D619" s="154" t="s">
        <v>180</v>
      </c>
      <c r="F619" s="105"/>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c r="DU619" s="23"/>
      <c r="DV619" s="23"/>
      <c r="DW619" s="23"/>
      <c r="DX619" s="23"/>
      <c r="DY619" s="23"/>
      <c r="DZ619" s="23"/>
      <c r="EA619" s="23"/>
      <c r="EB619" s="23"/>
      <c r="EC619" s="23"/>
      <c r="ED619" s="23"/>
      <c r="EE619" s="23"/>
      <c r="EF619" s="23"/>
      <c r="EG619" s="23"/>
      <c r="EH619" s="23"/>
      <c r="EI619" s="23"/>
      <c r="EJ619" s="23"/>
      <c r="EK619" s="23"/>
      <c r="EL619" s="23"/>
      <c r="EM619" s="23"/>
      <c r="EN619" s="23"/>
      <c r="EO619" s="23"/>
      <c r="EP619" s="23"/>
      <c r="EQ619" s="23"/>
      <c r="ER619" s="23"/>
      <c r="ES619" s="23"/>
      <c r="ET619" s="23"/>
      <c r="EU619" s="23"/>
      <c r="EV619" s="23"/>
      <c r="EW619" s="23"/>
      <c r="EX619" s="23"/>
      <c r="EY619" s="23"/>
      <c r="EZ619" s="23"/>
      <c r="FA619" s="23"/>
      <c r="FB619" s="23"/>
      <c r="FC619" s="23"/>
      <c r="FD619" s="23"/>
      <c r="FE619" s="23"/>
      <c r="FF619" s="23"/>
      <c r="FG619" s="23"/>
      <c r="FH619" s="23"/>
      <c r="FI619" s="23"/>
      <c r="FJ619" s="23"/>
      <c r="FK619" s="23"/>
      <c r="FL619" s="23"/>
      <c r="FM619" s="23"/>
      <c r="FN619" s="23"/>
      <c r="FO619" s="23"/>
      <c r="FP619" s="23"/>
      <c r="FQ619" s="23"/>
      <c r="FR619" s="23"/>
      <c r="FS619" s="23"/>
      <c r="FT619" s="23"/>
      <c r="FU619" s="23"/>
      <c r="FV619" s="23"/>
      <c r="FW619" s="150"/>
      <c r="FX619" s="150"/>
      <c r="FY619" s="23"/>
      <c r="FZ619" s="153"/>
      <c r="GB619" s="103"/>
      <c r="GF619" s="14">
        <v>4</v>
      </c>
      <c r="GK619" s="153"/>
      <c r="GT619" s="22"/>
      <c r="GU619" s="22"/>
      <c r="GV619" s="22"/>
      <c r="GW619" s="22"/>
      <c r="GX619" s="22"/>
      <c r="GY619" s="22"/>
      <c r="HH619" s="135"/>
    </row>
    <row r="620" spans="2:216" ht="14.1" customHeight="1">
      <c r="C620" s="109" t="s">
        <v>172</v>
      </c>
      <c r="D620" s="110" t="s">
        <v>173</v>
      </c>
      <c r="F620" s="10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c r="DU620" s="23"/>
      <c r="DV620" s="23"/>
      <c r="DW620" s="23"/>
      <c r="DX620" s="23"/>
      <c r="DY620" s="23"/>
      <c r="DZ620" s="23"/>
      <c r="EA620" s="23"/>
      <c r="EB620" s="23"/>
      <c r="EC620" s="23"/>
      <c r="ED620" s="23"/>
      <c r="EE620" s="23"/>
      <c r="EF620" s="23"/>
      <c r="EG620" s="23"/>
      <c r="EH620" s="23"/>
      <c r="EI620" s="23"/>
      <c r="EJ620" s="23"/>
      <c r="EK620" s="23"/>
      <c r="EL620" s="23"/>
      <c r="EM620" s="23"/>
      <c r="EN620" s="23"/>
      <c r="EO620" s="23"/>
      <c r="EP620" s="23"/>
      <c r="EQ620" s="23"/>
      <c r="ER620" s="23"/>
      <c r="ES620" s="23"/>
      <c r="ET620" s="23"/>
      <c r="EU620" s="23"/>
      <c r="EV620" s="23"/>
      <c r="EW620" s="23"/>
      <c r="EX620" s="23"/>
      <c r="EY620" s="23"/>
      <c r="EZ620" s="23"/>
      <c r="FA620" s="23"/>
      <c r="FB620" s="23"/>
      <c r="FC620" s="23"/>
      <c r="FD620" s="23"/>
      <c r="FE620" s="23"/>
      <c r="FF620" s="23"/>
      <c r="FG620" s="23"/>
      <c r="FH620" s="23"/>
      <c r="FI620" s="23"/>
      <c r="FJ620" s="23"/>
      <c r="FK620" s="23"/>
      <c r="FL620" s="1"/>
      <c r="FM620" s="155"/>
      <c r="FN620" s="155"/>
      <c r="FO620" s="155"/>
      <c r="FP620" s="155"/>
      <c r="FQ620" s="155"/>
      <c r="FR620" s="155"/>
      <c r="FS620" s="155"/>
      <c r="FT620" s="155"/>
      <c r="FU620" s="155"/>
      <c r="FV620" s="155"/>
      <c r="FW620" s="150"/>
      <c r="FX620" s="150"/>
      <c r="FY620" s="113" t="s">
        <v>166</v>
      </c>
      <c r="FZ620" s="114">
        <f>SUM(L620:FW620)</f>
        <v>0</v>
      </c>
      <c r="GA620" s="115"/>
      <c r="GB620" s="109" t="s">
        <v>172</v>
      </c>
      <c r="GC620" s="116" t="s">
        <v>173</v>
      </c>
      <c r="GD620" s="117"/>
      <c r="GE620" s="118" t="e">
        <f>FZ620/FZ622</f>
        <v>#DIV/0!</v>
      </c>
      <c r="GI620" s="118">
        <f>FZ620/$GI$576</f>
        <v>0</v>
      </c>
      <c r="GK620" s="114">
        <v>0</v>
      </c>
      <c r="GO620" s="120">
        <f>SUM(EV620:FU620)</f>
        <v>0</v>
      </c>
      <c r="GT620" s="22"/>
      <c r="GU620" s="22"/>
      <c r="GV620" s="22"/>
      <c r="GW620" s="22"/>
      <c r="GX620" s="22"/>
      <c r="GY620" s="22"/>
      <c r="HH620" s="135"/>
    </row>
    <row r="621" spans="2:216" ht="14.1" customHeight="1">
      <c r="C621" s="125" t="s">
        <v>175</v>
      </c>
      <c r="D621" s="126" t="s">
        <v>176</v>
      </c>
      <c r="F621" s="10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c r="DU621" s="23"/>
      <c r="DV621" s="23"/>
      <c r="DW621" s="23"/>
      <c r="DX621" s="23"/>
      <c r="DY621" s="23"/>
      <c r="DZ621" s="23"/>
      <c r="EA621" s="23"/>
      <c r="EB621" s="23"/>
      <c r="EC621" s="23"/>
      <c r="ED621" s="23"/>
      <c r="EE621" s="23"/>
      <c r="EF621" s="23"/>
      <c r="EG621" s="23"/>
      <c r="EH621" s="23"/>
      <c r="EI621" s="23"/>
      <c r="EJ621" s="23"/>
      <c r="EK621" s="23"/>
      <c r="EL621" s="23"/>
      <c r="EM621" s="23"/>
      <c r="EN621" s="23"/>
      <c r="EO621" s="23"/>
      <c r="EP621" s="23"/>
      <c r="EQ621" s="23"/>
      <c r="ER621" s="23"/>
      <c r="ES621" s="23"/>
      <c r="ET621" s="23"/>
      <c r="EU621" s="23"/>
      <c r="EV621" s="23"/>
      <c r="EW621" s="23"/>
      <c r="EX621" s="23"/>
      <c r="EY621" s="23"/>
      <c r="EZ621" s="23"/>
      <c r="FA621" s="23"/>
      <c r="FB621" s="23"/>
      <c r="FC621" s="23"/>
      <c r="FD621" s="23"/>
      <c r="FE621" s="23"/>
      <c r="FF621" s="23"/>
      <c r="FG621" s="23"/>
      <c r="FH621" s="23"/>
      <c r="FI621" s="23"/>
      <c r="FJ621" s="23"/>
      <c r="FK621" s="23"/>
      <c r="FL621" s="1"/>
      <c r="FM621" s="127"/>
      <c r="FN621" s="127"/>
      <c r="FO621" s="127"/>
      <c r="FP621" s="127"/>
      <c r="FQ621" s="127"/>
      <c r="FR621" s="127"/>
      <c r="FS621" s="127"/>
      <c r="FT621" s="127"/>
      <c r="FU621" s="127"/>
      <c r="FV621" s="127"/>
      <c r="FW621" s="150"/>
      <c r="FX621" s="150"/>
      <c r="FY621" s="113" t="s">
        <v>166</v>
      </c>
      <c r="FZ621" s="129">
        <f>SUM(L621:FW621)</f>
        <v>0</v>
      </c>
      <c r="GA621" s="115"/>
      <c r="GB621" s="125" t="s">
        <v>175</v>
      </c>
      <c r="GC621" s="130" t="s">
        <v>176</v>
      </c>
      <c r="GD621" s="117"/>
      <c r="GE621" s="131" t="e">
        <f>(FZ621*$FP$7)/FZ622</f>
        <v>#DIV/0!</v>
      </c>
      <c r="GI621" s="132"/>
      <c r="GK621" s="129">
        <v>0</v>
      </c>
      <c r="GO621" s="133">
        <f>SUM(EV621:FU621)</f>
        <v>0</v>
      </c>
      <c r="GT621" s="22"/>
      <c r="GU621" s="22"/>
      <c r="GV621" s="22"/>
      <c r="GW621" s="22"/>
      <c r="GX621" s="22"/>
      <c r="GY621" s="22"/>
      <c r="HH621" s="135"/>
    </row>
    <row r="622" spans="2:216" ht="15" customHeight="1">
      <c r="C622" s="136" t="s">
        <v>177</v>
      </c>
      <c r="D622" s="14" t="s">
        <v>11</v>
      </c>
      <c r="F622" s="10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c r="DU622" s="23"/>
      <c r="DV622" s="23"/>
      <c r="DW622" s="23"/>
      <c r="DX622" s="23"/>
      <c r="DY622" s="23"/>
      <c r="DZ622" s="23"/>
      <c r="EA622" s="23"/>
      <c r="EB622" s="23"/>
      <c r="EC622" s="23"/>
      <c r="ED622" s="23"/>
      <c r="EE622" s="23"/>
      <c r="EF622" s="23"/>
      <c r="EG622" s="23"/>
      <c r="EH622" s="23"/>
      <c r="EI622" s="23"/>
      <c r="EJ622" s="23"/>
      <c r="EK622" s="23"/>
      <c r="EL622" s="23"/>
      <c r="EM622" s="23"/>
      <c r="EN622" s="23"/>
      <c r="EO622" s="23"/>
      <c r="EP622" s="23"/>
      <c r="EQ622" s="23"/>
      <c r="ER622" s="23"/>
      <c r="ES622" s="23"/>
      <c r="ET622" s="23"/>
      <c r="EU622" s="23"/>
      <c r="EV622" s="23"/>
      <c r="EW622" s="23"/>
      <c r="EX622" s="23"/>
      <c r="EY622" s="23"/>
      <c r="EZ622" s="23"/>
      <c r="FA622" s="23"/>
      <c r="FB622" s="23"/>
      <c r="FC622" s="23"/>
      <c r="FD622" s="23"/>
      <c r="FE622" s="23"/>
      <c r="FF622" s="23"/>
      <c r="FG622" s="23"/>
      <c r="FH622" s="23"/>
      <c r="FI622" s="23"/>
      <c r="FJ622" s="23"/>
      <c r="FK622" s="23"/>
      <c r="FL622" s="23"/>
      <c r="FM622" s="138">
        <f t="shared" ref="FM622:FV622" si="176">FM620+(FM621*$FP$7)</f>
        <v>0</v>
      </c>
      <c r="FN622" s="138">
        <f t="shared" si="176"/>
        <v>0</v>
      </c>
      <c r="FO622" s="138">
        <f t="shared" si="176"/>
        <v>0</v>
      </c>
      <c r="FP622" s="138">
        <f t="shared" si="176"/>
        <v>0</v>
      </c>
      <c r="FQ622" s="138">
        <f t="shared" si="176"/>
        <v>0</v>
      </c>
      <c r="FR622" s="138">
        <f t="shared" si="176"/>
        <v>0</v>
      </c>
      <c r="FS622" s="138">
        <f t="shared" si="176"/>
        <v>0</v>
      </c>
      <c r="FT622" s="138">
        <f t="shared" si="176"/>
        <v>0</v>
      </c>
      <c r="FU622" s="138">
        <f t="shared" si="176"/>
        <v>0</v>
      </c>
      <c r="FV622" s="138">
        <f t="shared" si="176"/>
        <v>0</v>
      </c>
      <c r="FW622" s="112"/>
      <c r="FX622" s="112"/>
      <c r="FY622" s="100" t="s">
        <v>166</v>
      </c>
      <c r="FZ622" s="139">
        <f>SUM(L622:FW622)</f>
        <v>0</v>
      </c>
      <c r="GA622" s="115"/>
      <c r="GB622" s="136" t="s">
        <v>177</v>
      </c>
      <c r="GC622" s="14" t="s">
        <v>11</v>
      </c>
      <c r="GD622" s="117"/>
      <c r="GE622" s="140" t="e">
        <f>GE620+GE621</f>
        <v>#DIV/0!</v>
      </c>
      <c r="GI622" s="141"/>
      <c r="GK622" s="139">
        <v>0</v>
      </c>
      <c r="GO622" s="142">
        <f>SUM(EV622:FU622)</f>
        <v>0</v>
      </c>
      <c r="GR622" s="143">
        <f>GB619</f>
        <v>0</v>
      </c>
      <c r="GS622" s="144">
        <f>GO622</f>
        <v>0</v>
      </c>
      <c r="GT622" s="22"/>
      <c r="GU622" s="22"/>
      <c r="GV622" s="22"/>
      <c r="GW622" s="22"/>
      <c r="GX622" s="22"/>
      <c r="GY622" s="22"/>
      <c r="HH622" s="135"/>
    </row>
    <row r="623" spans="2:216" s="1" customFormat="1">
      <c r="GI623" s="22"/>
    </row>
    <row r="624" spans="2:216" s="1" customFormat="1">
      <c r="GI624" s="22"/>
    </row>
    <row r="625" spans="191:191" s="1" customFormat="1">
      <c r="GI625" s="22"/>
    </row>
    <row r="626" spans="191:191" s="1" customFormat="1">
      <c r="GI626" s="22"/>
    </row>
    <row r="627" spans="191:191" s="1" customFormat="1">
      <c r="GI627" s="22"/>
    </row>
    <row r="628" spans="191:191" s="1" customFormat="1">
      <c r="GI628" s="22"/>
    </row>
    <row r="629" spans="191:191" s="1" customFormat="1">
      <c r="GI629" s="22"/>
    </row>
    <row r="630" spans="191:191" s="1" customFormat="1">
      <c r="GI630" s="22"/>
    </row>
    <row r="631" spans="191:191" s="1" customFormat="1">
      <c r="GI631" s="22"/>
    </row>
    <row r="632" spans="191:191" s="1" customFormat="1">
      <c r="GI632" s="22"/>
    </row>
    <row r="633" spans="191:191" s="1" customFormat="1">
      <c r="GI633" s="22"/>
    </row>
    <row r="634" spans="191:191" s="1" customFormat="1">
      <c r="GI634" s="22"/>
    </row>
    <row r="635" spans="191:191" s="1" customFormat="1">
      <c r="GI635" s="22"/>
    </row>
    <row r="636" spans="191:191" s="1" customFormat="1">
      <c r="GI636" s="22"/>
    </row>
    <row r="637" spans="191:191" s="1" customFormat="1">
      <c r="GI637" s="22"/>
    </row>
    <row r="638" spans="191:191" s="1" customFormat="1">
      <c r="GI638" s="22"/>
    </row>
    <row r="639" spans="191:191" s="1" customFormat="1">
      <c r="GI639" s="22"/>
    </row>
    <row r="640" spans="191:191" s="1" customFormat="1">
      <c r="GI640" s="22"/>
    </row>
    <row r="641" spans="191:191" s="1" customFormat="1">
      <c r="GI641" s="22"/>
    </row>
    <row r="642" spans="191:191" s="1" customFormat="1">
      <c r="GI642" s="22"/>
    </row>
    <row r="643" spans="191:191" s="1" customFormat="1">
      <c r="GI643" s="22"/>
    </row>
    <row r="644" spans="191:191" s="1" customFormat="1">
      <c r="GI644" s="22"/>
    </row>
    <row r="645" spans="191:191" s="1" customFormat="1">
      <c r="GI645" s="22"/>
    </row>
    <row r="646" spans="191:191" s="1" customFormat="1">
      <c r="GI646" s="22"/>
    </row>
    <row r="647" spans="191:191" s="1" customFormat="1">
      <c r="GI647" s="22"/>
    </row>
    <row r="648" spans="191:191" s="1" customFormat="1">
      <c r="GI648" s="22"/>
    </row>
    <row r="649" spans="191:191" s="1" customFormat="1">
      <c r="GI649" s="22"/>
    </row>
    <row r="650" spans="191:191" s="1" customFormat="1">
      <c r="GI650" s="22"/>
    </row>
    <row r="651" spans="191:191" s="1" customFormat="1">
      <c r="GI651" s="22"/>
    </row>
    <row r="652" spans="191:191" s="1" customFormat="1">
      <c r="GI652" s="22"/>
    </row>
    <row r="653" spans="191:191" s="1" customFormat="1">
      <c r="GI653" s="22"/>
    </row>
    <row r="654" spans="191:191" s="1" customFormat="1">
      <c r="GI654" s="22"/>
    </row>
    <row r="655" spans="191:191" s="1" customFormat="1">
      <c r="GI655" s="22"/>
    </row>
    <row r="656" spans="191:191" s="1" customFormat="1">
      <c r="GI656" s="22"/>
    </row>
    <row r="657" spans="191:191" s="1" customFormat="1">
      <c r="GI657" s="22"/>
    </row>
    <row r="658" spans="191:191" s="1" customFormat="1">
      <c r="GI658" s="22"/>
    </row>
    <row r="659" spans="191:191" s="1" customFormat="1">
      <c r="GI659" s="22"/>
    </row>
    <row r="660" spans="191:191" s="1" customFormat="1">
      <c r="GI660" s="22"/>
    </row>
    <row r="661" spans="191:191" s="1" customFormat="1">
      <c r="GI661" s="22"/>
    </row>
    <row r="662" spans="191:191" s="1" customFormat="1">
      <c r="GI662" s="22"/>
    </row>
    <row r="663" spans="191:191" s="1" customFormat="1">
      <c r="GI663" s="22"/>
    </row>
    <row r="664" spans="191:191" s="1" customFormat="1">
      <c r="GI664" s="22"/>
    </row>
    <row r="665" spans="191:191" s="1" customFormat="1">
      <c r="GI665" s="22"/>
    </row>
    <row r="666" spans="191:191" s="1" customFormat="1">
      <c r="GI666" s="22"/>
    </row>
    <row r="667" spans="191:191" s="1" customFormat="1">
      <c r="GI667" s="22"/>
    </row>
    <row r="668" spans="191:191" s="1" customFormat="1">
      <c r="GI668" s="22"/>
    </row>
    <row r="669" spans="191:191" s="1" customFormat="1">
      <c r="GI669" s="22"/>
    </row>
    <row r="670" spans="191:191" s="1" customFormat="1">
      <c r="GI670" s="22"/>
    </row>
    <row r="671" spans="191:191" s="1" customFormat="1">
      <c r="GI671" s="22"/>
    </row>
    <row r="672" spans="191:191" s="1" customFormat="1">
      <c r="GI672" s="22"/>
    </row>
    <row r="673" spans="191:191" s="1" customFormat="1">
      <c r="GI673" s="22"/>
    </row>
    <row r="674" spans="191:191" s="1" customFormat="1">
      <c r="GI674" s="22"/>
    </row>
    <row r="675" spans="191:191" s="1" customFormat="1">
      <c r="GI675" s="22"/>
    </row>
    <row r="676" spans="191:191" s="1" customFormat="1">
      <c r="GI676" s="22"/>
    </row>
    <row r="677" spans="191:191" s="1" customFormat="1">
      <c r="GI677" s="22"/>
    </row>
    <row r="678" spans="191:191" s="1" customFormat="1">
      <c r="GI678" s="22"/>
    </row>
    <row r="679" spans="191:191" s="1" customFormat="1">
      <c r="GI679" s="22"/>
    </row>
    <row r="680" spans="191:191" s="1" customFormat="1">
      <c r="GI680" s="22"/>
    </row>
    <row r="681" spans="191:191" s="1" customFormat="1">
      <c r="GI681" s="22"/>
    </row>
    <row r="682" spans="191:191" s="1" customFormat="1">
      <c r="GI682" s="22"/>
    </row>
    <row r="683" spans="191:191" s="1" customFormat="1">
      <c r="GI683" s="22"/>
    </row>
    <row r="684" spans="191:191" s="1" customFormat="1">
      <c r="GI684" s="22"/>
    </row>
    <row r="685" spans="191:191" s="1" customFormat="1">
      <c r="GI685" s="22"/>
    </row>
    <row r="686" spans="191:191" s="1" customFormat="1">
      <c r="GI686" s="22"/>
    </row>
    <row r="687" spans="191:191" s="1" customFormat="1">
      <c r="GI687" s="22"/>
    </row>
  </sheetData>
  <printOptions horizontalCentered="1" verticalCentered="1" headings="1"/>
  <pageMargins left="0" right="0" top="0.75" bottom="0.75" header="0.5" footer="0.5"/>
  <pageSetup scale="39" pageOrder="overThenDown" orientation="portrait" cellComments="atEnd" horizontalDpi="4294967292" verticalDpi="4294967292"/>
  <headerFooter>
    <oddHeader>&amp;A</oddHeader>
    <oddFooter>&amp;F</oddFooter>
  </headerFooter>
  <rowBreaks count="4" manualBreakCount="4">
    <brk id="113" max="188" man="1"/>
    <brk id="232" max="188" man="1"/>
    <brk id="352" max="188" man="1"/>
    <brk id="471" max="188" man="1"/>
  </rowBreaks>
  <colBreaks count="6" manualBreakCount="6">
    <brk id="26" max="590" man="1"/>
    <brk id="53" max="590" man="1"/>
    <brk id="81" max="590" man="1"/>
    <brk id="109" max="590" man="1"/>
    <brk id="137" max="590" man="1"/>
    <brk id="165" max="590" man="1"/>
  </colBreaks>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AB567"/>
  <sheetViews>
    <sheetView workbookViewId="0"/>
  </sheetViews>
  <sheetFormatPr defaultColWidth="10.75" defaultRowHeight="12.75"/>
  <cols>
    <col min="1" max="7" width="10.75" style="1"/>
    <col min="8" max="8" width="4.75" style="1" customWidth="1"/>
    <col min="9" max="9" width="10.75" style="1"/>
    <col min="10" max="10" width="12.625" style="1" customWidth="1"/>
    <col min="11" max="13" width="10.75" style="1"/>
    <col min="14" max="14" width="12.75" style="1" customWidth="1"/>
    <col min="15" max="17" width="10.75" style="1"/>
    <col min="18" max="18" width="12.75" style="1" customWidth="1"/>
    <col min="19" max="21" width="10.75" style="1"/>
    <col min="22" max="22" width="17.25" style="1" customWidth="1"/>
    <col min="23" max="23" width="12.75" style="1" customWidth="1"/>
    <col min="24" max="26" width="10.75" style="1"/>
    <col min="27" max="27" width="12.75" style="1" customWidth="1"/>
    <col min="28" max="16384" width="10.75" style="1"/>
  </cols>
  <sheetData>
    <row r="7" spans="2:28" ht="18">
      <c r="F7" s="2"/>
      <c r="I7" s="3"/>
      <c r="J7" s="4" t="s">
        <v>0</v>
      </c>
      <c r="M7" s="5" t="s">
        <v>1</v>
      </c>
      <c r="N7" s="4" t="s">
        <v>0</v>
      </c>
      <c r="Q7" s="5" t="s">
        <v>1</v>
      </c>
      <c r="R7" s="4" t="s">
        <v>0</v>
      </c>
      <c r="S7" s="6"/>
      <c r="V7" s="5" t="s">
        <v>2</v>
      </c>
      <c r="W7" s="4" t="s">
        <v>0</v>
      </c>
      <c r="Z7" s="5" t="s">
        <v>3</v>
      </c>
      <c r="AA7" s="4" t="s">
        <v>0</v>
      </c>
    </row>
    <row r="8" spans="2:28">
      <c r="F8" s="2"/>
      <c r="I8" s="3"/>
      <c r="J8" s="7"/>
      <c r="S8" s="6"/>
    </row>
    <row r="9" spans="2:28">
      <c r="B9" s="8" t="s">
        <v>4</v>
      </c>
      <c r="C9" s="9">
        <v>44124</v>
      </c>
      <c r="E9" s="8" t="s">
        <v>5</v>
      </c>
      <c r="F9" s="9">
        <v>44124</v>
      </c>
      <c r="I9" s="10" t="s">
        <v>6</v>
      </c>
      <c r="J9" s="9">
        <v>44124</v>
      </c>
      <c r="M9" s="10" t="s">
        <v>7</v>
      </c>
      <c r="N9" s="9">
        <v>44124</v>
      </c>
      <c r="Q9" s="10" t="s">
        <v>7</v>
      </c>
      <c r="R9" s="9">
        <v>44124</v>
      </c>
      <c r="S9" s="11" t="s">
        <v>8</v>
      </c>
    </row>
    <row r="10" spans="2:28">
      <c r="V10" s="12" t="s">
        <v>9</v>
      </c>
      <c r="W10" s="13">
        <f>'[7]Sum each CME'!GW580</f>
        <v>1409853.5383652332</v>
      </c>
    </row>
    <row r="11" spans="2:28">
      <c r="J11" s="1" t="s">
        <v>10</v>
      </c>
    </row>
    <row r="12" spans="2:28">
      <c r="B12" s="1">
        <f>'[7]Sum each CME'!GZ11</f>
        <v>0</v>
      </c>
      <c r="C12" s="1" t="str">
        <f>'[7]Sum each CME'!HA11</f>
        <v>MtCO2 &amp; MtCH4</v>
      </c>
      <c r="E12" s="1">
        <v>0</v>
      </c>
      <c r="F12" s="1" t="s">
        <v>10</v>
      </c>
      <c r="N12" s="14" t="s">
        <v>11</v>
      </c>
      <c r="R12" s="14" t="s">
        <v>11</v>
      </c>
      <c r="S12" s="3" t="s">
        <v>12</v>
      </c>
      <c r="W12" s="14" t="s">
        <v>11</v>
      </c>
      <c r="X12" s="3" t="s">
        <v>12</v>
      </c>
      <c r="AA12" s="14" t="s">
        <v>11</v>
      </c>
    </row>
    <row r="13" spans="2:28">
      <c r="B13" s="1">
        <f>'[7]Sum each CME'!GZ12</f>
        <v>0</v>
      </c>
      <c r="C13" s="1">
        <f>'[7]Sum each CME'!HA12</f>
        <v>0</v>
      </c>
      <c r="E13" s="1">
        <v>0</v>
      </c>
      <c r="F13" s="1">
        <v>0</v>
      </c>
      <c r="H13" s="3">
        <v>1</v>
      </c>
      <c r="I13" s="3" t="s">
        <v>13</v>
      </c>
      <c r="J13" s="7">
        <v>14532.056332659346</v>
      </c>
      <c r="L13" s="3">
        <v>1</v>
      </c>
      <c r="M13" s="3" t="s">
        <v>14</v>
      </c>
      <c r="N13" s="7">
        <v>242650.00761900633</v>
      </c>
      <c r="P13" s="3">
        <v>1</v>
      </c>
      <c r="Q13" s="3" t="s">
        <v>14</v>
      </c>
      <c r="R13" s="7">
        <v>242650.00761900633</v>
      </c>
      <c r="S13" s="15">
        <f>R13/$W$10</f>
        <v>0.17211008166164987</v>
      </c>
      <c r="U13" s="3">
        <v>1</v>
      </c>
      <c r="V13" s="3" t="s">
        <v>15</v>
      </c>
      <c r="W13" s="7">
        <v>61142.625893893462</v>
      </c>
      <c r="X13" s="15">
        <f>W13/$W$10</f>
        <v>4.3368069256889012E-2</v>
      </c>
      <c r="Z13" s="3" t="s">
        <v>14</v>
      </c>
      <c r="AA13" s="7">
        <v>242650.00761900633</v>
      </c>
      <c r="AB13" s="15">
        <f>AA13/$W$10</f>
        <v>0.17211008166164987</v>
      </c>
    </row>
    <row r="14" spans="2:28">
      <c r="B14" s="1">
        <f>'[7]Sum each CME'!GZ13</f>
        <v>0</v>
      </c>
      <c r="C14" s="1">
        <f>'[7]Sum each CME'!HA13</f>
        <v>0</v>
      </c>
      <c r="E14" s="1">
        <v>0</v>
      </c>
      <c r="F14" s="1">
        <v>0</v>
      </c>
      <c r="H14" s="3">
        <v>2</v>
      </c>
      <c r="I14" s="3" t="s">
        <v>16</v>
      </c>
      <c r="J14" s="7">
        <v>1337</v>
      </c>
      <c r="L14" s="3">
        <v>2</v>
      </c>
      <c r="M14" s="3" t="s">
        <v>17</v>
      </c>
      <c r="N14" s="7">
        <v>104591.48746923411</v>
      </c>
      <c r="P14" s="3">
        <v>2</v>
      </c>
      <c r="Q14" s="3" t="s">
        <v>17</v>
      </c>
      <c r="R14" s="7">
        <v>104591.48746923411</v>
      </c>
      <c r="S14" s="15">
        <f t="shared" ref="S14:S20" si="0">R14/$W$10</f>
        <v>7.4186065873559484E-2</v>
      </c>
      <c r="U14" s="3">
        <v>2</v>
      </c>
      <c r="V14" s="3" t="s">
        <v>18</v>
      </c>
      <c r="W14" s="7">
        <v>44756.592308000399</v>
      </c>
      <c r="X14" s="15">
        <f>W14/$W$10</f>
        <v>3.1745561570811806E-2</v>
      </c>
      <c r="Z14" s="3" t="s">
        <v>17</v>
      </c>
      <c r="AA14" s="7">
        <v>104591.48746923411</v>
      </c>
      <c r="AB14" s="15">
        <f t="shared" ref="AB14:AB21" si="1">AA14/$W$10</f>
        <v>7.4186065873559484E-2</v>
      </c>
    </row>
    <row r="15" spans="2:28">
      <c r="B15" s="1">
        <f>'[7]Sum each CME'!GZ14</f>
        <v>0</v>
      </c>
      <c r="C15" s="1">
        <f>'[7]Sum each CME'!HA14</f>
        <v>0</v>
      </c>
      <c r="E15" s="1">
        <v>0</v>
      </c>
      <c r="F15" s="1">
        <v>0</v>
      </c>
      <c r="H15" s="3">
        <v>3</v>
      </c>
      <c r="I15" s="3" t="s">
        <v>19</v>
      </c>
      <c r="J15" s="7">
        <v>5829.0007984833319</v>
      </c>
      <c r="L15" s="3">
        <v>3</v>
      </c>
      <c r="M15" s="3" t="s">
        <v>15</v>
      </c>
      <c r="N15" s="7">
        <v>61142.625893893462</v>
      </c>
      <c r="P15" s="3">
        <v>3</v>
      </c>
      <c r="Q15" s="3" t="s">
        <v>15</v>
      </c>
      <c r="R15" s="7">
        <v>61142.625893893462</v>
      </c>
      <c r="S15" s="15">
        <f t="shared" si="0"/>
        <v>4.3368069256889012E-2</v>
      </c>
      <c r="U15" s="3">
        <v>3</v>
      </c>
      <c r="V15" s="3" t="s">
        <v>20</v>
      </c>
      <c r="W15" s="7">
        <v>43787.422544436005</v>
      </c>
      <c r="X15" s="15">
        <f t="shared" ref="X15:X78" si="2">W15/$W$10</f>
        <v>3.1058135723238893E-2</v>
      </c>
      <c r="Z15" s="3" t="s">
        <v>21</v>
      </c>
      <c r="AA15" s="7">
        <v>20946.111018870321</v>
      </c>
      <c r="AB15" s="15">
        <f t="shared" si="1"/>
        <v>1.4856941128195454E-2</v>
      </c>
    </row>
    <row r="16" spans="2:28">
      <c r="B16" s="1">
        <f>'[7]Sum each CME'!GZ15</f>
        <v>0</v>
      </c>
      <c r="C16" s="1">
        <f>'[7]Sum each CME'!HA15</f>
        <v>0</v>
      </c>
      <c r="E16" s="1">
        <v>0</v>
      </c>
      <c r="F16" s="1">
        <v>0</v>
      </c>
      <c r="H16" s="3">
        <v>4</v>
      </c>
      <c r="I16" s="3" t="s">
        <v>22</v>
      </c>
      <c r="J16" s="7">
        <v>6911.00387856815</v>
      </c>
      <c r="L16" s="3">
        <v>4</v>
      </c>
      <c r="M16" s="3" t="s">
        <v>18</v>
      </c>
      <c r="N16" s="7">
        <v>44756.592308000399</v>
      </c>
      <c r="P16" s="3">
        <v>4</v>
      </c>
      <c r="Q16" s="3" t="s">
        <v>18</v>
      </c>
      <c r="R16" s="7">
        <v>44756.592308000399</v>
      </c>
      <c r="S16" s="15">
        <f t="shared" si="0"/>
        <v>3.1745561570811806E-2</v>
      </c>
      <c r="U16" s="3">
        <v>4</v>
      </c>
      <c r="V16" s="3" t="s">
        <v>23</v>
      </c>
      <c r="W16" s="7">
        <v>42484.113916273454</v>
      </c>
      <c r="X16" s="15">
        <f t="shared" si="2"/>
        <v>3.0133707339228329E-2</v>
      </c>
      <c r="Z16" s="3" t="s">
        <v>24</v>
      </c>
      <c r="AA16" s="7">
        <v>19653.945079540317</v>
      </c>
      <c r="AB16" s="15">
        <f t="shared" si="1"/>
        <v>1.3940416181335862E-2</v>
      </c>
    </row>
    <row r="17" spans="2:28">
      <c r="B17" s="1">
        <f>'[7]Sum each CME'!GZ16</f>
        <v>0</v>
      </c>
      <c r="C17" s="1">
        <f>'[7]Sum each CME'!HA16</f>
        <v>0</v>
      </c>
      <c r="E17" s="1">
        <v>0</v>
      </c>
      <c r="F17" s="1">
        <v>0</v>
      </c>
      <c r="H17" s="3">
        <v>5</v>
      </c>
      <c r="I17" s="3" t="s">
        <v>25</v>
      </c>
      <c r="J17" s="7">
        <v>262.58838629548427</v>
      </c>
      <c r="L17" s="3">
        <v>5</v>
      </c>
      <c r="M17" s="3" t="s">
        <v>20</v>
      </c>
      <c r="N17" s="7">
        <v>43787.422544436005</v>
      </c>
      <c r="P17" s="3">
        <v>5</v>
      </c>
      <c r="Q17" s="3" t="s">
        <v>20</v>
      </c>
      <c r="R17" s="7">
        <v>43787.422544436005</v>
      </c>
      <c r="S17" s="15">
        <f t="shared" si="0"/>
        <v>3.1058135723238893E-2</v>
      </c>
      <c r="U17" s="3">
        <v>5</v>
      </c>
      <c r="V17" s="3" t="s">
        <v>26</v>
      </c>
      <c r="W17" s="7">
        <v>36924.026119798618</v>
      </c>
      <c r="X17" s="15">
        <f t="shared" si="2"/>
        <v>2.6189973011390328E-2</v>
      </c>
      <c r="Z17" s="3" t="s">
        <v>27</v>
      </c>
      <c r="AA17" s="7">
        <v>6934.3797247830244</v>
      </c>
      <c r="AB17" s="15">
        <f t="shared" si="1"/>
        <v>4.918510707731842E-3</v>
      </c>
    </row>
    <row r="18" spans="2:28">
      <c r="B18" s="1" t="str">
        <f>'[7]Sum each CME'!GZ17</f>
        <v>Abu Dhabi, United Arab Emirates</v>
      </c>
      <c r="C18" s="1">
        <f>'[7]Sum each CME'!HA17</f>
        <v>14532.056332659346</v>
      </c>
      <c r="E18" s="1" t="s">
        <v>13</v>
      </c>
      <c r="F18" s="1">
        <v>14532.056332659346</v>
      </c>
      <c r="H18" s="3">
        <v>6</v>
      </c>
      <c r="I18" s="3" t="s">
        <v>28</v>
      </c>
      <c r="J18" s="7">
        <v>1725.0732863005701</v>
      </c>
      <c r="L18" s="3">
        <v>6</v>
      </c>
      <c r="M18" s="3" t="s">
        <v>23</v>
      </c>
      <c r="N18" s="7">
        <v>42484.113916273454</v>
      </c>
      <c r="P18" s="3">
        <v>6</v>
      </c>
      <c r="Q18" s="3" t="s">
        <v>23</v>
      </c>
      <c r="R18" s="7">
        <v>42484.113916273454</v>
      </c>
      <c r="S18" s="15">
        <f t="shared" si="0"/>
        <v>3.0133707339228329E-2</v>
      </c>
      <c r="U18" s="3">
        <v>6</v>
      </c>
      <c r="V18" s="3" t="s">
        <v>29</v>
      </c>
      <c r="W18" s="7">
        <v>34564.048960114604</v>
      </c>
      <c r="X18" s="15">
        <f t="shared" si="2"/>
        <v>2.4516056469378118E-2</v>
      </c>
      <c r="Z18" s="3" t="s">
        <v>30</v>
      </c>
      <c r="AA18" s="7">
        <v>6745.3436960102017</v>
      </c>
      <c r="AB18" s="15">
        <f t="shared" si="1"/>
        <v>4.7844286746491606E-3</v>
      </c>
    </row>
    <row r="19" spans="2:28">
      <c r="B19" s="1">
        <f>'[7]Sum each CME'!GZ18</f>
        <v>0</v>
      </c>
      <c r="C19" s="1">
        <f>'[7]Sum each CME'!HA18</f>
        <v>0</v>
      </c>
      <c r="E19" s="1">
        <v>0</v>
      </c>
      <c r="F19" s="1">
        <v>0</v>
      </c>
      <c r="H19" s="3">
        <v>7</v>
      </c>
      <c r="I19" s="3" t="s">
        <v>31</v>
      </c>
      <c r="J19" s="7">
        <v>7354.4380117666169</v>
      </c>
      <c r="L19" s="3">
        <v>7</v>
      </c>
      <c r="M19" s="3" t="s">
        <v>26</v>
      </c>
      <c r="N19" s="7">
        <v>36924.026119798618</v>
      </c>
      <c r="P19" s="3">
        <v>7</v>
      </c>
      <c r="Q19" s="3" t="s">
        <v>26</v>
      </c>
      <c r="R19" s="7">
        <v>36924.026119798618</v>
      </c>
      <c r="S19" s="15">
        <f t="shared" si="0"/>
        <v>2.6189973011390328E-2</v>
      </c>
      <c r="U19" s="3">
        <v>7</v>
      </c>
      <c r="V19" s="3" t="s">
        <v>32</v>
      </c>
      <c r="W19" s="7">
        <v>32498.325660165585</v>
      </c>
      <c r="X19" s="15">
        <f t="shared" si="2"/>
        <v>2.3050852287712347E-2</v>
      </c>
      <c r="Z19" s="3" t="s">
        <v>33</v>
      </c>
      <c r="AA19" s="7">
        <v>4777.0863563934936</v>
      </c>
      <c r="AB19" s="15">
        <f t="shared" si="1"/>
        <v>3.3883564685255651E-3</v>
      </c>
    </row>
    <row r="20" spans="2:28">
      <c r="B20" s="1">
        <f>'[7]Sum each CME'!GZ19</f>
        <v>0</v>
      </c>
      <c r="C20" s="1">
        <f>'[7]Sum each CME'!HA19</f>
        <v>0</v>
      </c>
      <c r="E20" s="1">
        <v>0</v>
      </c>
      <c r="F20" s="1">
        <v>0</v>
      </c>
      <c r="H20" s="3">
        <v>8</v>
      </c>
      <c r="I20" s="3" t="s">
        <v>34</v>
      </c>
      <c r="J20" s="7">
        <v>1350.5941982774455</v>
      </c>
      <c r="L20" s="3">
        <v>8</v>
      </c>
      <c r="M20" s="3" t="s">
        <v>29</v>
      </c>
      <c r="N20" s="7">
        <v>34564.048960114604</v>
      </c>
      <c r="P20" s="3">
        <v>8</v>
      </c>
      <c r="Q20" s="3" t="s">
        <v>29</v>
      </c>
      <c r="R20" s="7">
        <v>34564.048960114604</v>
      </c>
      <c r="S20" s="15">
        <f t="shared" si="0"/>
        <v>2.4516056469378118E-2</v>
      </c>
      <c r="U20" s="3">
        <v>8</v>
      </c>
      <c r="V20" s="3" t="s">
        <v>35</v>
      </c>
      <c r="W20" s="7">
        <v>24340.72860023161</v>
      </c>
      <c r="X20" s="15">
        <f t="shared" si="2"/>
        <v>1.7264721432309491E-2</v>
      </c>
      <c r="Z20" s="3" t="s">
        <v>36</v>
      </c>
      <c r="AA20" s="7">
        <v>3786.8951480675169</v>
      </c>
      <c r="AB20" s="15">
        <f t="shared" si="1"/>
        <v>2.6860202460877842E-3</v>
      </c>
    </row>
    <row r="21" spans="2:28">
      <c r="B21" s="1">
        <f>'[7]Sum each CME'!GZ20</f>
        <v>0</v>
      </c>
      <c r="C21" s="1">
        <f>'[7]Sum each CME'!HA20</f>
        <v>0</v>
      </c>
      <c r="E21" s="1">
        <v>0</v>
      </c>
      <c r="F21" s="1">
        <v>0</v>
      </c>
      <c r="H21" s="3">
        <v>9</v>
      </c>
      <c r="I21" s="3" t="s">
        <v>37</v>
      </c>
      <c r="J21" s="7">
        <v>10068.133833189861</v>
      </c>
      <c r="L21" s="3">
        <v>9</v>
      </c>
      <c r="M21" s="3" t="s">
        <v>32</v>
      </c>
      <c r="N21" s="7">
        <v>32498.325660165585</v>
      </c>
      <c r="P21" s="3">
        <v>9</v>
      </c>
      <c r="Q21" s="3" t="s">
        <v>32</v>
      </c>
      <c r="R21" s="7">
        <v>32498.325660165585</v>
      </c>
      <c r="U21" s="3">
        <v>9</v>
      </c>
      <c r="V21" s="3" t="s">
        <v>38</v>
      </c>
      <c r="W21" s="7">
        <v>23025.075815969081</v>
      </c>
      <c r="X21" s="15">
        <f t="shared" si="2"/>
        <v>1.6331537418182697E-2</v>
      </c>
      <c r="Z21" s="3" t="s">
        <v>39</v>
      </c>
      <c r="AA21" s="7">
        <v>2637.7334599141227</v>
      </c>
      <c r="AB21" s="15">
        <f t="shared" si="1"/>
        <v>1.8709272900592586E-3</v>
      </c>
    </row>
    <row r="22" spans="2:28">
      <c r="B22" s="1">
        <f>'[7]Sum each CME'!GZ21</f>
        <v>0</v>
      </c>
      <c r="C22" s="1">
        <f>'[7]Sum each CME'!HA21</f>
        <v>0</v>
      </c>
      <c r="E22" s="1">
        <v>0</v>
      </c>
      <c r="F22" s="1">
        <v>0</v>
      </c>
      <c r="H22" s="3">
        <v>10</v>
      </c>
      <c r="I22" s="3" t="s">
        <v>29</v>
      </c>
      <c r="J22" s="7">
        <v>34564.048960114604</v>
      </c>
      <c r="L22" s="3">
        <v>10</v>
      </c>
      <c r="M22" s="3" t="s">
        <v>35</v>
      </c>
      <c r="N22" s="7">
        <v>24340.72860023161</v>
      </c>
      <c r="P22" s="3">
        <v>10</v>
      </c>
      <c r="Q22" s="3" t="s">
        <v>35</v>
      </c>
      <c r="R22" s="7">
        <v>24340.72860023161</v>
      </c>
      <c r="U22" s="3">
        <v>10</v>
      </c>
      <c r="V22" s="3" t="s">
        <v>40</v>
      </c>
      <c r="W22" s="7">
        <v>16515.218902065801</v>
      </c>
      <c r="X22" s="15">
        <f t="shared" si="2"/>
        <v>1.1714137995650018E-2</v>
      </c>
    </row>
    <row r="23" spans="2:28">
      <c r="B23" s="1" t="str">
        <f>'[7]Sum each CME'!GZ22</f>
        <v>Alliance, USA</v>
      </c>
      <c r="C23" s="1">
        <f>'[7]Sum each CME'!HA22</f>
        <v>1337</v>
      </c>
      <c r="E23" s="1" t="s">
        <v>16</v>
      </c>
      <c r="F23" s="1">
        <v>1337</v>
      </c>
      <c r="H23" s="3">
        <v>11</v>
      </c>
      <c r="I23" s="3" t="s">
        <v>41</v>
      </c>
      <c r="J23" s="7">
        <v>9543.1842340166168</v>
      </c>
      <c r="L23" s="3">
        <v>11</v>
      </c>
      <c r="M23" s="3" t="s">
        <v>38</v>
      </c>
      <c r="N23" s="7">
        <v>23025.075815969081</v>
      </c>
      <c r="P23" s="3">
        <v>11</v>
      </c>
      <c r="Q23" s="3" t="s">
        <v>38</v>
      </c>
      <c r="R23" s="7">
        <v>23025.075815969081</v>
      </c>
      <c r="U23" s="3">
        <v>11</v>
      </c>
      <c r="V23" s="3" t="s">
        <v>42</v>
      </c>
      <c r="W23" s="7">
        <v>16028.98222166358</v>
      </c>
      <c r="X23" s="15">
        <f t="shared" si="2"/>
        <v>1.1369253461781326E-2</v>
      </c>
    </row>
    <row r="24" spans="2:28">
      <c r="B24" s="1">
        <f>'[7]Sum each CME'!GZ23</f>
        <v>0</v>
      </c>
      <c r="C24" s="1">
        <f>'[7]Sum each CME'!HA23</f>
        <v>0</v>
      </c>
      <c r="E24" s="1">
        <v>0</v>
      </c>
      <c r="F24" s="1">
        <v>0</v>
      </c>
      <c r="H24" s="3">
        <v>12</v>
      </c>
      <c r="I24" s="3" t="s">
        <v>43</v>
      </c>
      <c r="J24" s="7">
        <v>1928.678340828136</v>
      </c>
      <c r="L24" s="3">
        <v>12</v>
      </c>
      <c r="M24" s="3" t="s">
        <v>21</v>
      </c>
      <c r="N24" s="7">
        <v>20946.111018870321</v>
      </c>
      <c r="P24" s="3">
        <v>12</v>
      </c>
      <c r="Q24" s="3" t="s">
        <v>21</v>
      </c>
      <c r="R24" s="7">
        <v>20946.111018870321</v>
      </c>
      <c r="U24" s="3">
        <v>12</v>
      </c>
      <c r="V24" s="3" t="s">
        <v>44</v>
      </c>
      <c r="W24" s="7">
        <v>15783.340820981824</v>
      </c>
      <c r="X24" s="15">
        <f t="shared" si="2"/>
        <v>1.1195021604359751E-2</v>
      </c>
    </row>
    <row r="25" spans="2:28">
      <c r="B25" s="1">
        <f>'[7]Sum each CME'!GZ24</f>
        <v>0</v>
      </c>
      <c r="C25" s="1">
        <f>'[7]Sum each CME'!HA24</f>
        <v>0</v>
      </c>
      <c r="E25" s="1">
        <v>0</v>
      </c>
      <c r="F25" s="1">
        <v>0</v>
      </c>
      <c r="H25" s="3">
        <v>13</v>
      </c>
      <c r="I25" s="3" t="s">
        <v>45</v>
      </c>
      <c r="J25" s="7">
        <v>770.32113307247857</v>
      </c>
      <c r="L25" s="3">
        <v>13</v>
      </c>
      <c r="M25" s="3" t="s">
        <v>24</v>
      </c>
      <c r="N25" s="7">
        <v>19653.945079540317</v>
      </c>
      <c r="P25" s="3">
        <v>13</v>
      </c>
      <c r="Q25" s="3" t="s">
        <v>24</v>
      </c>
      <c r="R25" s="7">
        <v>19653.945079540317</v>
      </c>
      <c r="U25" s="3">
        <v>13</v>
      </c>
      <c r="V25" s="3" t="s">
        <v>46</v>
      </c>
      <c r="W25" s="7">
        <v>15421.988307440857</v>
      </c>
      <c r="X25" s="15">
        <f t="shared" si="2"/>
        <v>1.093871660266435E-2</v>
      </c>
    </row>
    <row r="26" spans="2:28">
      <c r="B26" s="1">
        <f>'[7]Sum each CME'!GZ25</f>
        <v>0</v>
      </c>
      <c r="C26" s="1">
        <f>'[7]Sum each CME'!HA25</f>
        <v>0</v>
      </c>
      <c r="E26" s="1">
        <v>0</v>
      </c>
      <c r="F26" s="1">
        <v>0</v>
      </c>
      <c r="H26" s="3">
        <v>14</v>
      </c>
      <c r="I26" s="3" t="s">
        <v>47</v>
      </c>
      <c r="J26" s="7">
        <v>1214.3277275334128</v>
      </c>
      <c r="L26" s="3">
        <v>14</v>
      </c>
      <c r="M26" s="3" t="s">
        <v>40</v>
      </c>
      <c r="N26" s="7">
        <v>16515.218902065801</v>
      </c>
      <c r="P26" s="3">
        <v>14</v>
      </c>
      <c r="Q26" s="3" t="s">
        <v>40</v>
      </c>
      <c r="R26" s="7">
        <v>16515.218902065801</v>
      </c>
      <c r="U26" s="3">
        <v>14</v>
      </c>
      <c r="V26" s="3" t="s">
        <v>13</v>
      </c>
      <c r="W26" s="7">
        <v>14532.056332659346</v>
      </c>
      <c r="X26" s="15">
        <f t="shared" si="2"/>
        <v>1.0307493606399494E-2</v>
      </c>
    </row>
    <row r="27" spans="2:28">
      <c r="B27" s="1">
        <f>'[7]Sum each CME'!GZ26</f>
        <v>0</v>
      </c>
      <c r="C27" s="1">
        <f>'[7]Sum each CME'!HA26</f>
        <v>0</v>
      </c>
      <c r="E27" s="1">
        <v>0</v>
      </c>
      <c r="F27" s="1">
        <v>0</v>
      </c>
      <c r="H27" s="3">
        <v>15</v>
      </c>
      <c r="I27" s="3" t="s">
        <v>20</v>
      </c>
      <c r="J27" s="7">
        <v>43787.422544436005</v>
      </c>
      <c r="L27" s="3">
        <v>15</v>
      </c>
      <c r="M27" s="3" t="s">
        <v>42</v>
      </c>
      <c r="N27" s="7">
        <v>16028.98222166358</v>
      </c>
      <c r="P27" s="3">
        <v>15</v>
      </c>
      <c r="Q27" s="3" t="s">
        <v>42</v>
      </c>
      <c r="R27" s="7">
        <v>16028.98222166358</v>
      </c>
      <c r="U27" s="3">
        <v>15</v>
      </c>
      <c r="V27" s="3" t="s">
        <v>48</v>
      </c>
      <c r="W27" s="7">
        <v>13922.987310006996</v>
      </c>
      <c r="X27" s="15">
        <f t="shared" si="2"/>
        <v>9.8754848862890477E-3</v>
      </c>
    </row>
    <row r="28" spans="2:28">
      <c r="B28" s="1" t="str">
        <f>'[7]Sum each CME'!GZ27</f>
        <v>Anadarko, USA</v>
      </c>
      <c r="C28" s="1">
        <f>'[7]Sum each CME'!HA27</f>
        <v>5829.0007984833319</v>
      </c>
      <c r="E28" s="1" t="s">
        <v>19</v>
      </c>
      <c r="F28" s="1">
        <v>5829.0007984833319</v>
      </c>
      <c r="H28" s="3">
        <v>16</v>
      </c>
      <c r="I28" s="3" t="s">
        <v>14</v>
      </c>
      <c r="J28" s="7">
        <v>242650.00761900633</v>
      </c>
      <c r="L28" s="3">
        <v>16</v>
      </c>
      <c r="M28" s="3" t="s">
        <v>44</v>
      </c>
      <c r="N28" s="7">
        <v>15783.340820981824</v>
      </c>
      <c r="P28" s="3">
        <v>16</v>
      </c>
      <c r="Q28" s="3" t="s">
        <v>44</v>
      </c>
      <c r="R28" s="7">
        <v>15783.340820981824</v>
      </c>
      <c r="U28" s="3">
        <v>16</v>
      </c>
      <c r="V28" s="3" t="s">
        <v>49</v>
      </c>
      <c r="W28" s="7">
        <v>13161.997797886601</v>
      </c>
      <c r="X28" s="15">
        <f t="shared" si="2"/>
        <v>9.3357199451712738E-3</v>
      </c>
    </row>
    <row r="29" spans="2:28" ht="15.75">
      <c r="B29" s="1">
        <f>'[7]Sum each CME'!GZ28</f>
        <v>0</v>
      </c>
      <c r="C29" s="1">
        <f>'[7]Sum each CME'!HA28</f>
        <v>0</v>
      </c>
      <c r="E29" s="1">
        <v>0</v>
      </c>
      <c r="F29" s="1">
        <v>0</v>
      </c>
      <c r="H29" s="3">
        <v>17</v>
      </c>
      <c r="I29" s="3" t="s">
        <v>50</v>
      </c>
      <c r="J29" s="7">
        <v>1435.5360600297558</v>
      </c>
      <c r="L29" s="3">
        <v>17</v>
      </c>
      <c r="M29" s="3" t="s">
        <v>46</v>
      </c>
      <c r="N29" s="7">
        <v>15421.988307440857</v>
      </c>
      <c r="P29" s="3">
        <v>17</v>
      </c>
      <c r="Q29" s="3" t="s">
        <v>46</v>
      </c>
      <c r="R29" s="7">
        <v>15421.988307440857</v>
      </c>
      <c r="U29" s="3">
        <v>17</v>
      </c>
      <c r="V29" s="3" t="s">
        <v>51</v>
      </c>
      <c r="W29" s="7">
        <v>12755.009627404837</v>
      </c>
      <c r="X29" s="15">
        <f t="shared" si="2"/>
        <v>9.0470458670442091E-3</v>
      </c>
      <c r="AB29" s="16" t="s">
        <v>52</v>
      </c>
    </row>
    <row r="30" spans="2:28">
      <c r="B30" s="1">
        <f>'[7]Sum each CME'!GZ29</f>
        <v>0</v>
      </c>
      <c r="C30" s="1">
        <f>'[7]Sum each CME'!HA29</f>
        <v>0</v>
      </c>
      <c r="E30" s="1">
        <v>0</v>
      </c>
      <c r="F30" s="1">
        <v>0</v>
      </c>
      <c r="H30" s="3">
        <v>18</v>
      </c>
      <c r="I30" s="3" t="s">
        <v>53</v>
      </c>
      <c r="J30" s="7">
        <v>3250.3063566193068</v>
      </c>
      <c r="L30" s="3">
        <v>18</v>
      </c>
      <c r="M30" s="3" t="s">
        <v>13</v>
      </c>
      <c r="N30" s="7">
        <v>14532.056332659346</v>
      </c>
      <c r="P30" s="3">
        <v>18</v>
      </c>
      <c r="Q30" s="3" t="s">
        <v>13</v>
      </c>
      <c r="R30" s="7">
        <v>14532.056332659346</v>
      </c>
      <c r="U30" s="3">
        <v>18</v>
      </c>
      <c r="V30" s="3" t="s">
        <v>54</v>
      </c>
      <c r="W30" s="7">
        <v>12699.749373295384</v>
      </c>
      <c r="X30" s="15">
        <f t="shared" si="2"/>
        <v>9.0078501260642419E-3</v>
      </c>
    </row>
    <row r="31" spans="2:28">
      <c r="B31" s="1">
        <f>'[7]Sum each CME'!GZ30</f>
        <v>0</v>
      </c>
      <c r="C31" s="1">
        <f>'[7]Sum each CME'!HA30</f>
        <v>0</v>
      </c>
      <c r="E31" s="1">
        <v>0</v>
      </c>
      <c r="F31" s="1">
        <v>0</v>
      </c>
      <c r="H31" s="3">
        <v>19</v>
      </c>
      <c r="I31" s="3" t="s">
        <v>35</v>
      </c>
      <c r="J31" s="7">
        <v>24340.72860023161</v>
      </c>
      <c r="L31" s="3">
        <v>19</v>
      </c>
      <c r="M31" s="3" t="s">
        <v>48</v>
      </c>
      <c r="N31" s="7">
        <v>13922.987310006996</v>
      </c>
      <c r="P31" s="3">
        <v>19</v>
      </c>
      <c r="Q31" s="3" t="s">
        <v>48</v>
      </c>
      <c r="R31" s="7">
        <v>13922.987310006996</v>
      </c>
      <c r="U31" s="3">
        <v>19</v>
      </c>
      <c r="V31" s="3" t="s">
        <v>55</v>
      </c>
      <c r="W31" s="7">
        <v>10068.133833189861</v>
      </c>
      <c r="X31" s="15">
        <f t="shared" si="2"/>
        <v>7.1412622369726141E-3</v>
      </c>
    </row>
    <row r="32" spans="2:28">
      <c r="B32" s="1">
        <f>'[7]Sum each CME'!GZ31</f>
        <v>0</v>
      </c>
      <c r="C32" s="1">
        <f>'[7]Sum each CME'!HA31</f>
        <v>0</v>
      </c>
      <c r="E32" s="1">
        <v>0</v>
      </c>
      <c r="F32" s="1">
        <v>0</v>
      </c>
      <c r="H32" s="3">
        <v>20</v>
      </c>
      <c r="I32" s="3" t="s">
        <v>46</v>
      </c>
      <c r="J32" s="7">
        <v>15421.988307440857</v>
      </c>
      <c r="L32" s="3">
        <v>20</v>
      </c>
      <c r="M32" s="3" t="s">
        <v>49</v>
      </c>
      <c r="N32" s="7">
        <v>13161.997797886601</v>
      </c>
      <c r="P32" s="3">
        <v>20</v>
      </c>
      <c r="Q32" s="3" t="s">
        <v>49</v>
      </c>
      <c r="R32" s="7">
        <v>13161.997797886601</v>
      </c>
      <c r="U32" s="3">
        <v>20</v>
      </c>
      <c r="V32" s="3" t="s">
        <v>41</v>
      </c>
      <c r="W32" s="7">
        <v>9543.1842340166168</v>
      </c>
      <c r="X32" s="15">
        <f t="shared" si="2"/>
        <v>6.768918880100284E-3</v>
      </c>
    </row>
    <row r="33" spans="2:24">
      <c r="B33" s="1" t="str">
        <f>'[7]Sum each CME'!GZ32</f>
        <v>Anglo American, UK</v>
      </c>
      <c r="C33" s="1">
        <f>'[7]Sum each CME'!HA32</f>
        <v>6911.00387856815</v>
      </c>
      <c r="E33" s="1" t="s">
        <v>22</v>
      </c>
      <c r="F33" s="1">
        <v>6911.00387856815</v>
      </c>
      <c r="H33" s="3">
        <v>21</v>
      </c>
      <c r="I33" s="3" t="s">
        <v>56</v>
      </c>
      <c r="J33" s="7">
        <v>7404.4671009088288</v>
      </c>
      <c r="L33" s="3">
        <v>21</v>
      </c>
      <c r="M33" s="3" t="s">
        <v>51</v>
      </c>
      <c r="N33" s="7">
        <v>12755.009627404837</v>
      </c>
      <c r="P33" s="3">
        <v>21</v>
      </c>
      <c r="Q33" s="3" t="s">
        <v>51</v>
      </c>
      <c r="R33" s="7">
        <v>12755.009627404837</v>
      </c>
      <c r="U33" s="3">
        <v>21</v>
      </c>
      <c r="V33" s="3" t="s">
        <v>57</v>
      </c>
      <c r="W33" s="7">
        <v>9060.8351407054979</v>
      </c>
      <c r="X33" s="15">
        <f t="shared" si="2"/>
        <v>6.4267917866218955E-3</v>
      </c>
    </row>
    <row r="34" spans="2:24">
      <c r="B34" s="1">
        <f>'[7]Sum each CME'!GZ33</f>
        <v>0</v>
      </c>
      <c r="C34" s="1">
        <f>'[7]Sum each CME'!HA33</f>
        <v>0</v>
      </c>
      <c r="E34" s="1">
        <v>0</v>
      </c>
      <c r="F34" s="1">
        <v>0</v>
      </c>
      <c r="H34" s="3">
        <v>22</v>
      </c>
      <c r="I34" s="3" t="s">
        <v>58</v>
      </c>
      <c r="J34" s="7">
        <v>5952.5106763900503</v>
      </c>
      <c r="L34" s="3">
        <v>22</v>
      </c>
      <c r="M34" s="3" t="s">
        <v>54</v>
      </c>
      <c r="N34" s="7">
        <v>12699.749373295384</v>
      </c>
      <c r="P34" s="3">
        <v>22</v>
      </c>
      <c r="Q34" s="3" t="s">
        <v>54</v>
      </c>
      <c r="R34" s="7">
        <v>12699.749373295384</v>
      </c>
      <c r="U34" s="3">
        <v>22</v>
      </c>
      <c r="V34" s="3" t="s">
        <v>59</v>
      </c>
      <c r="W34" s="7">
        <v>9008.2459523633861</v>
      </c>
      <c r="X34" s="15">
        <f t="shared" si="2"/>
        <v>6.3894906153221511E-3</v>
      </c>
    </row>
    <row r="35" spans="2:24">
      <c r="B35" s="1">
        <f>'[7]Sum each CME'!GZ34</f>
        <v>0</v>
      </c>
      <c r="C35" s="1">
        <f>'[7]Sum each CME'!HA34</f>
        <v>0</v>
      </c>
      <c r="E35" s="1">
        <v>0</v>
      </c>
      <c r="F35" s="1">
        <v>0</v>
      </c>
      <c r="H35" s="3">
        <v>23</v>
      </c>
      <c r="I35" s="3" t="s">
        <v>60</v>
      </c>
      <c r="J35" s="7">
        <v>1793.1970981174954</v>
      </c>
      <c r="L35" s="3">
        <v>23</v>
      </c>
      <c r="M35" s="3" t="s">
        <v>37</v>
      </c>
      <c r="N35" s="7">
        <v>10068.133833189861</v>
      </c>
      <c r="P35" s="3">
        <v>23</v>
      </c>
      <c r="Q35" s="3" t="s">
        <v>37</v>
      </c>
      <c r="R35" s="7">
        <v>10068.133833189861</v>
      </c>
      <c r="U35" s="3">
        <v>23</v>
      </c>
      <c r="V35" s="3" t="s">
        <v>61</v>
      </c>
      <c r="W35" s="7">
        <v>8131.8274377740445</v>
      </c>
      <c r="X35" s="15">
        <f t="shared" si="2"/>
        <v>5.7678526290065122E-3</v>
      </c>
    </row>
    <row r="36" spans="2:24">
      <c r="B36" s="1">
        <f>'[7]Sum each CME'!GZ35</f>
        <v>0</v>
      </c>
      <c r="C36" s="1">
        <f>'[7]Sum each CME'!HA35</f>
        <v>0</v>
      </c>
      <c r="E36" s="1">
        <v>0</v>
      </c>
      <c r="F36" s="1">
        <v>0</v>
      </c>
      <c r="H36" s="3">
        <v>24</v>
      </c>
      <c r="I36" s="3" t="s">
        <v>39</v>
      </c>
      <c r="J36" s="7">
        <v>2637.7334599141227</v>
      </c>
      <c r="L36" s="3">
        <v>24</v>
      </c>
      <c r="M36" s="3" t="s">
        <v>41</v>
      </c>
      <c r="N36" s="7">
        <v>9543.1842340166168</v>
      </c>
      <c r="P36" s="3">
        <v>24</v>
      </c>
      <c r="Q36" s="3" t="s">
        <v>41</v>
      </c>
      <c r="R36" s="7">
        <v>9543.1842340166168</v>
      </c>
      <c r="U36" s="3">
        <v>24</v>
      </c>
      <c r="V36" s="3" t="s">
        <v>62</v>
      </c>
      <c r="W36" s="7">
        <v>7836.6799191433838</v>
      </c>
      <c r="X36" s="15">
        <f t="shared" si="2"/>
        <v>5.5585064021829141E-3</v>
      </c>
    </row>
    <row r="37" spans="2:24">
      <c r="B37" s="1">
        <f>'[7]Sum each CME'!GZ36</f>
        <v>0</v>
      </c>
      <c r="C37" s="1">
        <f>'[7]Sum each CME'!HA36</f>
        <v>0</v>
      </c>
      <c r="E37" s="1">
        <v>0</v>
      </c>
      <c r="F37" s="1">
        <v>0</v>
      </c>
      <c r="H37" s="3">
        <v>25</v>
      </c>
      <c r="I37" s="3" t="s">
        <v>27</v>
      </c>
      <c r="J37" s="7">
        <v>6934.3797247830244</v>
      </c>
      <c r="L37" s="3">
        <v>25</v>
      </c>
      <c r="M37" s="3" t="s">
        <v>63</v>
      </c>
      <c r="N37" s="7">
        <v>9060.8351407054979</v>
      </c>
      <c r="P37" s="3">
        <v>25</v>
      </c>
      <c r="Q37" s="3" t="s">
        <v>63</v>
      </c>
      <c r="R37" s="7">
        <v>9060.8351407054979</v>
      </c>
      <c r="U37" s="3">
        <v>25</v>
      </c>
      <c r="V37" s="3" t="s">
        <v>64</v>
      </c>
      <c r="W37" s="7">
        <v>7717.3620938555032</v>
      </c>
      <c r="X37" s="15">
        <f t="shared" si="2"/>
        <v>5.4738750401009829E-3</v>
      </c>
    </row>
    <row r="38" spans="2:24">
      <c r="B38" s="1" t="str">
        <f>'[7]Sum each CME'!GZ37</f>
        <v>Antero, USA</v>
      </c>
      <c r="C38" s="1">
        <f>'[7]Sum each CME'!HA37</f>
        <v>262.58838629548427</v>
      </c>
      <c r="E38" s="1" t="s">
        <v>25</v>
      </c>
      <c r="F38" s="1">
        <v>262.58838629548427</v>
      </c>
      <c r="H38" s="3">
        <v>26</v>
      </c>
      <c r="I38" s="3" t="s">
        <v>65</v>
      </c>
      <c r="J38" s="7">
        <v>2551.3171278429577</v>
      </c>
      <c r="L38" s="3">
        <v>26</v>
      </c>
      <c r="M38" s="3" t="s">
        <v>59</v>
      </c>
      <c r="N38" s="7">
        <v>9008.2459523633861</v>
      </c>
      <c r="P38" s="3">
        <v>26</v>
      </c>
      <c r="Q38" s="3" t="s">
        <v>59</v>
      </c>
      <c r="R38" s="7">
        <v>9008.2459523633861</v>
      </c>
      <c r="U38" s="3">
        <v>26</v>
      </c>
      <c r="V38" s="3" t="s">
        <v>66</v>
      </c>
      <c r="W38" s="7">
        <v>7635.0703537299942</v>
      </c>
      <c r="X38" s="15">
        <f t="shared" si="2"/>
        <v>5.4155060408495222E-3</v>
      </c>
    </row>
    <row r="39" spans="2:24">
      <c r="B39" s="1">
        <f>'[7]Sum each CME'!GZ38</f>
        <v>0</v>
      </c>
      <c r="C39" s="1">
        <f>'[7]Sum each CME'!HA38</f>
        <v>0</v>
      </c>
      <c r="E39" s="1">
        <v>0</v>
      </c>
      <c r="F39" s="1">
        <v>0</v>
      </c>
      <c r="H39" s="3">
        <v>27</v>
      </c>
      <c r="I39" s="3" t="s">
        <v>67</v>
      </c>
      <c r="J39" s="7">
        <v>2683.152023107044</v>
      </c>
      <c r="L39" s="3">
        <v>27</v>
      </c>
      <c r="M39" s="3" t="s">
        <v>61</v>
      </c>
      <c r="N39" s="7">
        <v>8131.8274377740445</v>
      </c>
      <c r="P39" s="3">
        <v>27</v>
      </c>
      <c r="Q39" s="3" t="s">
        <v>61</v>
      </c>
      <c r="R39" s="7">
        <v>8131.8274377740445</v>
      </c>
      <c r="U39" s="3">
        <v>27</v>
      </c>
      <c r="V39" s="3" t="s">
        <v>68</v>
      </c>
      <c r="W39" s="7">
        <v>7507.2428025935478</v>
      </c>
      <c r="X39" s="15">
        <f t="shared" si="2"/>
        <v>5.3248387852389382E-3</v>
      </c>
    </row>
    <row r="40" spans="2:24">
      <c r="B40" s="1">
        <f>'[7]Sum each CME'!GZ39</f>
        <v>0</v>
      </c>
      <c r="C40" s="1">
        <f>'[7]Sum each CME'!HA39</f>
        <v>0</v>
      </c>
      <c r="E40" s="1">
        <v>0</v>
      </c>
      <c r="F40" s="1">
        <v>0</v>
      </c>
      <c r="H40" s="3">
        <v>28</v>
      </c>
      <c r="I40" s="3" t="s">
        <v>69</v>
      </c>
      <c r="J40" s="7">
        <v>3812.0079672727948</v>
      </c>
      <c r="L40" s="3">
        <v>28</v>
      </c>
      <c r="M40" s="3" t="s">
        <v>62</v>
      </c>
      <c r="N40" s="7">
        <v>7836.6799191433838</v>
      </c>
      <c r="P40" s="3">
        <v>28</v>
      </c>
      <c r="Q40" s="3" t="s">
        <v>62</v>
      </c>
      <c r="R40" s="7">
        <v>7836.6799191433838</v>
      </c>
      <c r="U40" s="3">
        <v>28</v>
      </c>
      <c r="V40" s="3" t="s">
        <v>70</v>
      </c>
      <c r="W40" s="7">
        <v>7505.5710916897942</v>
      </c>
      <c r="X40" s="15">
        <f t="shared" si="2"/>
        <v>5.3236530515025872E-3</v>
      </c>
    </row>
    <row r="41" spans="2:24">
      <c r="B41" s="1">
        <f>'[7]Sum each CME'!GZ40</f>
        <v>0</v>
      </c>
      <c r="C41" s="1">
        <f>'[7]Sum each CME'!HA40</f>
        <v>0</v>
      </c>
      <c r="E41" s="1">
        <v>0</v>
      </c>
      <c r="F41" s="1">
        <v>0</v>
      </c>
      <c r="H41" s="3">
        <v>29</v>
      </c>
      <c r="I41" s="3" t="s">
        <v>71</v>
      </c>
      <c r="J41" s="7">
        <v>2316.4830575203991</v>
      </c>
      <c r="L41" s="3">
        <v>29</v>
      </c>
      <c r="M41" s="3" t="s">
        <v>64</v>
      </c>
      <c r="N41" s="7">
        <v>7717.3620938555032</v>
      </c>
      <c r="P41" s="3">
        <v>29</v>
      </c>
      <c r="Q41" s="3" t="s">
        <v>64</v>
      </c>
      <c r="R41" s="7">
        <v>7717.3620938555032</v>
      </c>
      <c r="U41" s="3">
        <v>29</v>
      </c>
      <c r="V41" s="3" t="s">
        <v>56</v>
      </c>
      <c r="W41" s="7">
        <v>7404.4671009088288</v>
      </c>
      <c r="X41" s="15">
        <f t="shared" si="2"/>
        <v>5.2519406444832039E-3</v>
      </c>
    </row>
    <row r="42" spans="2:24">
      <c r="B42" s="1">
        <f>'[7]Sum each CME'!GZ41</f>
        <v>0</v>
      </c>
      <c r="C42" s="1">
        <f>'[7]Sum each CME'!HA41</f>
        <v>0</v>
      </c>
      <c r="E42" s="1">
        <v>0</v>
      </c>
      <c r="F42" s="1">
        <v>0</v>
      </c>
      <c r="H42" s="3">
        <v>30</v>
      </c>
      <c r="I42" s="3" t="s">
        <v>62</v>
      </c>
      <c r="J42" s="7">
        <v>7836.6799191433838</v>
      </c>
      <c r="L42" s="3">
        <v>30</v>
      </c>
      <c r="M42" s="3" t="s">
        <v>66</v>
      </c>
      <c r="N42" s="7">
        <v>7635.0703537299942</v>
      </c>
      <c r="P42" s="3">
        <v>30</v>
      </c>
      <c r="Q42" s="3" t="s">
        <v>66</v>
      </c>
      <c r="R42" s="7">
        <v>7635.0703537299942</v>
      </c>
      <c r="U42" s="3">
        <v>30</v>
      </c>
      <c r="V42" s="3" t="s">
        <v>31</v>
      </c>
      <c r="W42" s="7">
        <v>7354.4380117666169</v>
      </c>
      <c r="X42" s="15">
        <f t="shared" si="2"/>
        <v>5.2164553349948002E-3</v>
      </c>
    </row>
    <row r="43" spans="2:24">
      <c r="B43" s="1" t="str">
        <f>'[7]Sum each CME'!GZ42</f>
        <v>Apache, USA</v>
      </c>
      <c r="C43" s="1">
        <f>'[7]Sum each CME'!HA42</f>
        <v>1725.0732863005701</v>
      </c>
      <c r="E43" s="1" t="s">
        <v>72</v>
      </c>
      <c r="F43" s="1">
        <v>1725.0732863005701</v>
      </c>
      <c r="H43" s="3">
        <v>31</v>
      </c>
      <c r="I43" s="3" t="s">
        <v>73</v>
      </c>
      <c r="J43" s="7">
        <v>1311.4469520826331</v>
      </c>
      <c r="L43" s="3">
        <v>31</v>
      </c>
      <c r="M43" s="3" t="s">
        <v>68</v>
      </c>
      <c r="N43" s="7">
        <v>7507.2428025935478</v>
      </c>
      <c r="P43" s="3">
        <v>31</v>
      </c>
      <c r="Q43" s="3" t="s">
        <v>68</v>
      </c>
      <c r="R43" s="7">
        <v>7507.2428025935478</v>
      </c>
      <c r="U43" s="3">
        <v>31</v>
      </c>
      <c r="V43" s="3" t="s">
        <v>74</v>
      </c>
      <c r="W43" s="7">
        <v>7268.4155957500998</v>
      </c>
      <c r="X43" s="15">
        <f t="shared" si="2"/>
        <v>5.1554401914528239E-3</v>
      </c>
    </row>
    <row r="44" spans="2:24">
      <c r="B44" s="1">
        <f>'[7]Sum each CME'!GZ43</f>
        <v>0</v>
      </c>
      <c r="C44" s="1">
        <f>'[7]Sum each CME'!HA43</f>
        <v>0</v>
      </c>
      <c r="E44" s="1">
        <v>0</v>
      </c>
      <c r="F44" s="1">
        <v>0</v>
      </c>
      <c r="H44" s="3">
        <v>32</v>
      </c>
      <c r="I44" s="3" t="s">
        <v>75</v>
      </c>
      <c r="J44" s="7">
        <v>459.11834114542341</v>
      </c>
      <c r="L44" s="3">
        <v>32</v>
      </c>
      <c r="M44" s="3" t="s">
        <v>70</v>
      </c>
      <c r="N44" s="7">
        <v>7505.5710916897942</v>
      </c>
      <c r="P44" s="3">
        <v>32</v>
      </c>
      <c r="Q44" s="3" t="s">
        <v>70</v>
      </c>
      <c r="R44" s="7">
        <v>7505.5710916897942</v>
      </c>
      <c r="U44" s="3">
        <v>32</v>
      </c>
      <c r="V44" s="3" t="s">
        <v>22</v>
      </c>
      <c r="W44" s="7">
        <v>6911.00387856815</v>
      </c>
      <c r="X44" s="15">
        <f t="shared" si="2"/>
        <v>4.9019303711374607E-3</v>
      </c>
    </row>
    <row r="45" spans="2:24">
      <c r="B45" s="1">
        <f>'[7]Sum each CME'!GZ44</f>
        <v>0</v>
      </c>
      <c r="C45" s="1">
        <f>'[7]Sum each CME'!HA44</f>
        <v>0</v>
      </c>
      <c r="E45" s="1">
        <v>0</v>
      </c>
      <c r="F45" s="1">
        <v>0</v>
      </c>
      <c r="H45" s="3">
        <v>33</v>
      </c>
      <c r="I45" s="3" t="s">
        <v>76</v>
      </c>
      <c r="J45" s="7">
        <v>6603.6146342019529</v>
      </c>
      <c r="L45" s="3">
        <v>33</v>
      </c>
      <c r="M45" s="3" t="s">
        <v>56</v>
      </c>
      <c r="N45" s="7">
        <v>7404.4671009088288</v>
      </c>
      <c r="P45" s="3">
        <v>33</v>
      </c>
      <c r="Q45" s="3" t="s">
        <v>56</v>
      </c>
      <c r="R45" s="7">
        <v>7404.4671009088288</v>
      </c>
      <c r="U45" s="3">
        <v>33</v>
      </c>
      <c r="V45" s="3" t="s">
        <v>77</v>
      </c>
      <c r="W45" s="7">
        <v>6761.9284546304261</v>
      </c>
      <c r="X45" s="15">
        <f t="shared" si="2"/>
        <v>4.7961921367173227E-3</v>
      </c>
    </row>
    <row r="46" spans="2:24">
      <c r="B46" s="1">
        <f>'[7]Sum each CME'!GZ45</f>
        <v>0</v>
      </c>
      <c r="C46" s="1">
        <f>'[7]Sum each CME'!HA45</f>
        <v>0</v>
      </c>
      <c r="E46" s="1">
        <v>0</v>
      </c>
      <c r="F46" s="1">
        <v>0</v>
      </c>
      <c r="H46" s="3">
        <v>34</v>
      </c>
      <c r="I46" s="3" t="s">
        <v>78</v>
      </c>
      <c r="J46" s="7">
        <v>1727.2026317840343</v>
      </c>
      <c r="L46" s="3">
        <v>34</v>
      </c>
      <c r="M46" s="3" t="s">
        <v>31</v>
      </c>
      <c r="N46" s="7">
        <v>7354.4380117666169</v>
      </c>
      <c r="P46" s="3">
        <v>34</v>
      </c>
      <c r="Q46" s="3" t="s">
        <v>31</v>
      </c>
      <c r="R46" s="7">
        <v>7354.4380117666169</v>
      </c>
      <c r="U46" s="3">
        <v>34</v>
      </c>
      <c r="V46" s="3" t="s">
        <v>76</v>
      </c>
      <c r="W46" s="7">
        <v>6603.6146342019529</v>
      </c>
      <c r="X46" s="15">
        <f t="shared" si="2"/>
        <v>4.6839011673929188E-3</v>
      </c>
    </row>
    <row r="47" spans="2:24">
      <c r="B47" s="1">
        <f>'[7]Sum each CME'!GZ46</f>
        <v>0</v>
      </c>
      <c r="C47" s="1">
        <f>'[7]Sum each CME'!HA46</f>
        <v>0</v>
      </c>
      <c r="E47" s="1">
        <v>0</v>
      </c>
      <c r="F47" s="1">
        <v>0</v>
      </c>
      <c r="H47" s="3">
        <v>35</v>
      </c>
      <c r="I47" s="3" t="s">
        <v>23</v>
      </c>
      <c r="J47" s="7">
        <v>42484.113916273454</v>
      </c>
      <c r="L47" s="3">
        <v>35</v>
      </c>
      <c r="M47" s="3" t="s">
        <v>74</v>
      </c>
      <c r="N47" s="7">
        <v>7268.4155957500998</v>
      </c>
      <c r="P47" s="3">
        <v>35</v>
      </c>
      <c r="Q47" s="3" t="s">
        <v>74</v>
      </c>
      <c r="R47" s="7">
        <v>7268.4155957500998</v>
      </c>
      <c r="U47" s="3">
        <v>35</v>
      </c>
      <c r="V47" s="3" t="s">
        <v>79</v>
      </c>
      <c r="W47" s="7">
        <v>6529.0926225062194</v>
      </c>
      <c r="X47" s="15">
        <f t="shared" si="2"/>
        <v>4.6310431862850764E-3</v>
      </c>
    </row>
    <row r="48" spans="2:24">
      <c r="B48" s="1" t="str">
        <f>'[7]Sum each CME'!GZ47</f>
        <v>Arch Coal, USA</v>
      </c>
      <c r="C48" s="1">
        <f>'[7]Sum each CME'!HA47</f>
        <v>7354.4380117666169</v>
      </c>
      <c r="E48" s="1" t="s">
        <v>31</v>
      </c>
      <c r="F48" s="1">
        <v>7354.4380117666169</v>
      </c>
      <c r="H48" s="3">
        <v>36</v>
      </c>
      <c r="I48" s="3" t="s">
        <v>17</v>
      </c>
      <c r="J48" s="7">
        <v>104591.48746923411</v>
      </c>
      <c r="L48" s="3">
        <v>36</v>
      </c>
      <c r="M48" s="3" t="s">
        <v>27</v>
      </c>
      <c r="N48" s="7">
        <v>6934.3797247830244</v>
      </c>
      <c r="P48" s="3">
        <v>36</v>
      </c>
      <c r="Q48" s="3" t="s">
        <v>27</v>
      </c>
      <c r="R48" s="7">
        <v>6934.3797247830244</v>
      </c>
      <c r="U48" s="3">
        <v>36</v>
      </c>
      <c r="V48" s="3" t="s">
        <v>58</v>
      </c>
      <c r="W48" s="7">
        <v>5952.5106763900503</v>
      </c>
      <c r="X48" s="15">
        <f t="shared" si="2"/>
        <v>4.2220773395314258E-3</v>
      </c>
    </row>
    <row r="49" spans="2:24">
      <c r="B49" s="1">
        <f>'[7]Sum each CME'!GZ48</f>
        <v>0</v>
      </c>
      <c r="C49" s="1">
        <f>'[7]Sum each CME'!HA48</f>
        <v>0</v>
      </c>
      <c r="E49" s="1">
        <v>0</v>
      </c>
      <c r="F49" s="1">
        <v>0</v>
      </c>
      <c r="H49" s="3">
        <v>37</v>
      </c>
      <c r="I49" s="3" t="s">
        <v>18</v>
      </c>
      <c r="J49" s="7">
        <v>44756.592308000399</v>
      </c>
      <c r="L49" s="3">
        <v>37</v>
      </c>
      <c r="M49" s="3" t="s">
        <v>22</v>
      </c>
      <c r="N49" s="7">
        <v>6911.00387856815</v>
      </c>
      <c r="P49" s="3">
        <v>37</v>
      </c>
      <c r="Q49" s="3" t="s">
        <v>22</v>
      </c>
      <c r="R49" s="7">
        <v>6911.00387856815</v>
      </c>
      <c r="U49" s="3">
        <v>37</v>
      </c>
      <c r="V49" s="3" t="s">
        <v>19</v>
      </c>
      <c r="W49" s="7">
        <v>5829.0007984833319</v>
      </c>
      <c r="X49" s="15">
        <f t="shared" si="2"/>
        <v>4.1344725816287488E-3</v>
      </c>
    </row>
    <row r="50" spans="2:24">
      <c r="B50" s="1">
        <f>'[7]Sum each CME'!GZ49</f>
        <v>0</v>
      </c>
      <c r="C50" s="1">
        <f>'[7]Sum each CME'!HA49</f>
        <v>0</v>
      </c>
      <c r="E50" s="1">
        <v>0</v>
      </c>
      <c r="F50" s="1">
        <v>0</v>
      </c>
      <c r="H50" s="3">
        <v>38</v>
      </c>
      <c r="I50" s="3" t="s">
        <v>80</v>
      </c>
      <c r="J50" s="7">
        <v>5032.1787105939347</v>
      </c>
      <c r="L50" s="3">
        <v>38</v>
      </c>
      <c r="M50" s="3" t="s">
        <v>77</v>
      </c>
      <c r="N50" s="7">
        <v>6761.9284546304261</v>
      </c>
      <c r="P50" s="3">
        <v>38</v>
      </c>
      <c r="Q50" s="3" t="s">
        <v>77</v>
      </c>
      <c r="R50" s="7">
        <v>6761.9284546304261</v>
      </c>
      <c r="U50" s="3">
        <v>38</v>
      </c>
      <c r="V50" s="3" t="s">
        <v>81</v>
      </c>
      <c r="W50" s="7">
        <v>5378.0944820513196</v>
      </c>
      <c r="X50" s="15">
        <f t="shared" si="2"/>
        <v>3.8146476465118345E-3</v>
      </c>
    </row>
    <row r="51" spans="2:24">
      <c r="B51" s="1">
        <f>'[7]Sum each CME'!GZ50</f>
        <v>0</v>
      </c>
      <c r="C51" s="1">
        <f>'[7]Sum each CME'!HA50</f>
        <v>0</v>
      </c>
      <c r="E51" s="1">
        <v>0</v>
      </c>
      <c r="F51" s="1">
        <v>0</v>
      </c>
      <c r="H51" s="3">
        <v>39</v>
      </c>
      <c r="I51" s="3" t="s">
        <v>82</v>
      </c>
      <c r="J51" s="7">
        <v>1502.4653406730124</v>
      </c>
      <c r="L51" s="3">
        <v>39</v>
      </c>
      <c r="M51" s="3" t="s">
        <v>30</v>
      </c>
      <c r="N51" s="7">
        <v>6745.3436960102017</v>
      </c>
      <c r="P51" s="3">
        <v>39</v>
      </c>
      <c r="Q51" s="3" t="s">
        <v>30</v>
      </c>
      <c r="R51" s="7">
        <v>6745.3436960102017</v>
      </c>
      <c r="U51" s="3">
        <v>39</v>
      </c>
      <c r="V51" s="3" t="s">
        <v>83</v>
      </c>
      <c r="W51" s="7">
        <v>5311.920229518847</v>
      </c>
      <c r="X51" s="15">
        <f t="shared" si="2"/>
        <v>3.7677106770098797E-3</v>
      </c>
    </row>
    <row r="52" spans="2:24">
      <c r="B52" s="1">
        <f>'[7]Sum each CME'!GZ51</f>
        <v>0</v>
      </c>
      <c r="C52" s="1">
        <f>'[7]Sum each CME'!HA51</f>
        <v>0</v>
      </c>
      <c r="E52" s="1">
        <v>0</v>
      </c>
      <c r="F52" s="1">
        <v>0</v>
      </c>
      <c r="H52" s="3">
        <v>40</v>
      </c>
      <c r="I52" s="3" t="s">
        <v>84</v>
      </c>
      <c r="J52" s="7">
        <v>2665.3429092362167</v>
      </c>
      <c r="L52" s="3">
        <v>40</v>
      </c>
      <c r="M52" s="3" t="s">
        <v>76</v>
      </c>
      <c r="N52" s="7">
        <v>6603.6146342019529</v>
      </c>
      <c r="P52" s="3">
        <v>40</v>
      </c>
      <c r="Q52" s="3" t="s">
        <v>76</v>
      </c>
      <c r="R52" s="7">
        <v>6603.6146342019529</v>
      </c>
      <c r="U52" s="3">
        <v>40</v>
      </c>
      <c r="V52" s="3" t="s">
        <v>85</v>
      </c>
      <c r="W52" s="7">
        <v>5311.6653383028597</v>
      </c>
      <c r="X52" s="15">
        <f t="shared" si="2"/>
        <v>3.7675298843182622E-3</v>
      </c>
    </row>
    <row r="53" spans="2:24">
      <c r="B53" s="1" t="str">
        <f>'[7]Sum each CME'!GZ52</f>
        <v>Bahrain Petroleum Corp.</v>
      </c>
      <c r="C53" s="1">
        <f>'[7]Sum each CME'!HA52</f>
        <v>1350.5941982774455</v>
      </c>
      <c r="E53" s="1" t="s">
        <v>34</v>
      </c>
      <c r="F53" s="1">
        <v>1350.5941982774455</v>
      </c>
      <c r="H53" s="3">
        <v>41</v>
      </c>
      <c r="I53" s="3" t="s">
        <v>86</v>
      </c>
      <c r="J53" s="7">
        <v>1064.8617955435514</v>
      </c>
      <c r="L53" s="3">
        <v>41</v>
      </c>
      <c r="M53" s="3" t="s">
        <v>79</v>
      </c>
      <c r="N53" s="7">
        <v>6529.0926225062194</v>
      </c>
      <c r="P53" s="3">
        <v>41</v>
      </c>
      <c r="Q53" s="3" t="s">
        <v>79</v>
      </c>
      <c r="R53" s="7">
        <v>6529.0926225062194</v>
      </c>
      <c r="U53" s="3">
        <v>41</v>
      </c>
      <c r="V53" s="3" t="s">
        <v>80</v>
      </c>
      <c r="W53" s="7">
        <v>5032.1787105939347</v>
      </c>
      <c r="X53" s="15">
        <f t="shared" si="2"/>
        <v>3.569291826177132E-3</v>
      </c>
    </row>
    <row r="54" spans="2:24">
      <c r="B54" s="1">
        <f>'[7]Sum each CME'!GZ53</f>
        <v>0</v>
      </c>
      <c r="C54" s="1">
        <f>'[7]Sum each CME'!HA53</f>
        <v>0</v>
      </c>
      <c r="E54" s="1">
        <v>0</v>
      </c>
      <c r="F54" s="1">
        <v>0</v>
      </c>
      <c r="H54" s="3">
        <v>42</v>
      </c>
      <c r="I54" s="3" t="s">
        <v>87</v>
      </c>
      <c r="J54" s="7">
        <v>917.94694176133009</v>
      </c>
      <c r="L54" s="3">
        <v>42</v>
      </c>
      <c r="M54" s="3" t="s">
        <v>58</v>
      </c>
      <c r="N54" s="7">
        <v>5952.5106763900503</v>
      </c>
      <c r="P54" s="3">
        <v>42</v>
      </c>
      <c r="Q54" s="3" t="s">
        <v>58</v>
      </c>
      <c r="R54" s="7">
        <v>5952.5106763900503</v>
      </c>
      <c r="U54" s="3">
        <v>42</v>
      </c>
      <c r="V54" s="3" t="s">
        <v>88</v>
      </c>
      <c r="W54" s="7">
        <v>4509.6843184102727</v>
      </c>
      <c r="X54" s="15">
        <f t="shared" si="2"/>
        <v>3.1986899317494955E-3</v>
      </c>
    </row>
    <row r="55" spans="2:24">
      <c r="B55" s="1">
        <f>'[7]Sum each CME'!GZ54</f>
        <v>0</v>
      </c>
      <c r="C55" s="1">
        <f>'[7]Sum each CME'!HA54</f>
        <v>0</v>
      </c>
      <c r="E55" s="1">
        <v>0</v>
      </c>
      <c r="F55" s="1">
        <v>0</v>
      </c>
      <c r="H55" s="3">
        <v>43</v>
      </c>
      <c r="I55" s="3" t="s">
        <v>49</v>
      </c>
      <c r="J55" s="7">
        <v>13161.997797886601</v>
      </c>
      <c r="L55" s="3">
        <v>43</v>
      </c>
      <c r="M55" s="3" t="s">
        <v>19</v>
      </c>
      <c r="N55" s="7">
        <v>5829.0007984833319</v>
      </c>
      <c r="P55" s="3">
        <v>43</v>
      </c>
      <c r="Q55" s="3" t="s">
        <v>19</v>
      </c>
      <c r="R55" s="7">
        <v>5829.0007984833319</v>
      </c>
      <c r="U55" s="3">
        <v>43</v>
      </c>
      <c r="V55" s="3" t="s">
        <v>69</v>
      </c>
      <c r="W55" s="7">
        <v>3812.0079672727948</v>
      </c>
      <c r="X55" s="15">
        <f t="shared" si="2"/>
        <v>2.7038326063946547E-3</v>
      </c>
    </row>
    <row r="56" spans="2:24">
      <c r="B56" s="1">
        <f>'[7]Sum each CME'!GZ55</f>
        <v>0</v>
      </c>
      <c r="C56" s="1">
        <f>'[7]Sum each CME'!HA55</f>
        <v>0</v>
      </c>
      <c r="E56" s="1">
        <v>0</v>
      </c>
      <c r="F56" s="1">
        <v>0</v>
      </c>
      <c r="H56" s="3">
        <v>44</v>
      </c>
      <c r="I56" s="3" t="s">
        <v>30</v>
      </c>
      <c r="J56" s="7">
        <v>6745.3436960102017</v>
      </c>
      <c r="L56" s="3">
        <v>44</v>
      </c>
      <c r="M56" s="3" t="s">
        <v>81</v>
      </c>
      <c r="N56" s="7">
        <v>5378.0944820513196</v>
      </c>
      <c r="P56" s="3">
        <v>44</v>
      </c>
      <c r="Q56" s="3" t="s">
        <v>81</v>
      </c>
      <c r="R56" s="7">
        <v>5378.0944820513196</v>
      </c>
      <c r="U56" s="3">
        <v>44</v>
      </c>
      <c r="V56" s="3" t="s">
        <v>89</v>
      </c>
      <c r="W56" s="7">
        <v>3735.999873818791</v>
      </c>
      <c r="X56" s="15">
        <f t="shared" si="2"/>
        <v>2.6499205571032529E-3</v>
      </c>
    </row>
    <row r="57" spans="2:24">
      <c r="B57" s="1">
        <f>'[7]Sum each CME'!GZ56</f>
        <v>0</v>
      </c>
      <c r="C57" s="1">
        <f>'[7]Sum each CME'!HA56</f>
        <v>0</v>
      </c>
      <c r="E57" s="1">
        <v>0</v>
      </c>
      <c r="F57" s="1">
        <v>0</v>
      </c>
      <c r="H57" s="3">
        <v>45</v>
      </c>
      <c r="I57" s="3" t="s">
        <v>90</v>
      </c>
      <c r="J57" s="7">
        <v>1416.5398655693991</v>
      </c>
      <c r="L57" s="3">
        <v>45</v>
      </c>
      <c r="M57" s="3" t="s">
        <v>83</v>
      </c>
      <c r="N57" s="7">
        <v>5311.920229518847</v>
      </c>
      <c r="P57" s="3">
        <v>45</v>
      </c>
      <c r="Q57" s="3" t="s">
        <v>83</v>
      </c>
      <c r="R57" s="7">
        <v>5311.920229518847</v>
      </c>
      <c r="U57" s="3">
        <v>45</v>
      </c>
      <c r="V57" s="3" t="s">
        <v>91</v>
      </c>
      <c r="W57" s="7">
        <v>3589.7960794744668</v>
      </c>
      <c r="X57" s="15">
        <f t="shared" si="2"/>
        <v>2.546219150988507E-3</v>
      </c>
    </row>
    <row r="58" spans="2:24">
      <c r="B58" s="1" t="str">
        <f>'[7]Sum each CME'!GZ57</f>
        <v>BHP, Australia</v>
      </c>
      <c r="C58" s="1">
        <f>'[7]Sum each CME'!HA57</f>
        <v>10068.133833189861</v>
      </c>
      <c r="E58" s="1" t="s">
        <v>37</v>
      </c>
      <c r="F58" s="1">
        <v>10068.133833189861</v>
      </c>
      <c r="H58" s="3">
        <v>46</v>
      </c>
      <c r="I58" s="3" t="s">
        <v>48</v>
      </c>
      <c r="J58" s="7">
        <v>13922.987310006996</v>
      </c>
      <c r="L58" s="3">
        <v>46</v>
      </c>
      <c r="M58" s="3" t="s">
        <v>85</v>
      </c>
      <c r="N58" s="7">
        <v>5311.6653383028597</v>
      </c>
      <c r="P58" s="3">
        <v>46</v>
      </c>
      <c r="Q58" s="3" t="s">
        <v>85</v>
      </c>
      <c r="R58" s="7">
        <v>5311.6653383028597</v>
      </c>
      <c r="U58" s="3">
        <v>46</v>
      </c>
      <c r="V58" s="3" t="s">
        <v>92</v>
      </c>
      <c r="W58" s="7">
        <v>3578.0987656818738</v>
      </c>
      <c r="X58" s="15">
        <f t="shared" si="2"/>
        <v>2.5379223219390468E-3</v>
      </c>
    </row>
    <row r="59" spans="2:24">
      <c r="B59" s="1">
        <f>'[7]Sum each CME'!GZ58</f>
        <v>0</v>
      </c>
      <c r="C59" s="1">
        <f>'[7]Sum each CME'!HA58</f>
        <v>0</v>
      </c>
      <c r="E59" s="1">
        <v>0</v>
      </c>
      <c r="F59" s="1">
        <v>0</v>
      </c>
      <c r="H59" s="3">
        <v>47</v>
      </c>
      <c r="I59" s="3" t="s">
        <v>93</v>
      </c>
      <c r="J59" s="7">
        <v>2907.4525472439473</v>
      </c>
      <c r="L59" s="3">
        <v>47</v>
      </c>
      <c r="M59" s="3" t="s">
        <v>80</v>
      </c>
      <c r="N59" s="7">
        <v>5032.1787105939347</v>
      </c>
      <c r="P59" s="3">
        <v>47</v>
      </c>
      <c r="Q59" s="3" t="s">
        <v>80</v>
      </c>
      <c r="R59" s="7">
        <v>5032.1787105939347</v>
      </c>
      <c r="U59" s="3">
        <v>47</v>
      </c>
      <c r="V59" s="3" t="s">
        <v>53</v>
      </c>
      <c r="W59" s="7">
        <v>3250.3063566193068</v>
      </c>
      <c r="X59" s="15">
        <f t="shared" si="2"/>
        <v>2.3054212853826882E-3</v>
      </c>
    </row>
    <row r="60" spans="2:24">
      <c r="B60" s="1">
        <f>'[7]Sum each CME'!GZ59</f>
        <v>0</v>
      </c>
      <c r="C60" s="1">
        <f>'[7]Sum each CME'!HA59</f>
        <v>0</v>
      </c>
      <c r="E60" s="1">
        <v>0</v>
      </c>
      <c r="F60" s="1">
        <v>0</v>
      </c>
      <c r="H60" s="3">
        <v>48</v>
      </c>
      <c r="I60" s="3" t="s">
        <v>66</v>
      </c>
      <c r="J60" s="7">
        <v>7635.0703537299942</v>
      </c>
      <c r="L60" s="3">
        <v>48</v>
      </c>
      <c r="M60" s="3" t="s">
        <v>33</v>
      </c>
      <c r="N60" s="7">
        <v>4777.0863563934936</v>
      </c>
      <c r="P60" s="3">
        <v>48</v>
      </c>
      <c r="Q60" s="3" t="s">
        <v>33</v>
      </c>
      <c r="R60" s="7">
        <v>4777.0863563934936</v>
      </c>
      <c r="U60" s="3">
        <v>48</v>
      </c>
      <c r="V60" s="3" t="s">
        <v>94</v>
      </c>
      <c r="W60" s="7">
        <v>3094.3514649731301</v>
      </c>
      <c r="X60" s="15">
        <f t="shared" si="2"/>
        <v>2.1948034889929927E-3</v>
      </c>
    </row>
    <row r="61" spans="2:24">
      <c r="B61" s="1">
        <f>'[7]Sum each CME'!GZ60</f>
        <v>0</v>
      </c>
      <c r="C61" s="1">
        <f>'[7]Sum each CME'!HA60</f>
        <v>0</v>
      </c>
      <c r="E61" s="1">
        <v>0</v>
      </c>
      <c r="F61" s="1">
        <v>0</v>
      </c>
      <c r="H61" s="3">
        <v>49</v>
      </c>
      <c r="I61" s="3" t="s">
        <v>79</v>
      </c>
      <c r="J61" s="7">
        <v>6529.0926225062194</v>
      </c>
      <c r="L61" s="3">
        <v>49</v>
      </c>
      <c r="M61" s="3" t="s">
        <v>88</v>
      </c>
      <c r="N61" s="7">
        <v>4509.6843184102727</v>
      </c>
      <c r="P61" s="3">
        <v>49</v>
      </c>
      <c r="Q61" s="3" t="s">
        <v>88</v>
      </c>
      <c r="R61" s="7">
        <v>4509.6843184102727</v>
      </c>
      <c r="U61" s="3">
        <v>49</v>
      </c>
      <c r="V61" s="3" t="s">
        <v>95</v>
      </c>
      <c r="W61" s="7">
        <v>2915.3839062511452</v>
      </c>
      <c r="X61" s="15">
        <f t="shared" si="2"/>
        <v>2.0678629566242878E-3</v>
      </c>
    </row>
    <row r="62" spans="2:24">
      <c r="B62" s="1">
        <f>'[7]Sum each CME'!GZ61</f>
        <v>0</v>
      </c>
      <c r="C62" s="1">
        <f>'[7]Sum each CME'!HA61</f>
        <v>0</v>
      </c>
      <c r="E62" s="1">
        <v>0</v>
      </c>
      <c r="F62" s="1">
        <v>0</v>
      </c>
      <c r="H62" s="3">
        <v>50</v>
      </c>
      <c r="I62" s="3" t="s">
        <v>94</v>
      </c>
      <c r="J62" s="7">
        <v>3094.3514649731301</v>
      </c>
      <c r="L62" s="3">
        <v>50</v>
      </c>
      <c r="M62" s="3" t="s">
        <v>69</v>
      </c>
      <c r="N62" s="7">
        <v>3812.0079672727948</v>
      </c>
      <c r="P62" s="3">
        <v>50</v>
      </c>
      <c r="Q62" s="3" t="s">
        <v>69</v>
      </c>
      <c r="R62" s="7">
        <v>3812.0079672727948</v>
      </c>
      <c r="U62" s="3">
        <v>50</v>
      </c>
      <c r="V62" s="3" t="s">
        <v>93</v>
      </c>
      <c r="W62" s="7">
        <v>2907.4525472439473</v>
      </c>
      <c r="X62" s="15">
        <f t="shared" si="2"/>
        <v>2.0622372949570525E-3</v>
      </c>
    </row>
    <row r="63" spans="2:24">
      <c r="B63" s="1" t="str">
        <f>'[7]Sum each CME'!GZ62</f>
        <v>BP, UK</v>
      </c>
      <c r="C63" s="1">
        <f>'[7]Sum each CME'!HA62</f>
        <v>34564.048960114604</v>
      </c>
      <c r="E63" s="1" t="s">
        <v>29</v>
      </c>
      <c r="F63" s="1">
        <v>34564.048960114604</v>
      </c>
      <c r="H63" s="3">
        <v>51</v>
      </c>
      <c r="I63" s="3" t="s">
        <v>96</v>
      </c>
      <c r="J63" s="7">
        <v>659.25355147131427</v>
      </c>
      <c r="L63" s="3">
        <v>51</v>
      </c>
      <c r="M63" s="3" t="s">
        <v>36</v>
      </c>
      <c r="N63" s="7">
        <v>3786.8951480675169</v>
      </c>
      <c r="P63" s="3">
        <v>51</v>
      </c>
      <c r="Q63" s="3" t="s">
        <v>36</v>
      </c>
      <c r="R63" s="7">
        <v>3786.8951480675169</v>
      </c>
      <c r="U63" s="3">
        <v>51</v>
      </c>
      <c r="V63" s="3" t="s">
        <v>97</v>
      </c>
      <c r="W63" s="7">
        <v>2896.1089024563994</v>
      </c>
      <c r="X63" s="15">
        <f t="shared" si="2"/>
        <v>2.0541913210463856E-3</v>
      </c>
    </row>
    <row r="64" spans="2:24">
      <c r="B64" s="1">
        <f>'[7]Sum each CME'!GZ63</f>
        <v>0</v>
      </c>
      <c r="C64" s="1">
        <f>'[7]Sum each CME'!HA63</f>
        <v>0</v>
      </c>
      <c r="E64" s="1">
        <v>0</v>
      </c>
      <c r="F64" s="1">
        <v>0</v>
      </c>
      <c r="H64" s="3">
        <v>52</v>
      </c>
      <c r="I64" s="3" t="s">
        <v>98</v>
      </c>
      <c r="J64" s="7">
        <v>1745.5462049135626</v>
      </c>
      <c r="L64" s="3">
        <v>52</v>
      </c>
      <c r="M64" s="3" t="s">
        <v>89</v>
      </c>
      <c r="N64" s="7">
        <v>3735.999873818791</v>
      </c>
      <c r="P64" s="3">
        <v>52</v>
      </c>
      <c r="Q64" s="3" t="s">
        <v>89</v>
      </c>
      <c r="R64" s="7">
        <v>3735.999873818791</v>
      </c>
      <c r="U64" s="3">
        <v>52</v>
      </c>
      <c r="V64" s="3" t="s">
        <v>99</v>
      </c>
      <c r="W64" s="7">
        <v>2860.5994567450875</v>
      </c>
      <c r="X64" s="15">
        <f t="shared" si="2"/>
        <v>2.0290047007734129E-3</v>
      </c>
    </row>
    <row r="65" spans="2:24">
      <c r="B65" s="1">
        <f>'[7]Sum each CME'!GZ64</f>
        <v>0</v>
      </c>
      <c r="C65" s="1">
        <f>'[7]Sum each CME'!HA64</f>
        <v>0</v>
      </c>
      <c r="E65" s="1">
        <v>0</v>
      </c>
      <c r="F65" s="1">
        <v>0</v>
      </c>
      <c r="H65" s="3">
        <v>53</v>
      </c>
      <c r="I65" s="3" t="s">
        <v>26</v>
      </c>
      <c r="J65" s="7">
        <v>36924.026119798618</v>
      </c>
      <c r="L65" s="3">
        <v>53</v>
      </c>
      <c r="M65" s="3" t="s">
        <v>91</v>
      </c>
      <c r="N65" s="7">
        <v>3589.7960794744668</v>
      </c>
      <c r="P65" s="3">
        <v>53</v>
      </c>
      <c r="Q65" s="3" t="s">
        <v>91</v>
      </c>
      <c r="R65" s="7">
        <v>3589.7960794744668</v>
      </c>
      <c r="U65" s="3">
        <v>53</v>
      </c>
      <c r="V65" s="3" t="s">
        <v>67</v>
      </c>
      <c r="W65" s="7">
        <v>2683.152023107044</v>
      </c>
      <c r="X65" s="15">
        <f t="shared" si="2"/>
        <v>1.903142383299075E-3</v>
      </c>
    </row>
    <row r="66" spans="2:24">
      <c r="B66" s="1">
        <f>'[7]Sum each CME'!GZ65</f>
        <v>0</v>
      </c>
      <c r="C66" s="1">
        <f>'[7]Sum each CME'!HA65</f>
        <v>0</v>
      </c>
      <c r="E66" s="1">
        <v>0</v>
      </c>
      <c r="F66" s="1">
        <v>0</v>
      </c>
      <c r="H66" s="3">
        <v>54</v>
      </c>
      <c r="I66" s="3" t="s">
        <v>59</v>
      </c>
      <c r="J66" s="7">
        <v>9008.2459523633861</v>
      </c>
      <c r="L66" s="3">
        <v>54</v>
      </c>
      <c r="M66" s="3" t="s">
        <v>92</v>
      </c>
      <c r="N66" s="7">
        <v>3578.0987656818738</v>
      </c>
      <c r="P66" s="3">
        <v>54</v>
      </c>
      <c r="Q66" s="3" t="s">
        <v>92</v>
      </c>
      <c r="R66" s="7">
        <v>3578.0987656818738</v>
      </c>
      <c r="U66" s="3">
        <v>54</v>
      </c>
      <c r="V66" s="3" t="s">
        <v>100</v>
      </c>
      <c r="W66" s="7">
        <v>2671.2167158770917</v>
      </c>
      <c r="X66" s="15">
        <f t="shared" si="2"/>
        <v>1.8946767470431336E-3</v>
      </c>
    </row>
    <row r="67" spans="2:24">
      <c r="B67" s="1">
        <f>'[7]Sum each CME'!GZ66</f>
        <v>0</v>
      </c>
      <c r="C67" s="1">
        <f>'[7]Sum each CME'!HA66</f>
        <v>0</v>
      </c>
      <c r="E67" s="1">
        <v>0</v>
      </c>
      <c r="F67" s="1">
        <v>0</v>
      </c>
      <c r="H67" s="3">
        <v>55</v>
      </c>
      <c r="I67" s="3" t="s">
        <v>101</v>
      </c>
      <c r="J67" s="7">
        <v>753.23887997478505</v>
      </c>
      <c r="L67" s="3">
        <v>55</v>
      </c>
      <c r="M67" s="3" t="s">
        <v>53</v>
      </c>
      <c r="N67" s="7">
        <v>3250.3063566193068</v>
      </c>
      <c r="P67" s="3">
        <v>55</v>
      </c>
      <c r="Q67" s="3" t="s">
        <v>53</v>
      </c>
      <c r="R67" s="7">
        <v>3250.3063566193068</v>
      </c>
      <c r="U67" s="3">
        <v>55</v>
      </c>
      <c r="V67" s="3" t="s">
        <v>84</v>
      </c>
      <c r="W67" s="7">
        <v>2665.3429092362167</v>
      </c>
      <c r="X67" s="15">
        <f t="shared" si="2"/>
        <v>1.8905104939671679E-3</v>
      </c>
    </row>
    <row r="68" spans="2:24">
      <c r="B68" s="1" t="str">
        <f>'[7]Sum each CME'!GZ67</f>
        <v>British Coal Corp., UK</v>
      </c>
      <c r="C68" s="1">
        <f>'[7]Sum each CME'!HA67</f>
        <v>9543.1842340166168</v>
      </c>
      <c r="E68" s="1" t="s">
        <v>41</v>
      </c>
      <c r="F68" s="1">
        <v>9543.1842340166168</v>
      </c>
      <c r="H68" s="3">
        <v>56</v>
      </c>
      <c r="I68" s="3" t="s">
        <v>102</v>
      </c>
      <c r="J68" s="7">
        <v>1466.9943297377113</v>
      </c>
      <c r="L68" s="3">
        <v>56</v>
      </c>
      <c r="M68" s="3" t="s">
        <v>94</v>
      </c>
      <c r="N68" s="7">
        <v>3094.3514649731301</v>
      </c>
      <c r="P68" s="3">
        <v>56</v>
      </c>
      <c r="Q68" s="3" t="s">
        <v>94</v>
      </c>
      <c r="R68" s="7">
        <v>3094.3514649731301</v>
      </c>
      <c r="U68" s="3">
        <v>56</v>
      </c>
      <c r="V68" s="3" t="s">
        <v>65</v>
      </c>
      <c r="W68" s="7">
        <v>2551.3171278429577</v>
      </c>
      <c r="X68" s="15">
        <f t="shared" si="2"/>
        <v>1.8096327444064048E-3</v>
      </c>
    </row>
    <row r="69" spans="2:24">
      <c r="B69" s="1">
        <f>'[7]Sum each CME'!GZ68</f>
        <v>0</v>
      </c>
      <c r="C69" s="1">
        <f>'[7]Sum each CME'!HA68</f>
        <v>0</v>
      </c>
      <c r="E69" s="1">
        <v>0</v>
      </c>
      <c r="F69" s="1">
        <v>0</v>
      </c>
      <c r="H69" s="3">
        <v>57</v>
      </c>
      <c r="I69" s="3" t="s">
        <v>36</v>
      </c>
      <c r="J69" s="7">
        <v>3786.8951480675169</v>
      </c>
      <c r="L69" s="3">
        <v>57</v>
      </c>
      <c r="M69" s="3" t="s">
        <v>95</v>
      </c>
      <c r="N69" s="7">
        <v>2915.3839062511452</v>
      </c>
      <c r="P69" s="3">
        <v>57</v>
      </c>
      <c r="Q69" s="3" t="s">
        <v>95</v>
      </c>
      <c r="R69" s="7">
        <v>2915.3839062511452</v>
      </c>
      <c r="U69" s="3">
        <v>57</v>
      </c>
      <c r="V69" s="3" t="s">
        <v>103</v>
      </c>
      <c r="W69" s="7">
        <v>2431.7544743054241</v>
      </c>
      <c r="X69" s="15">
        <f t="shared" si="2"/>
        <v>1.7248277272298193E-3</v>
      </c>
    </row>
    <row r="70" spans="2:24">
      <c r="B70" s="1">
        <f>'[7]Sum each CME'!GZ69</f>
        <v>0</v>
      </c>
      <c r="C70" s="1">
        <f>'[7]Sum each CME'!HA69</f>
        <v>0</v>
      </c>
      <c r="E70" s="1">
        <v>0</v>
      </c>
      <c r="F70" s="1">
        <v>0</v>
      </c>
      <c r="H70" s="3">
        <v>58</v>
      </c>
      <c r="I70" s="3" t="s">
        <v>104</v>
      </c>
      <c r="J70" s="7">
        <v>2145.8973971073738</v>
      </c>
      <c r="L70" s="3">
        <v>58</v>
      </c>
      <c r="M70" s="3" t="s">
        <v>93</v>
      </c>
      <c r="N70" s="7">
        <v>2907.4525472439473</v>
      </c>
      <c r="P70" s="3">
        <v>58</v>
      </c>
      <c r="Q70" s="3" t="s">
        <v>93</v>
      </c>
      <c r="R70" s="7">
        <v>2907.4525472439473</v>
      </c>
      <c r="U70" s="3">
        <v>58</v>
      </c>
      <c r="V70" s="3" t="s">
        <v>71</v>
      </c>
      <c r="W70" s="7">
        <v>2316.4830575203991</v>
      </c>
      <c r="X70" s="15">
        <f t="shared" si="2"/>
        <v>1.643066456538762E-3</v>
      </c>
    </row>
    <row r="71" spans="2:24">
      <c r="B71" s="1">
        <f>'[7]Sum each CME'!GZ70</f>
        <v>0</v>
      </c>
      <c r="C71" s="1">
        <f>'[7]Sum each CME'!HA70</f>
        <v>0</v>
      </c>
      <c r="E71" s="1">
        <v>0</v>
      </c>
      <c r="F71" s="1">
        <v>0</v>
      </c>
      <c r="H71" s="3">
        <v>59</v>
      </c>
      <c r="I71" s="3" t="s">
        <v>105</v>
      </c>
      <c r="J71" s="7">
        <v>339.54398141993681</v>
      </c>
      <c r="L71" s="3">
        <v>59</v>
      </c>
      <c r="M71" s="3" t="s">
        <v>97</v>
      </c>
      <c r="N71" s="7">
        <v>2896.1089024563994</v>
      </c>
      <c r="P71" s="3">
        <v>59</v>
      </c>
      <c r="Q71" s="3" t="s">
        <v>97</v>
      </c>
      <c r="R71" s="7">
        <v>2896.1089024563994</v>
      </c>
      <c r="U71" s="3">
        <v>59</v>
      </c>
      <c r="V71" s="3" t="s">
        <v>104</v>
      </c>
      <c r="W71" s="7">
        <v>2145.8973971073738</v>
      </c>
      <c r="X71" s="15">
        <f t="shared" si="2"/>
        <v>1.5220711504512767E-3</v>
      </c>
    </row>
    <row r="72" spans="2:24">
      <c r="B72" s="1">
        <f>'[7]Sum each CME'!GZ71</f>
        <v>0</v>
      </c>
      <c r="C72" s="1">
        <f>'[7]Sum each CME'!HA71</f>
        <v>0</v>
      </c>
      <c r="E72" s="1">
        <v>0</v>
      </c>
      <c r="F72" s="1">
        <v>0</v>
      </c>
      <c r="H72" s="3">
        <v>60</v>
      </c>
      <c r="I72" s="3" t="s">
        <v>85</v>
      </c>
      <c r="J72" s="7">
        <v>5311.6653383028597</v>
      </c>
      <c r="L72" s="3">
        <v>60</v>
      </c>
      <c r="M72" s="3" t="s">
        <v>99</v>
      </c>
      <c r="N72" s="7">
        <v>2860.5994567450875</v>
      </c>
      <c r="P72" s="3">
        <v>60</v>
      </c>
      <c r="Q72" s="3" t="s">
        <v>99</v>
      </c>
      <c r="R72" s="7">
        <v>2860.5994567450875</v>
      </c>
      <c r="U72" s="3">
        <v>60</v>
      </c>
      <c r="V72" s="3" t="s">
        <v>43</v>
      </c>
      <c r="W72" s="7">
        <v>1928.678340828136</v>
      </c>
      <c r="X72" s="15">
        <f t="shared" si="2"/>
        <v>1.367999078162754E-3</v>
      </c>
    </row>
    <row r="73" spans="2:24">
      <c r="B73" s="1" t="str">
        <f>'[7]Sum each CME'!GZ72</f>
        <v>Canadian Natural Resources, Canada</v>
      </c>
      <c r="C73" s="1">
        <f>'[7]Sum each CME'!HA72</f>
        <v>1928.678340828136</v>
      </c>
      <c r="E73" s="1" t="s">
        <v>43</v>
      </c>
      <c r="F73" s="1">
        <v>1928.678340828136</v>
      </c>
      <c r="H73" s="3">
        <v>61</v>
      </c>
      <c r="I73" s="3" t="s">
        <v>81</v>
      </c>
      <c r="J73" s="7">
        <v>5378.0944820513196</v>
      </c>
      <c r="L73" s="3">
        <v>61</v>
      </c>
      <c r="M73" s="3" t="s">
        <v>67</v>
      </c>
      <c r="N73" s="7">
        <v>2683.152023107044</v>
      </c>
      <c r="P73" s="3">
        <v>61</v>
      </c>
      <c r="Q73" s="3" t="s">
        <v>67</v>
      </c>
      <c r="R73" s="7">
        <v>2683.152023107044</v>
      </c>
      <c r="U73" s="3">
        <v>61</v>
      </c>
      <c r="V73" s="3" t="s">
        <v>60</v>
      </c>
      <c r="W73" s="7">
        <v>1793.1970981174954</v>
      </c>
      <c r="X73" s="15">
        <f t="shared" si="2"/>
        <v>1.2719031086000326E-3</v>
      </c>
    </row>
    <row r="74" spans="2:24">
      <c r="B74" s="1">
        <f>'[7]Sum each CME'!GZ73</f>
        <v>0</v>
      </c>
      <c r="C74" s="1">
        <f>'[7]Sum each CME'!HA73</f>
        <v>0</v>
      </c>
      <c r="E74" s="1">
        <v>0</v>
      </c>
      <c r="F74" s="1">
        <v>0</v>
      </c>
      <c r="H74" s="3">
        <v>62</v>
      </c>
      <c r="I74" s="3" t="s">
        <v>106</v>
      </c>
      <c r="J74" s="7">
        <v>737.61715211058174</v>
      </c>
      <c r="L74" s="3">
        <v>62</v>
      </c>
      <c r="M74" s="3" t="s">
        <v>100</v>
      </c>
      <c r="N74" s="7">
        <v>2671.2167158770917</v>
      </c>
      <c r="P74" s="3">
        <v>62</v>
      </c>
      <c r="Q74" s="3" t="s">
        <v>100</v>
      </c>
      <c r="R74" s="7">
        <v>2671.2167158770917</v>
      </c>
      <c r="U74" s="3">
        <v>62</v>
      </c>
      <c r="V74" s="3" t="s">
        <v>98</v>
      </c>
      <c r="W74" s="7">
        <v>1745.5462049135626</v>
      </c>
      <c r="X74" s="15">
        <f t="shared" si="2"/>
        <v>1.238104638115513E-3</v>
      </c>
    </row>
    <row r="75" spans="2:24">
      <c r="B75" s="1">
        <f>'[7]Sum each CME'!GZ74</f>
        <v>0</v>
      </c>
      <c r="C75" s="1">
        <f>'[7]Sum each CME'!HA74</f>
        <v>0</v>
      </c>
      <c r="E75" s="1">
        <v>0</v>
      </c>
      <c r="F75" s="1">
        <v>0</v>
      </c>
      <c r="H75" s="3">
        <v>63</v>
      </c>
      <c r="I75" s="3" t="s">
        <v>44</v>
      </c>
      <c r="J75" s="7">
        <v>15783.340820981824</v>
      </c>
      <c r="L75" s="3">
        <v>63</v>
      </c>
      <c r="M75" s="3" t="s">
        <v>84</v>
      </c>
      <c r="N75" s="7">
        <v>2665.3429092362167</v>
      </c>
      <c r="P75" s="3">
        <v>63</v>
      </c>
      <c r="Q75" s="3" t="s">
        <v>84</v>
      </c>
      <c r="R75" s="7">
        <v>2665.3429092362167</v>
      </c>
      <c r="U75" s="3">
        <v>63</v>
      </c>
      <c r="V75" s="3" t="s">
        <v>78</v>
      </c>
      <c r="W75" s="7">
        <v>1727.2026317840343</v>
      </c>
      <c r="X75" s="15">
        <f t="shared" si="2"/>
        <v>1.225093660286711E-3</v>
      </c>
    </row>
    <row r="76" spans="2:24">
      <c r="B76" s="1">
        <f>'[7]Sum each CME'!GZ75</f>
        <v>0</v>
      </c>
      <c r="C76" s="1">
        <f>'[7]Sum each CME'!HA75</f>
        <v>0</v>
      </c>
      <c r="E76" s="1">
        <v>0</v>
      </c>
      <c r="F76" s="1">
        <v>0</v>
      </c>
      <c r="H76" s="3">
        <v>64</v>
      </c>
      <c r="I76" s="3" t="s">
        <v>70</v>
      </c>
      <c r="J76" s="7">
        <v>7505.5710916897942</v>
      </c>
      <c r="L76" s="3">
        <v>64</v>
      </c>
      <c r="M76" s="3" t="s">
        <v>39</v>
      </c>
      <c r="N76" s="7">
        <v>2637.7334599141227</v>
      </c>
      <c r="P76" s="3">
        <v>64</v>
      </c>
      <c r="Q76" s="3" t="s">
        <v>39</v>
      </c>
      <c r="R76" s="7">
        <v>2637.7334599141227</v>
      </c>
      <c r="U76" s="3">
        <v>64</v>
      </c>
      <c r="V76" s="3" t="s">
        <v>28</v>
      </c>
      <c r="W76" s="7">
        <v>1725.0732863005701</v>
      </c>
      <c r="X76" s="15">
        <f t="shared" si="2"/>
        <v>1.2235833293015978E-3</v>
      </c>
    </row>
    <row r="77" spans="2:24">
      <c r="B77" s="1">
        <f>'[7]Sum each CME'!GZ76</f>
        <v>0</v>
      </c>
      <c r="C77" s="1">
        <f>'[7]Sum each CME'!HA76</f>
        <v>0</v>
      </c>
      <c r="E77" s="1">
        <v>0</v>
      </c>
      <c r="F77" s="1">
        <v>0</v>
      </c>
      <c r="H77" s="3">
        <v>65</v>
      </c>
      <c r="I77" s="3" t="s">
        <v>92</v>
      </c>
      <c r="J77" s="7">
        <v>3578.0987656818738</v>
      </c>
      <c r="L77" s="3">
        <v>65</v>
      </c>
      <c r="M77" s="3" t="s">
        <v>65</v>
      </c>
      <c r="N77" s="7">
        <v>2551.3171278429577</v>
      </c>
      <c r="P77" s="3">
        <v>65</v>
      </c>
      <c r="Q77" s="3" t="s">
        <v>65</v>
      </c>
      <c r="R77" s="7">
        <v>2551.3171278429577</v>
      </c>
      <c r="U77" s="3">
        <v>65</v>
      </c>
      <c r="V77" s="3" t="s">
        <v>107</v>
      </c>
      <c r="W77" s="7">
        <v>1634.0344432370307</v>
      </c>
      <c r="X77" s="15">
        <f t="shared" si="2"/>
        <v>1.1590100664865812E-3</v>
      </c>
    </row>
    <row r="78" spans="2:24">
      <c r="B78" s="1" t="str">
        <f>'[7]Sum each CME'!GZ77</f>
        <v>Cemex, Mexico</v>
      </c>
      <c r="C78" s="1">
        <f>'[7]Sum each CME'!HA77</f>
        <v>770.32113307247857</v>
      </c>
      <c r="E78" s="1" t="s">
        <v>45</v>
      </c>
      <c r="F78" s="1">
        <v>770.32113307247857</v>
      </c>
      <c r="H78" s="3">
        <v>66</v>
      </c>
      <c r="I78" s="3" t="s">
        <v>40</v>
      </c>
      <c r="J78" s="7">
        <v>16515.218902065801</v>
      </c>
      <c r="L78" s="3">
        <v>66</v>
      </c>
      <c r="M78" s="3" t="s">
        <v>103</v>
      </c>
      <c r="N78" s="7">
        <v>2431.7544743054241</v>
      </c>
      <c r="P78" s="3">
        <v>66</v>
      </c>
      <c r="Q78" s="3" t="s">
        <v>103</v>
      </c>
      <c r="R78" s="7">
        <v>2431.7544743054241</v>
      </c>
      <c r="U78" s="3">
        <v>66</v>
      </c>
      <c r="V78" s="3" t="s">
        <v>108</v>
      </c>
      <c r="W78" s="7">
        <v>1609.9884617538471</v>
      </c>
      <c r="X78" s="15">
        <f t="shared" si="2"/>
        <v>1.1419544072788414E-3</v>
      </c>
    </row>
    <row r="79" spans="2:24">
      <c r="B79" s="1">
        <f>'[7]Sum each CME'!GZ78</f>
        <v>0</v>
      </c>
      <c r="C79" s="1">
        <f>'[7]Sum each CME'!HA78</f>
        <v>0</v>
      </c>
      <c r="E79" s="1">
        <v>0</v>
      </c>
      <c r="F79" s="1">
        <v>0</v>
      </c>
      <c r="H79" s="3">
        <v>67</v>
      </c>
      <c r="I79" s="3" t="s">
        <v>107</v>
      </c>
      <c r="J79" s="7">
        <v>1634.0344432370307</v>
      </c>
      <c r="L79" s="3">
        <v>67</v>
      </c>
      <c r="M79" s="3" t="s">
        <v>71</v>
      </c>
      <c r="N79" s="7">
        <v>2316.4830575203991</v>
      </c>
      <c r="P79" s="3">
        <v>67</v>
      </c>
      <c r="Q79" s="3" t="s">
        <v>71</v>
      </c>
      <c r="R79" s="7">
        <v>2316.4830575203991</v>
      </c>
      <c r="U79" s="3">
        <v>67</v>
      </c>
      <c r="V79" s="3" t="s">
        <v>109</v>
      </c>
      <c r="W79" s="7">
        <v>1557.7016483815789</v>
      </c>
      <c r="X79" s="15">
        <f t="shared" ref="X79:X111" si="3">W79/$W$10</f>
        <v>1.1048677085903405E-3</v>
      </c>
    </row>
    <row r="80" spans="2:24">
      <c r="B80" s="1">
        <f>'[7]Sum each CME'!GZ79</f>
        <v>0</v>
      </c>
      <c r="C80" s="1">
        <f>'[7]Sum each CME'!HA79</f>
        <v>0</v>
      </c>
      <c r="E80" s="1">
        <v>0</v>
      </c>
      <c r="F80" s="1">
        <v>0</v>
      </c>
      <c r="H80" s="3">
        <v>68</v>
      </c>
      <c r="I80" s="3" t="s">
        <v>63</v>
      </c>
      <c r="J80" s="7">
        <v>9060.8351407054979</v>
      </c>
      <c r="L80" s="3">
        <v>68</v>
      </c>
      <c r="M80" s="3" t="s">
        <v>104</v>
      </c>
      <c r="N80" s="7">
        <v>2145.8973971073738</v>
      </c>
      <c r="P80" s="3">
        <v>68</v>
      </c>
      <c r="Q80" s="3" t="s">
        <v>104</v>
      </c>
      <c r="R80" s="7">
        <v>2145.8973971073738</v>
      </c>
      <c r="U80" s="3">
        <v>68</v>
      </c>
      <c r="V80" s="3" t="s">
        <v>82</v>
      </c>
      <c r="W80" s="7">
        <v>1502.4653406730124</v>
      </c>
      <c r="X80" s="15">
        <f t="shared" si="3"/>
        <v>1.0656889526377083E-3</v>
      </c>
    </row>
    <row r="81" spans="2:24">
      <c r="B81" s="1">
        <f>'[7]Sum each CME'!GZ80</f>
        <v>0</v>
      </c>
      <c r="C81" s="1">
        <f>'[7]Sum each CME'!HA80</f>
        <v>0</v>
      </c>
      <c r="E81" s="1">
        <v>0</v>
      </c>
      <c r="F81" s="1">
        <v>0</v>
      </c>
      <c r="H81" s="3">
        <v>69</v>
      </c>
      <c r="I81" s="3" t="s">
        <v>42</v>
      </c>
      <c r="J81" s="7">
        <v>16028.98222166358</v>
      </c>
      <c r="L81" s="3">
        <v>69</v>
      </c>
      <c r="M81" s="3" t="s">
        <v>43</v>
      </c>
      <c r="N81" s="7">
        <v>1928.678340828136</v>
      </c>
      <c r="P81" s="3">
        <v>69</v>
      </c>
      <c r="Q81" s="3" t="s">
        <v>43</v>
      </c>
      <c r="R81" s="7">
        <v>1928.678340828136</v>
      </c>
      <c r="U81" s="3">
        <v>69</v>
      </c>
      <c r="V81" s="3" t="s">
        <v>102</v>
      </c>
      <c r="W81" s="7">
        <v>1466.9943297377113</v>
      </c>
      <c r="X81" s="15">
        <f t="shared" si="3"/>
        <v>1.0405295939028777E-3</v>
      </c>
    </row>
    <row r="82" spans="2:24">
      <c r="B82" s="1">
        <f>'[7]Sum each CME'!GZ81</f>
        <v>0</v>
      </c>
      <c r="C82" s="1">
        <f>'[7]Sum each CME'!HA81</f>
        <v>0</v>
      </c>
      <c r="E82" s="1">
        <v>0</v>
      </c>
      <c r="F82" s="1">
        <v>0</v>
      </c>
      <c r="H82" s="3">
        <v>70</v>
      </c>
      <c r="I82" s="3" t="s">
        <v>38</v>
      </c>
      <c r="J82" s="7">
        <v>23025.075815969081</v>
      </c>
      <c r="L82" s="3">
        <v>70</v>
      </c>
      <c r="M82" s="3" t="s">
        <v>60</v>
      </c>
      <c r="N82" s="7">
        <v>1793.1970981174954</v>
      </c>
      <c r="P82" s="3">
        <v>70</v>
      </c>
      <c r="Q82" s="3" t="s">
        <v>60</v>
      </c>
      <c r="R82" s="7">
        <v>1793.1970981174954</v>
      </c>
      <c r="U82" s="3">
        <v>70</v>
      </c>
      <c r="V82" s="3" t="s">
        <v>50</v>
      </c>
      <c r="W82" s="7">
        <v>1435.5360600297558</v>
      </c>
      <c r="X82" s="15">
        <f t="shared" si="3"/>
        <v>1.0182164465780625E-3</v>
      </c>
    </row>
    <row r="83" spans="2:24">
      <c r="B83" s="1" t="str">
        <f>'[7]Sum each CME'!GZ82</f>
        <v>Chesapeake Energy, USA</v>
      </c>
      <c r="C83" s="1">
        <f>'[7]Sum each CME'!HA82</f>
        <v>1214.3277275334128</v>
      </c>
      <c r="E83" s="1" t="s">
        <v>47</v>
      </c>
      <c r="F83" s="1">
        <v>1214.3277275334128</v>
      </c>
      <c r="H83" s="3">
        <v>71</v>
      </c>
      <c r="I83" s="3" t="s">
        <v>89</v>
      </c>
      <c r="J83" s="7">
        <v>3735.999873818791</v>
      </c>
      <c r="L83" s="3">
        <v>71</v>
      </c>
      <c r="M83" s="3" t="s">
        <v>98</v>
      </c>
      <c r="N83" s="7">
        <v>1745.5462049135626</v>
      </c>
      <c r="P83" s="3">
        <v>71</v>
      </c>
      <c r="Q83" s="3" t="s">
        <v>98</v>
      </c>
      <c r="R83" s="7">
        <v>1745.5462049135626</v>
      </c>
      <c r="U83" s="3">
        <v>71</v>
      </c>
      <c r="V83" s="3" t="s">
        <v>90</v>
      </c>
      <c r="W83" s="7">
        <v>1416.5398655693991</v>
      </c>
      <c r="X83" s="15">
        <f t="shared" si="3"/>
        <v>1.0047425686585281E-3</v>
      </c>
    </row>
    <row r="84" spans="2:24">
      <c r="B84" s="1">
        <f>'[7]Sum each CME'!GZ83</f>
        <v>0</v>
      </c>
      <c r="C84" s="1">
        <f>'[7]Sum each CME'!HA83</f>
        <v>0</v>
      </c>
      <c r="E84" s="1">
        <v>0</v>
      </c>
      <c r="F84" s="1">
        <v>0</v>
      </c>
      <c r="H84" s="3">
        <v>72</v>
      </c>
      <c r="I84" s="3" t="s">
        <v>64</v>
      </c>
      <c r="J84" s="7">
        <v>7717.3620938555032</v>
      </c>
      <c r="L84" s="3">
        <v>72</v>
      </c>
      <c r="M84" s="3" t="s">
        <v>78</v>
      </c>
      <c r="N84" s="7">
        <v>1727.2026317840343</v>
      </c>
      <c r="P84" s="3">
        <v>72</v>
      </c>
      <c r="Q84" s="3" t="s">
        <v>78</v>
      </c>
      <c r="R84" s="7">
        <v>1727.2026317840343</v>
      </c>
      <c r="U84" s="3">
        <v>72</v>
      </c>
      <c r="V84" s="3" t="s">
        <v>34</v>
      </c>
      <c r="W84" s="7">
        <v>1350.5941982774455</v>
      </c>
      <c r="X84" s="15">
        <f t="shared" si="3"/>
        <v>9.5796773318985973E-4</v>
      </c>
    </row>
    <row r="85" spans="2:24">
      <c r="B85" s="1">
        <f>'[7]Sum each CME'!GZ84</f>
        <v>0</v>
      </c>
      <c r="C85" s="1">
        <f>'[7]Sum each CME'!HA84</f>
        <v>0</v>
      </c>
      <c r="E85" s="1">
        <v>0</v>
      </c>
      <c r="F85" s="1">
        <v>0</v>
      </c>
      <c r="H85" s="3">
        <v>73</v>
      </c>
      <c r="I85" s="3" t="s">
        <v>110</v>
      </c>
      <c r="J85" s="7">
        <v>520.44397115474521</v>
      </c>
      <c r="L85" s="3">
        <v>73</v>
      </c>
      <c r="M85" s="3" t="s">
        <v>28</v>
      </c>
      <c r="N85" s="7">
        <v>1725.0732863005701</v>
      </c>
      <c r="P85" s="3">
        <v>73</v>
      </c>
      <c r="Q85" s="3" t="s">
        <v>28</v>
      </c>
      <c r="R85" s="7">
        <v>1725.0732863005701</v>
      </c>
      <c r="U85" s="3">
        <v>73</v>
      </c>
      <c r="V85" s="3" t="s">
        <v>111</v>
      </c>
      <c r="W85" s="7">
        <v>1337.1240932269725</v>
      </c>
      <c r="X85" s="15">
        <f t="shared" si="3"/>
        <v>9.4841347476235535E-4</v>
      </c>
    </row>
    <row r="86" spans="2:24">
      <c r="B86" s="1">
        <f>'[7]Sum each CME'!GZ85</f>
        <v>0</v>
      </c>
      <c r="C86" s="1">
        <f>'[7]Sum each CME'!HA85</f>
        <v>0</v>
      </c>
      <c r="E86" s="1">
        <v>0</v>
      </c>
      <c r="F86" s="1">
        <v>0</v>
      </c>
      <c r="H86" s="3">
        <v>74</v>
      </c>
      <c r="I86" s="3" t="s">
        <v>21</v>
      </c>
      <c r="J86" s="7">
        <v>20946.111018870321</v>
      </c>
      <c r="L86" s="3">
        <v>74</v>
      </c>
      <c r="M86" s="3" t="s">
        <v>107</v>
      </c>
      <c r="N86" s="7">
        <v>1634.0344432370307</v>
      </c>
      <c r="P86" s="3">
        <v>74</v>
      </c>
      <c r="Q86" s="3" t="s">
        <v>107</v>
      </c>
      <c r="R86" s="7">
        <v>1634.0344432370307</v>
      </c>
      <c r="U86" s="3">
        <v>74</v>
      </c>
      <c r="V86" s="3" t="s">
        <v>16</v>
      </c>
      <c r="W86" s="7">
        <v>1337</v>
      </c>
      <c r="X86" s="15">
        <f t="shared" si="3"/>
        <v>9.4832545623873166E-4</v>
      </c>
    </row>
    <row r="87" spans="2:24">
      <c r="B87" s="1">
        <f>'[7]Sum each CME'!GZ86</f>
        <v>0</v>
      </c>
      <c r="C87" s="1">
        <f>'[7]Sum each CME'!HA86</f>
        <v>0</v>
      </c>
      <c r="E87" s="1">
        <v>0</v>
      </c>
      <c r="F87" s="1">
        <v>0</v>
      </c>
      <c r="H87" s="3">
        <v>75</v>
      </c>
      <c r="I87" s="3" t="s">
        <v>112</v>
      </c>
      <c r="J87" s="7">
        <v>602.25900031518347</v>
      </c>
      <c r="L87" s="3">
        <v>75</v>
      </c>
      <c r="M87" s="3" t="s">
        <v>108</v>
      </c>
      <c r="N87" s="7">
        <v>1609.9884617538471</v>
      </c>
      <c r="P87" s="3">
        <v>75</v>
      </c>
      <c r="Q87" s="3" t="s">
        <v>108</v>
      </c>
      <c r="R87" s="7">
        <v>1609.9884617538471</v>
      </c>
      <c r="U87" s="3">
        <v>75</v>
      </c>
      <c r="V87" s="3" t="s">
        <v>113</v>
      </c>
      <c r="W87" s="7">
        <v>1337</v>
      </c>
      <c r="X87" s="15">
        <f t="shared" si="3"/>
        <v>9.4832545623873166E-4</v>
      </c>
    </row>
    <row r="88" spans="2:24">
      <c r="B88" s="1" t="str">
        <f>'[7]Sum each CME'!GZ87</f>
        <v>Chevron, USA</v>
      </c>
      <c r="C88" s="1">
        <f>'[7]Sum each CME'!HA87</f>
        <v>43787.422544436005</v>
      </c>
      <c r="E88" s="1" t="s">
        <v>20</v>
      </c>
      <c r="F88" s="1">
        <v>43787.422544436005</v>
      </c>
      <c r="H88" s="3">
        <v>76</v>
      </c>
      <c r="I88" s="3" t="s">
        <v>113</v>
      </c>
      <c r="J88" s="7">
        <v>1337</v>
      </c>
      <c r="L88" s="3">
        <v>76</v>
      </c>
      <c r="M88" s="3" t="s">
        <v>109</v>
      </c>
      <c r="N88" s="7">
        <v>1557.7016483815789</v>
      </c>
      <c r="P88" s="3">
        <v>76</v>
      </c>
      <c r="Q88" s="3" t="s">
        <v>109</v>
      </c>
      <c r="R88" s="7">
        <v>1557.7016483815789</v>
      </c>
      <c r="U88" s="3">
        <v>76</v>
      </c>
      <c r="V88" s="3" t="s">
        <v>114</v>
      </c>
      <c r="W88" s="7">
        <v>1337</v>
      </c>
      <c r="X88" s="15">
        <f t="shared" si="3"/>
        <v>9.4832545623873166E-4</v>
      </c>
    </row>
    <row r="89" spans="2:24">
      <c r="B89" s="1">
        <f>'[7]Sum each CME'!GZ88</f>
        <v>0</v>
      </c>
      <c r="C89" s="1">
        <f>'[7]Sum each CME'!HA88</f>
        <v>0</v>
      </c>
      <c r="E89" s="1">
        <v>0</v>
      </c>
      <c r="F89" s="1">
        <v>0</v>
      </c>
      <c r="H89" s="3">
        <v>77</v>
      </c>
      <c r="I89" s="3" t="s">
        <v>68</v>
      </c>
      <c r="J89" s="7">
        <v>7507.2428025935478</v>
      </c>
      <c r="L89" s="3">
        <v>77</v>
      </c>
      <c r="M89" s="3" t="s">
        <v>82</v>
      </c>
      <c r="N89" s="7">
        <v>1502.4653406730124</v>
      </c>
      <c r="P89" s="3">
        <v>77</v>
      </c>
      <c r="Q89" s="3" t="s">
        <v>82</v>
      </c>
      <c r="R89" s="7">
        <v>1502.4653406730124</v>
      </c>
      <c r="U89" s="3">
        <v>77</v>
      </c>
      <c r="V89" s="3" t="s">
        <v>73</v>
      </c>
      <c r="W89" s="7">
        <v>1311.4469520826331</v>
      </c>
      <c r="X89" s="15">
        <f t="shared" si="3"/>
        <v>9.3020084455247348E-4</v>
      </c>
    </row>
    <row r="90" spans="2:24">
      <c r="B90" s="1">
        <f>'[7]Sum each CME'!GZ89</f>
        <v>0</v>
      </c>
      <c r="C90" s="1">
        <f>'[7]Sum each CME'!HA89</f>
        <v>0</v>
      </c>
      <c r="E90" s="1">
        <v>0</v>
      </c>
      <c r="F90" s="1">
        <v>0</v>
      </c>
      <c r="H90" s="3">
        <v>78</v>
      </c>
      <c r="I90" s="3" t="s">
        <v>83</v>
      </c>
      <c r="J90" s="7">
        <v>5311.920229518847</v>
      </c>
      <c r="L90" s="3">
        <v>78</v>
      </c>
      <c r="M90" s="3" t="s">
        <v>102</v>
      </c>
      <c r="N90" s="7">
        <v>1466.9943297377113</v>
      </c>
      <c r="P90" s="3">
        <v>78</v>
      </c>
      <c r="Q90" s="3" t="s">
        <v>102</v>
      </c>
      <c r="R90" s="7">
        <v>1466.9943297377113</v>
      </c>
      <c r="U90" s="3">
        <v>78</v>
      </c>
      <c r="V90" s="3" t="s">
        <v>47</v>
      </c>
      <c r="W90" s="7">
        <v>1214.3277275334128</v>
      </c>
      <c r="X90" s="15">
        <f t="shared" si="3"/>
        <v>8.6131480645958559E-4</v>
      </c>
    </row>
    <row r="91" spans="2:24">
      <c r="B91" s="1">
        <f>'[7]Sum each CME'!GZ90</f>
        <v>0</v>
      </c>
      <c r="C91" s="1">
        <f>'[7]Sum each CME'!HA90</f>
        <v>0</v>
      </c>
      <c r="E91" s="1">
        <v>0</v>
      </c>
      <c r="F91" s="1">
        <v>0</v>
      </c>
      <c r="H91" s="3">
        <v>79</v>
      </c>
      <c r="I91" s="3" t="s">
        <v>77</v>
      </c>
      <c r="J91" s="7">
        <v>6761.9284546304261</v>
      </c>
      <c r="L91" s="3">
        <v>79</v>
      </c>
      <c r="M91" s="3" t="s">
        <v>50</v>
      </c>
      <c r="N91" s="7">
        <v>1435.5360600297558</v>
      </c>
      <c r="P91" s="3">
        <v>79</v>
      </c>
      <c r="Q91" s="3" t="s">
        <v>50</v>
      </c>
      <c r="R91" s="7">
        <v>1435.5360600297558</v>
      </c>
      <c r="U91" s="3">
        <v>79</v>
      </c>
      <c r="V91" s="3" t="s">
        <v>115</v>
      </c>
      <c r="W91" s="7">
        <v>1167.6556910346148</v>
      </c>
      <c r="X91" s="15">
        <f t="shared" si="3"/>
        <v>8.2821063270766839E-4</v>
      </c>
    </row>
    <row r="92" spans="2:24">
      <c r="B92" s="1">
        <f>'[7]Sum each CME'!GZ91</f>
        <v>0</v>
      </c>
      <c r="C92" s="1">
        <f>'[7]Sum each CME'!HA91</f>
        <v>0</v>
      </c>
      <c r="E92" s="1">
        <v>0</v>
      </c>
      <c r="F92" s="1">
        <v>0</v>
      </c>
      <c r="H92" s="3">
        <v>80</v>
      </c>
      <c r="I92" s="3" t="s">
        <v>61</v>
      </c>
      <c r="J92" s="7">
        <v>8131.8274377740445</v>
      </c>
      <c r="L92" s="3">
        <v>80</v>
      </c>
      <c r="M92" s="3" t="s">
        <v>90</v>
      </c>
      <c r="N92" s="7">
        <v>1416.5398655693991</v>
      </c>
      <c r="P92" s="3">
        <v>80</v>
      </c>
      <c r="Q92" s="3" t="s">
        <v>90</v>
      </c>
      <c r="R92" s="7">
        <v>1416.5398655693991</v>
      </c>
      <c r="U92" s="3">
        <v>80</v>
      </c>
      <c r="V92" s="3" t="s">
        <v>86</v>
      </c>
      <c r="W92" s="7">
        <v>1064.8617955435514</v>
      </c>
      <c r="X92" s="15">
        <f t="shared" si="3"/>
        <v>7.5529958720271751E-4</v>
      </c>
    </row>
    <row r="93" spans="2:24">
      <c r="B93" s="1" t="str">
        <f>'[7]Sum each CME'!GZ92</f>
        <v>China, Peoples Rep. (coal &amp; cement)</v>
      </c>
      <c r="C93" s="1">
        <f>'[7]Sum each CME'!HA92</f>
        <v>242650.00761900633</v>
      </c>
      <c r="E93" s="1" t="s">
        <v>14</v>
      </c>
      <c r="F93" s="1">
        <v>242650.00761900633</v>
      </c>
      <c r="H93" s="3">
        <v>81</v>
      </c>
      <c r="I93" s="3" t="s">
        <v>32</v>
      </c>
      <c r="J93" s="7">
        <v>32498.325660165585</v>
      </c>
      <c r="L93" s="3">
        <v>81</v>
      </c>
      <c r="M93" s="3" t="s">
        <v>34</v>
      </c>
      <c r="N93" s="7">
        <v>1350.5941982774455</v>
      </c>
      <c r="P93" s="3">
        <v>81</v>
      </c>
      <c r="Q93" s="3" t="s">
        <v>34</v>
      </c>
      <c r="R93" s="7">
        <v>1350.5941982774455</v>
      </c>
      <c r="U93" s="3">
        <v>81</v>
      </c>
      <c r="V93" s="3" t="s">
        <v>116</v>
      </c>
      <c r="W93" s="7">
        <v>1002.3490221437389</v>
      </c>
      <c r="X93" s="15">
        <f t="shared" si="3"/>
        <v>7.1095968117794147E-4</v>
      </c>
    </row>
    <row r="94" spans="2:24">
      <c r="B94" s="1">
        <f>'[7]Sum each CME'!GZ93</f>
        <v>0</v>
      </c>
      <c r="C94" s="1">
        <f>'[7]Sum each CME'!HA93</f>
        <v>0</v>
      </c>
      <c r="E94" s="1">
        <v>0</v>
      </c>
      <c r="F94" s="1">
        <v>0</v>
      </c>
      <c r="H94" s="3">
        <v>82</v>
      </c>
      <c r="I94" s="3" t="s">
        <v>115</v>
      </c>
      <c r="J94" s="7">
        <v>1167.6556910346148</v>
      </c>
      <c r="L94" s="3">
        <v>82</v>
      </c>
      <c r="M94" s="3" t="s">
        <v>111</v>
      </c>
      <c r="N94" s="7">
        <v>1337.1240932269725</v>
      </c>
      <c r="P94" s="3">
        <v>82</v>
      </c>
      <c r="Q94" s="3" t="s">
        <v>111</v>
      </c>
      <c r="R94" s="7">
        <v>1337.1240932269725</v>
      </c>
      <c r="U94" s="3">
        <v>82</v>
      </c>
      <c r="V94" s="3" t="s">
        <v>87</v>
      </c>
      <c r="W94" s="7">
        <v>917.94694176133009</v>
      </c>
      <c r="X94" s="15">
        <f t="shared" si="3"/>
        <v>6.5109383122570073E-4</v>
      </c>
    </row>
    <row r="95" spans="2:24">
      <c r="B95" s="1">
        <f>'[7]Sum each CME'!GZ94</f>
        <v>0</v>
      </c>
      <c r="C95" s="1">
        <f>'[7]Sum each CME'!HA94</f>
        <v>0</v>
      </c>
      <c r="E95" s="1">
        <v>0</v>
      </c>
      <c r="F95" s="1">
        <v>0</v>
      </c>
      <c r="H95" s="3">
        <v>83</v>
      </c>
      <c r="I95" s="3" t="s">
        <v>24</v>
      </c>
      <c r="J95" s="7">
        <v>19653.945079540317</v>
      </c>
      <c r="L95" s="3">
        <v>83</v>
      </c>
      <c r="M95" s="3" t="s">
        <v>16</v>
      </c>
      <c r="N95" s="7">
        <v>1337</v>
      </c>
      <c r="P95" s="3">
        <v>83</v>
      </c>
      <c r="Q95" s="3" t="s">
        <v>16</v>
      </c>
      <c r="R95" s="7">
        <v>1337</v>
      </c>
      <c r="U95" s="3">
        <v>83</v>
      </c>
      <c r="V95" s="3" t="s">
        <v>117</v>
      </c>
      <c r="W95" s="7">
        <v>912.01127181380775</v>
      </c>
      <c r="X95" s="15">
        <f t="shared" si="3"/>
        <v>6.468836989062791E-4</v>
      </c>
    </row>
    <row r="96" spans="2:24">
      <c r="B96" s="1">
        <f>'[7]Sum each CME'!GZ95</f>
        <v>0</v>
      </c>
      <c r="C96" s="1">
        <f>'[7]Sum each CME'!HA95</f>
        <v>0</v>
      </c>
      <c r="E96" s="1">
        <v>0</v>
      </c>
      <c r="F96" s="1">
        <v>0</v>
      </c>
      <c r="H96" s="3">
        <v>84</v>
      </c>
      <c r="I96" s="3" t="s">
        <v>74</v>
      </c>
      <c r="J96" s="7">
        <v>7268.4155957500998</v>
      </c>
      <c r="L96" s="3">
        <v>84</v>
      </c>
      <c r="M96" s="3" t="s">
        <v>113</v>
      </c>
      <c r="N96" s="7">
        <v>1337</v>
      </c>
      <c r="P96" s="3">
        <v>84</v>
      </c>
      <c r="Q96" s="3" t="s">
        <v>113</v>
      </c>
      <c r="R96" s="7">
        <v>1337</v>
      </c>
      <c r="U96" s="3">
        <v>84</v>
      </c>
      <c r="V96" s="3" t="s">
        <v>118</v>
      </c>
      <c r="W96" s="7">
        <v>881.95947693288008</v>
      </c>
      <c r="X96" s="15">
        <f t="shared" si="3"/>
        <v>6.2556815508335573E-4</v>
      </c>
    </row>
    <row r="97" spans="2:24">
      <c r="B97" s="1">
        <f>'[7]Sum each CME'!GZ96</f>
        <v>0</v>
      </c>
      <c r="C97" s="1">
        <f>'[7]Sum each CME'!HA96</f>
        <v>0</v>
      </c>
      <c r="E97" s="1">
        <v>0</v>
      </c>
      <c r="F97" s="1">
        <v>0</v>
      </c>
      <c r="H97" s="3">
        <v>85</v>
      </c>
      <c r="I97" s="3" t="s">
        <v>119</v>
      </c>
      <c r="J97" s="7">
        <v>568.79935000117302</v>
      </c>
      <c r="L97" s="3">
        <v>85</v>
      </c>
      <c r="M97" s="3" t="s">
        <v>114</v>
      </c>
      <c r="N97" s="7">
        <v>1337</v>
      </c>
      <c r="P97" s="3">
        <v>85</v>
      </c>
      <c r="Q97" s="3" t="s">
        <v>114</v>
      </c>
      <c r="R97" s="7">
        <v>1337</v>
      </c>
      <c r="U97" s="3">
        <v>85</v>
      </c>
      <c r="V97" s="3" t="s">
        <v>45</v>
      </c>
      <c r="W97" s="7">
        <v>770.32113307247857</v>
      </c>
      <c r="X97" s="15">
        <f t="shared" si="3"/>
        <v>5.4638379952976434E-4</v>
      </c>
    </row>
    <row r="98" spans="2:24">
      <c r="B98" s="1" t="str">
        <f>'[7]Sum each CME'!GZ97</f>
        <v>CNOOC (China National Offshore Oil Co.)</v>
      </c>
      <c r="C98" s="1">
        <f>'[7]Sum each CME'!HA97</f>
        <v>3250.3063566193068</v>
      </c>
      <c r="E98" s="1" t="s">
        <v>53</v>
      </c>
      <c r="F98" s="1">
        <v>3250.3063566193068</v>
      </c>
      <c r="H98" s="3">
        <v>86</v>
      </c>
      <c r="I98" s="3" t="s">
        <v>88</v>
      </c>
      <c r="J98" s="7">
        <v>4509.6843184102727</v>
      </c>
      <c r="L98" s="3">
        <v>86</v>
      </c>
      <c r="M98" s="3" t="s">
        <v>73</v>
      </c>
      <c r="N98" s="7">
        <v>1311.4469520826331</v>
      </c>
      <c r="P98" s="3">
        <v>86</v>
      </c>
      <c r="Q98" s="3" t="s">
        <v>73</v>
      </c>
      <c r="R98" s="7">
        <v>1311.4469520826331</v>
      </c>
      <c r="U98" s="3">
        <v>86</v>
      </c>
      <c r="V98" s="3" t="s">
        <v>101</v>
      </c>
      <c r="W98" s="7">
        <v>753.23887997478505</v>
      </c>
      <c r="X98" s="15">
        <f t="shared" si="3"/>
        <v>5.3426746784505561E-4</v>
      </c>
    </row>
    <row r="99" spans="2:24">
      <c r="B99" s="1">
        <f>'[7]Sum each CME'!GZ98</f>
        <v>0</v>
      </c>
      <c r="C99" s="1">
        <f>'[7]Sum each CME'!HA98</f>
        <v>0</v>
      </c>
      <c r="E99" s="1">
        <v>0</v>
      </c>
      <c r="F99" s="1">
        <v>0</v>
      </c>
      <c r="H99" s="3">
        <v>87</v>
      </c>
      <c r="I99" s="3" t="s">
        <v>15</v>
      </c>
      <c r="J99" s="7">
        <v>61142.625893893462</v>
      </c>
      <c r="L99" s="3">
        <v>87</v>
      </c>
      <c r="M99" s="3" t="s">
        <v>47</v>
      </c>
      <c r="N99" s="7">
        <v>1214.3277275334128</v>
      </c>
      <c r="P99" s="3">
        <v>87</v>
      </c>
      <c r="Q99" s="3" t="s">
        <v>47</v>
      </c>
      <c r="R99" s="7">
        <v>1214.3277275334128</v>
      </c>
      <c r="U99" s="3">
        <v>87</v>
      </c>
      <c r="V99" s="3" t="s">
        <v>120</v>
      </c>
      <c r="W99" s="7">
        <v>737.6224535256863</v>
      </c>
      <c r="X99" s="15">
        <f t="shared" si="3"/>
        <v>5.2319083752556408E-4</v>
      </c>
    </row>
    <row r="100" spans="2:24">
      <c r="B100" s="1">
        <f>'[7]Sum each CME'!GZ99</f>
        <v>0</v>
      </c>
      <c r="C100" s="1">
        <f>'[7]Sum each CME'!HA99</f>
        <v>0</v>
      </c>
      <c r="E100" s="1">
        <v>0</v>
      </c>
      <c r="F100" s="1">
        <v>0</v>
      </c>
      <c r="H100" s="3">
        <v>88</v>
      </c>
      <c r="I100" s="3" t="s">
        <v>100</v>
      </c>
      <c r="J100" s="7">
        <v>2671.2167158770917</v>
      </c>
      <c r="L100" s="3">
        <v>88</v>
      </c>
      <c r="M100" s="3" t="s">
        <v>115</v>
      </c>
      <c r="N100" s="7">
        <v>1167.6556910346148</v>
      </c>
      <c r="P100" s="3">
        <v>88</v>
      </c>
      <c r="Q100" s="3" t="s">
        <v>115</v>
      </c>
      <c r="R100" s="7">
        <v>1167.6556910346148</v>
      </c>
      <c r="U100" s="3">
        <v>88</v>
      </c>
      <c r="V100" s="3" t="s">
        <v>106</v>
      </c>
      <c r="W100" s="7">
        <v>737.61715211058174</v>
      </c>
      <c r="X100" s="15">
        <f t="shared" si="3"/>
        <v>5.2318707726610426E-4</v>
      </c>
    </row>
    <row r="101" spans="2:24">
      <c r="B101" s="1">
        <f>'[7]Sum each CME'!GZ100</f>
        <v>0</v>
      </c>
      <c r="C101" s="1">
        <f>'[7]Sum each CME'!HA100</f>
        <v>0</v>
      </c>
      <c r="E101" s="1">
        <v>0</v>
      </c>
      <c r="F101" s="1">
        <v>0</v>
      </c>
      <c r="H101" s="3">
        <v>89</v>
      </c>
      <c r="I101" s="3" t="s">
        <v>91</v>
      </c>
      <c r="J101" s="7">
        <v>3589.7960794744668</v>
      </c>
      <c r="L101" s="3">
        <v>89</v>
      </c>
      <c r="M101" s="3" t="s">
        <v>86</v>
      </c>
      <c r="N101" s="7">
        <v>1064.8617955435514</v>
      </c>
      <c r="P101" s="3">
        <v>89</v>
      </c>
      <c r="Q101" s="3" t="s">
        <v>86</v>
      </c>
      <c r="R101" s="7">
        <v>1064.8617955435514</v>
      </c>
      <c r="U101" s="3">
        <v>89</v>
      </c>
      <c r="V101" s="3" t="s">
        <v>96</v>
      </c>
      <c r="W101" s="7">
        <v>659.25355147131427</v>
      </c>
      <c r="X101" s="15">
        <f t="shared" si="3"/>
        <v>4.6760428195664791E-4</v>
      </c>
    </row>
    <row r="102" spans="2:24">
      <c r="B102" s="1">
        <f>'[7]Sum each CME'!GZ101</f>
        <v>0</v>
      </c>
      <c r="C102" s="1">
        <f>'[7]Sum each CME'!HA101</f>
        <v>0</v>
      </c>
      <c r="E102" s="1">
        <v>0</v>
      </c>
      <c r="F102" s="1">
        <v>0</v>
      </c>
      <c r="H102" s="3">
        <v>90</v>
      </c>
      <c r="I102" s="3" t="s">
        <v>99</v>
      </c>
      <c r="J102" s="7">
        <v>2860.5994567450875</v>
      </c>
      <c r="L102" s="3">
        <v>90</v>
      </c>
      <c r="M102" s="3" t="s">
        <v>116</v>
      </c>
      <c r="N102" s="7">
        <v>1002.3490221437389</v>
      </c>
      <c r="P102" s="3">
        <v>90</v>
      </c>
      <c r="Q102" s="3" t="s">
        <v>116</v>
      </c>
      <c r="R102" s="7">
        <v>1002.3490221437389</v>
      </c>
      <c r="U102" s="3">
        <v>90</v>
      </c>
      <c r="V102" s="3" t="s">
        <v>112</v>
      </c>
      <c r="W102" s="7">
        <v>602.25900031518347</v>
      </c>
      <c r="X102" s="15">
        <f t="shared" si="3"/>
        <v>4.2717841529377621E-4</v>
      </c>
    </row>
    <row r="103" spans="2:24">
      <c r="B103" s="1" t="str">
        <f>'[7]Sum each CME'!GZ102</f>
        <v>Cloud Peak</v>
      </c>
      <c r="C103" s="1">
        <f>'[7]Sum each CME'!HA102</f>
        <v>1435.5360600297558</v>
      </c>
      <c r="E103" s="1" t="s">
        <v>50</v>
      </c>
      <c r="F103" s="1">
        <v>1435.5360600297558</v>
      </c>
      <c r="H103" s="3">
        <v>91</v>
      </c>
      <c r="I103" s="3" t="s">
        <v>54</v>
      </c>
      <c r="J103" s="7">
        <v>12699.749373295384</v>
      </c>
      <c r="L103" s="3">
        <v>91</v>
      </c>
      <c r="M103" s="3" t="s">
        <v>87</v>
      </c>
      <c r="N103" s="7">
        <v>917.94694176133009</v>
      </c>
      <c r="P103" s="3">
        <v>91</v>
      </c>
      <c r="Q103" s="3" t="s">
        <v>87</v>
      </c>
      <c r="R103" s="7">
        <v>917.94694176133009</v>
      </c>
      <c r="U103" s="3">
        <v>91</v>
      </c>
      <c r="V103" s="3" t="s">
        <v>121</v>
      </c>
      <c r="W103" s="7">
        <v>572.28000784280198</v>
      </c>
      <c r="X103" s="15">
        <f t="shared" si="3"/>
        <v>4.0591450974856406E-4</v>
      </c>
    </row>
    <row r="104" spans="2:24">
      <c r="B104" s="1">
        <f>'[7]Sum each CME'!GZ103</f>
        <v>0</v>
      </c>
      <c r="C104" s="1">
        <f>'[7]Sum each CME'!HA103</f>
        <v>0</v>
      </c>
      <c r="E104" s="1">
        <v>0</v>
      </c>
      <c r="F104" s="1">
        <v>0</v>
      </c>
      <c r="H104" s="3">
        <v>92</v>
      </c>
      <c r="I104" s="3" t="s">
        <v>121</v>
      </c>
      <c r="J104" s="7">
        <v>572.28000784280198</v>
      </c>
      <c r="L104" s="3">
        <v>92</v>
      </c>
      <c r="M104" s="3" t="s">
        <v>117</v>
      </c>
      <c r="N104" s="7">
        <v>912.01127181380775</v>
      </c>
      <c r="P104" s="3">
        <v>92</v>
      </c>
      <c r="Q104" s="3" t="s">
        <v>117</v>
      </c>
      <c r="R104" s="7">
        <v>912.01127181380775</v>
      </c>
      <c r="U104" s="3">
        <v>92</v>
      </c>
      <c r="V104" s="3" t="s">
        <v>119</v>
      </c>
      <c r="W104" s="7">
        <v>568.79935000117302</v>
      </c>
      <c r="X104" s="15">
        <f t="shared" si="3"/>
        <v>4.0344570164409607E-4</v>
      </c>
    </row>
    <row r="105" spans="2:24">
      <c r="B105" s="1">
        <f>'[7]Sum each CME'!GZ104</f>
        <v>0</v>
      </c>
      <c r="C105" s="1">
        <f>'[7]Sum each CME'!HA104</f>
        <v>0</v>
      </c>
      <c r="E105" s="1">
        <v>0</v>
      </c>
      <c r="F105" s="1">
        <v>0</v>
      </c>
      <c r="H105" s="3">
        <v>93</v>
      </c>
      <c r="I105" s="3" t="s">
        <v>103</v>
      </c>
      <c r="J105" s="7">
        <v>2431.7544743054241</v>
      </c>
      <c r="L105" s="3">
        <v>93</v>
      </c>
      <c r="M105" s="3" t="s">
        <v>118</v>
      </c>
      <c r="N105" s="7">
        <v>881.95947693288008</v>
      </c>
      <c r="P105" s="3">
        <v>93</v>
      </c>
      <c r="Q105" s="3" t="s">
        <v>118</v>
      </c>
      <c r="R105" s="7">
        <v>881.95947693288008</v>
      </c>
      <c r="U105" s="3">
        <v>93</v>
      </c>
      <c r="V105" s="3" t="s">
        <v>110</v>
      </c>
      <c r="W105" s="7">
        <v>520.44397115474521</v>
      </c>
      <c r="X105" s="15">
        <f t="shared" si="3"/>
        <v>3.6914754404788412E-4</v>
      </c>
    </row>
    <row r="106" spans="2:24">
      <c r="B106" s="1">
        <f>'[7]Sum each CME'!GZ105</f>
        <v>0</v>
      </c>
      <c r="C106" s="1">
        <f>'[7]Sum each CME'!HA105</f>
        <v>0</v>
      </c>
      <c r="E106" s="1">
        <v>0</v>
      </c>
      <c r="F106" s="1">
        <v>0</v>
      </c>
      <c r="H106" s="3">
        <v>94</v>
      </c>
      <c r="I106" s="3" t="s">
        <v>109</v>
      </c>
      <c r="J106" s="7">
        <v>1557.7016483815789</v>
      </c>
      <c r="L106" s="3">
        <v>94</v>
      </c>
      <c r="M106" s="3" t="s">
        <v>45</v>
      </c>
      <c r="N106" s="7">
        <v>770.32113307247857</v>
      </c>
      <c r="P106" s="3">
        <v>94</v>
      </c>
      <c r="Q106" s="3" t="s">
        <v>45</v>
      </c>
      <c r="R106" s="7">
        <v>770.32113307247857</v>
      </c>
      <c r="U106" s="3">
        <v>94</v>
      </c>
      <c r="V106" s="3" t="s">
        <v>122</v>
      </c>
      <c r="W106" s="7">
        <v>517.76443063532918</v>
      </c>
      <c r="X106" s="15">
        <f t="shared" si="3"/>
        <v>3.6724696328080457E-4</v>
      </c>
    </row>
    <row r="107" spans="2:24">
      <c r="B107" s="1">
        <f>'[7]Sum each CME'!GZ106</f>
        <v>0</v>
      </c>
      <c r="C107" s="1">
        <f>'[7]Sum each CME'!HA106</f>
        <v>0</v>
      </c>
      <c r="E107" s="1">
        <v>0</v>
      </c>
      <c r="F107" s="1">
        <v>0</v>
      </c>
      <c r="H107" s="3">
        <v>95</v>
      </c>
      <c r="I107" s="3" t="s">
        <v>122</v>
      </c>
      <c r="J107" s="7">
        <v>517.76443063532918</v>
      </c>
      <c r="L107" s="3">
        <v>95</v>
      </c>
      <c r="M107" s="3" t="s">
        <v>101</v>
      </c>
      <c r="N107" s="7">
        <v>753.23887997478505</v>
      </c>
      <c r="P107" s="3">
        <v>95</v>
      </c>
      <c r="Q107" s="3" t="s">
        <v>101</v>
      </c>
      <c r="R107" s="7">
        <v>753.23887997478505</v>
      </c>
      <c r="U107" s="3">
        <v>95</v>
      </c>
      <c r="V107" s="3" t="s">
        <v>75</v>
      </c>
      <c r="W107" s="7">
        <v>459.11834114542341</v>
      </c>
      <c r="X107" s="15">
        <f t="shared" si="3"/>
        <v>3.2564967115505109E-4</v>
      </c>
    </row>
    <row r="108" spans="2:24">
      <c r="B108" s="1" t="str">
        <f>'[7]Sum each CME'!GZ107</f>
        <v>Coal India, India</v>
      </c>
      <c r="C108" s="1">
        <f>'[7]Sum each CME'!HA107</f>
        <v>24340.72860023161</v>
      </c>
      <c r="E108" s="1" t="s">
        <v>35</v>
      </c>
      <c r="F108" s="1">
        <v>24340.72860023161</v>
      </c>
      <c r="H108" s="3">
        <v>96</v>
      </c>
      <c r="I108" s="3" t="s">
        <v>114</v>
      </c>
      <c r="J108" s="7">
        <v>1337</v>
      </c>
      <c r="L108" s="3">
        <v>96</v>
      </c>
      <c r="M108" s="3" t="s">
        <v>120</v>
      </c>
      <c r="N108" s="7">
        <v>737.6224535256863</v>
      </c>
      <c r="P108" s="3">
        <v>96</v>
      </c>
      <c r="Q108" s="3" t="s">
        <v>120</v>
      </c>
      <c r="R108" s="7">
        <v>737.6224535256863</v>
      </c>
      <c r="U108" s="3">
        <v>96</v>
      </c>
      <c r="V108" s="3" t="s">
        <v>105</v>
      </c>
      <c r="W108" s="7">
        <v>339.54398141993681</v>
      </c>
      <c r="X108" s="15">
        <f t="shared" si="3"/>
        <v>2.4083635085503141E-4</v>
      </c>
    </row>
    <row r="109" spans="2:24">
      <c r="B109" s="1">
        <f>'[7]Sum each CME'!GZ108</f>
        <v>0</v>
      </c>
      <c r="C109" s="1">
        <f>'[7]Sum each CME'!HA108</f>
        <v>0</v>
      </c>
      <c r="E109" s="1">
        <v>0</v>
      </c>
      <c r="F109" s="1">
        <v>0</v>
      </c>
      <c r="H109" s="3">
        <v>97</v>
      </c>
      <c r="I109" s="3" t="s">
        <v>51</v>
      </c>
      <c r="J109" s="7">
        <v>12755.009627404837</v>
      </c>
      <c r="L109" s="3">
        <v>97</v>
      </c>
      <c r="M109" s="3" t="s">
        <v>106</v>
      </c>
      <c r="N109" s="7">
        <v>737.61715211058174</v>
      </c>
      <c r="P109" s="3">
        <v>97</v>
      </c>
      <c r="Q109" s="3" t="s">
        <v>106</v>
      </c>
      <c r="R109" s="7">
        <v>737.61715211058174</v>
      </c>
      <c r="U109" s="3">
        <v>97</v>
      </c>
      <c r="V109" s="3" t="s">
        <v>25</v>
      </c>
      <c r="W109" s="7">
        <v>262.58838629548427</v>
      </c>
      <c r="X109" s="15">
        <f t="shared" si="3"/>
        <v>1.8625224475441842E-4</v>
      </c>
    </row>
    <row r="110" spans="2:24">
      <c r="B110" s="1">
        <f>'[7]Sum each CME'!GZ109</f>
        <v>0</v>
      </c>
      <c r="C110" s="1">
        <f>'[7]Sum each CME'!HA109</f>
        <v>0</v>
      </c>
      <c r="E110" s="1">
        <v>0</v>
      </c>
      <c r="F110" s="1">
        <v>0</v>
      </c>
      <c r="H110" s="3">
        <v>98</v>
      </c>
      <c r="I110" s="3" t="s">
        <v>95</v>
      </c>
      <c r="J110" s="7">
        <v>2915.3839062511452</v>
      </c>
      <c r="L110" s="3">
        <v>98</v>
      </c>
      <c r="M110" s="3" t="s">
        <v>96</v>
      </c>
      <c r="N110" s="7">
        <v>659.25355147131427</v>
      </c>
      <c r="P110" s="3">
        <v>98</v>
      </c>
      <c r="Q110" s="3" t="s">
        <v>96</v>
      </c>
      <c r="R110" s="7">
        <v>659.25355147131427</v>
      </c>
      <c r="U110" s="3">
        <v>98</v>
      </c>
      <c r="V110" s="3" t="s">
        <v>123</v>
      </c>
      <c r="W110" s="7">
        <v>258.16935565812145</v>
      </c>
      <c r="X110" s="15">
        <f t="shared" si="3"/>
        <v>1.8311785489255603E-4</v>
      </c>
    </row>
    <row r="111" spans="2:24">
      <c r="B111" s="1">
        <f>'[7]Sum each CME'!GZ110</f>
        <v>0</v>
      </c>
      <c r="C111" s="1">
        <f>'[7]Sum each CME'!HA110</f>
        <v>0</v>
      </c>
      <c r="E111" s="1">
        <v>0</v>
      </c>
      <c r="F111" s="1">
        <v>0</v>
      </c>
      <c r="H111" s="3">
        <v>99</v>
      </c>
      <c r="I111" s="3" t="s">
        <v>118</v>
      </c>
      <c r="J111" s="7">
        <v>881.95947693288008</v>
      </c>
      <c r="L111" s="3">
        <v>99</v>
      </c>
      <c r="M111" s="3" t="s">
        <v>112</v>
      </c>
      <c r="N111" s="7">
        <v>602.25900031518347</v>
      </c>
      <c r="P111" s="3">
        <v>99</v>
      </c>
      <c r="Q111" s="3" t="s">
        <v>112</v>
      </c>
      <c r="R111" s="7">
        <v>602.25900031518347</v>
      </c>
      <c r="U111" s="3">
        <v>99</v>
      </c>
      <c r="V111" s="3" t="s">
        <v>124</v>
      </c>
      <c r="W111" s="7">
        <v>251.03416476797003</v>
      </c>
      <c r="X111" s="15">
        <f t="shared" si="3"/>
        <v>1.7805691012348101E-4</v>
      </c>
    </row>
    <row r="112" spans="2:24">
      <c r="B112" s="1">
        <f>'[7]Sum each CME'!GZ111</f>
        <v>0</v>
      </c>
      <c r="C112" s="1">
        <f>'[7]Sum each CME'!HA111</f>
        <v>0</v>
      </c>
      <c r="E112" s="1">
        <v>0</v>
      </c>
      <c r="F112" s="1">
        <v>0</v>
      </c>
      <c r="H112" s="3">
        <v>100</v>
      </c>
      <c r="I112" s="3" t="s">
        <v>33</v>
      </c>
      <c r="J112" s="7">
        <v>4777.0863563934936</v>
      </c>
      <c r="L112" s="3">
        <v>100</v>
      </c>
      <c r="M112" s="3" t="s">
        <v>121</v>
      </c>
      <c r="N112" s="7">
        <v>572.28000784280198</v>
      </c>
      <c r="P112" s="3">
        <v>100</v>
      </c>
      <c r="Q112" s="3" t="s">
        <v>121</v>
      </c>
      <c r="R112" s="7">
        <v>572.28000784280198</v>
      </c>
      <c r="U112" s="3">
        <v>100</v>
      </c>
    </row>
    <row r="113" spans="2:24">
      <c r="B113" s="1" t="str">
        <f>'[7]Sum each CME'!GZ112</f>
        <v>ConocoPhillips, USA</v>
      </c>
      <c r="C113" s="1">
        <f>'[7]Sum each CME'!HA112</f>
        <v>15421.988307440857</v>
      </c>
      <c r="E113" s="1" t="s">
        <v>46</v>
      </c>
      <c r="F113" s="1">
        <v>15421.988307440857</v>
      </c>
      <c r="H113" s="3">
        <v>101</v>
      </c>
      <c r="I113" s="3" t="s">
        <v>124</v>
      </c>
      <c r="J113" s="7">
        <v>251.03416476797003</v>
      </c>
      <c r="L113" s="3">
        <v>101</v>
      </c>
      <c r="M113" s="3" t="s">
        <v>119</v>
      </c>
      <c r="N113" s="7">
        <v>568.79935000117302</v>
      </c>
      <c r="P113" s="3">
        <v>101</v>
      </c>
      <c r="Q113" s="3" t="s">
        <v>119</v>
      </c>
      <c r="R113" s="7">
        <v>568.79935000117302</v>
      </c>
      <c r="U113" s="3">
        <v>101</v>
      </c>
    </row>
    <row r="114" spans="2:24">
      <c r="B114" s="1">
        <f>'[7]Sum each CME'!GZ113</f>
        <v>0</v>
      </c>
      <c r="C114" s="1">
        <f>'[7]Sum each CME'!HA113</f>
        <v>0</v>
      </c>
      <c r="E114" s="1">
        <v>0</v>
      </c>
      <c r="F114" s="1">
        <v>0</v>
      </c>
      <c r="H114" s="3">
        <v>102</v>
      </c>
      <c r="I114" s="3" t="s">
        <v>111</v>
      </c>
      <c r="J114" s="7">
        <v>1337.1240932269725</v>
      </c>
      <c r="L114" s="3">
        <v>102</v>
      </c>
      <c r="M114" s="3" t="s">
        <v>110</v>
      </c>
      <c r="N114" s="7">
        <v>520.44397115474521</v>
      </c>
      <c r="P114" s="3">
        <v>102</v>
      </c>
      <c r="Q114" s="3" t="s">
        <v>110</v>
      </c>
      <c r="R114" s="7">
        <v>520.44397115474521</v>
      </c>
      <c r="U114" s="3">
        <v>102</v>
      </c>
    </row>
    <row r="115" spans="2:24">
      <c r="B115" s="1">
        <f>'[7]Sum each CME'!GZ114</f>
        <v>0</v>
      </c>
      <c r="C115" s="1">
        <f>'[7]Sum each CME'!HA114</f>
        <v>0</v>
      </c>
      <c r="E115" s="1">
        <v>0</v>
      </c>
      <c r="F115" s="1">
        <v>0</v>
      </c>
      <c r="H115" s="3">
        <v>103</v>
      </c>
      <c r="I115" s="3" t="s">
        <v>108</v>
      </c>
      <c r="J115" s="7">
        <v>1609.9884617538471</v>
      </c>
      <c r="L115" s="3">
        <v>103</v>
      </c>
      <c r="M115" s="3" t="s">
        <v>122</v>
      </c>
      <c r="N115" s="7">
        <v>517.76443063532918</v>
      </c>
      <c r="P115" s="3">
        <v>103</v>
      </c>
      <c r="Q115" s="3" t="s">
        <v>122</v>
      </c>
      <c r="R115" s="7">
        <v>517.76443063532918</v>
      </c>
      <c r="U115" s="3">
        <v>103</v>
      </c>
    </row>
    <row r="116" spans="2:24">
      <c r="B116" s="1">
        <f>'[7]Sum each CME'!GZ115</f>
        <v>0</v>
      </c>
      <c r="C116" s="1">
        <f>'[7]Sum each CME'!HA115</f>
        <v>0</v>
      </c>
      <c r="E116" s="1">
        <v>0</v>
      </c>
      <c r="F116" s="1">
        <v>0</v>
      </c>
      <c r="H116" s="3">
        <v>104</v>
      </c>
      <c r="I116" s="3" t="s">
        <v>123</v>
      </c>
      <c r="J116" s="7">
        <v>258.16935565812145</v>
      </c>
      <c r="L116" s="3">
        <v>104</v>
      </c>
      <c r="M116" s="3" t="s">
        <v>75</v>
      </c>
      <c r="N116" s="7">
        <v>459.11834114542341</v>
      </c>
      <c r="P116" s="3">
        <v>104</v>
      </c>
      <c r="Q116" s="3" t="s">
        <v>75</v>
      </c>
      <c r="R116" s="7">
        <v>459.11834114542341</v>
      </c>
      <c r="U116" s="3">
        <v>104</v>
      </c>
    </row>
    <row r="117" spans="2:24">
      <c r="B117" s="1">
        <f>'[7]Sum each CME'!GZ116</f>
        <v>0</v>
      </c>
      <c r="C117" s="1">
        <f>'[7]Sum each CME'!HA116</f>
        <v>0</v>
      </c>
      <c r="E117" s="1">
        <v>0</v>
      </c>
      <c r="F117" s="1">
        <v>0</v>
      </c>
      <c r="H117" s="3">
        <v>105</v>
      </c>
      <c r="I117" s="3" t="s">
        <v>116</v>
      </c>
      <c r="J117" s="7">
        <v>1002.3490221437389</v>
      </c>
      <c r="L117" s="3">
        <v>105</v>
      </c>
      <c r="M117" s="3" t="s">
        <v>105</v>
      </c>
      <c r="N117" s="7">
        <v>339.54398141993681</v>
      </c>
      <c r="P117" s="3">
        <v>105</v>
      </c>
      <c r="Q117" s="3" t="s">
        <v>105</v>
      </c>
      <c r="R117" s="7">
        <v>339.54398141993681</v>
      </c>
      <c r="U117" s="3">
        <v>105</v>
      </c>
    </row>
    <row r="118" spans="2:24">
      <c r="B118" s="1">
        <f>'[7]Sum each CME'!GZ117</f>
        <v>0</v>
      </c>
      <c r="C118" s="1">
        <f>'[7]Sum each CME'!HA117</f>
        <v>0</v>
      </c>
      <c r="E118" s="1">
        <v>0</v>
      </c>
      <c r="F118" s="1">
        <v>0</v>
      </c>
      <c r="H118" s="3">
        <v>106</v>
      </c>
      <c r="I118" s="3" t="s">
        <v>120</v>
      </c>
      <c r="J118" s="7">
        <v>737.6224535256863</v>
      </c>
      <c r="L118" s="3">
        <v>106</v>
      </c>
      <c r="M118" s="3" t="s">
        <v>25</v>
      </c>
      <c r="N118" s="7">
        <v>262.58838629548427</v>
      </c>
      <c r="P118" s="3">
        <v>106</v>
      </c>
      <c r="Q118" s="3" t="s">
        <v>25</v>
      </c>
      <c r="R118" s="7">
        <v>262.58838629548427</v>
      </c>
      <c r="U118" s="3">
        <v>106</v>
      </c>
    </row>
    <row r="119" spans="2:24">
      <c r="B119" s="1" t="str">
        <f>'[7]Sum each CME'!GZ118</f>
        <v>CONSOL Energy, USA</v>
      </c>
      <c r="C119" s="1">
        <f>'[7]Sum each CME'!HA118</f>
        <v>7404.4671009088288</v>
      </c>
      <c r="E119" s="1" t="s">
        <v>56</v>
      </c>
      <c r="F119" s="1">
        <v>7404.4671009088288</v>
      </c>
      <c r="H119" s="3">
        <v>107</v>
      </c>
      <c r="I119" s="3" t="s">
        <v>117</v>
      </c>
      <c r="J119" s="7">
        <v>912.01127181380775</v>
      </c>
      <c r="L119" s="3">
        <v>107</v>
      </c>
      <c r="M119" s="3" t="s">
        <v>123</v>
      </c>
      <c r="N119" s="7">
        <v>258.16935565812145</v>
      </c>
      <c r="P119" s="3">
        <v>107</v>
      </c>
      <c r="Q119" s="3" t="s">
        <v>123</v>
      </c>
      <c r="R119" s="7">
        <v>258.16935565812145</v>
      </c>
      <c r="U119" s="3">
        <v>107</v>
      </c>
    </row>
    <row r="120" spans="2:24">
      <c r="B120" s="1">
        <f>'[7]Sum each CME'!GZ119</f>
        <v>0</v>
      </c>
      <c r="C120" s="1">
        <f>'[7]Sum each CME'!HA119</f>
        <v>0</v>
      </c>
      <c r="E120" s="1">
        <v>0</v>
      </c>
      <c r="F120" s="1">
        <v>0</v>
      </c>
      <c r="H120" s="3">
        <v>108</v>
      </c>
      <c r="I120" s="3" t="s">
        <v>97</v>
      </c>
      <c r="J120" s="7">
        <v>2896.1089024563994</v>
      </c>
      <c r="L120" s="3">
        <v>108</v>
      </c>
      <c r="M120" s="3" t="s">
        <v>124</v>
      </c>
      <c r="N120" s="7">
        <v>251.03416476797003</v>
      </c>
      <c r="P120" s="3">
        <v>108</v>
      </c>
      <c r="Q120" s="3" t="s">
        <v>124</v>
      </c>
      <c r="R120" s="7">
        <v>251.03416476797003</v>
      </c>
      <c r="U120" s="3">
        <v>108</v>
      </c>
    </row>
    <row r="121" spans="2:24">
      <c r="B121" s="1">
        <f>'[7]Sum each CME'!GZ120</f>
        <v>0</v>
      </c>
      <c r="C121" s="1">
        <f>'[7]Sum each CME'!HA120</f>
        <v>0</v>
      </c>
      <c r="E121" s="1">
        <v>0</v>
      </c>
      <c r="F121" s="1">
        <v>0</v>
      </c>
    </row>
    <row r="122" spans="2:24">
      <c r="B122" s="1">
        <f>'[7]Sum each CME'!GZ121</f>
        <v>0</v>
      </c>
      <c r="C122" s="1">
        <f>'[7]Sum each CME'!HA121</f>
        <v>0</v>
      </c>
      <c r="E122" s="1">
        <v>0</v>
      </c>
      <c r="F122" s="1">
        <v>0</v>
      </c>
      <c r="U122" s="17"/>
      <c r="V122" s="18" t="s">
        <v>125</v>
      </c>
      <c r="W122" s="19">
        <f>SUM(W13:W121)</f>
        <v>737346.01629003347</v>
      </c>
      <c r="X122" s="20">
        <f>SUM(X13:X121)</f>
        <v>0.522994762381494</v>
      </c>
    </row>
    <row r="123" spans="2:24">
      <c r="B123" s="1">
        <f>'[7]Sum each CME'!GZ122</f>
        <v>0</v>
      </c>
      <c r="C123" s="1">
        <f>'[7]Sum each CME'!HA122</f>
        <v>0</v>
      </c>
      <c r="E123" s="1">
        <v>0</v>
      </c>
      <c r="F123" s="1">
        <v>0</v>
      </c>
    </row>
    <row r="124" spans="2:24">
      <c r="B124" s="1" t="str">
        <f>'[7]Sum each CME'!GZ123</f>
        <v>Contura Energy / ANR, USA</v>
      </c>
      <c r="C124" s="1">
        <f>'[7]Sum each CME'!HA123</f>
        <v>5952.5106763900503</v>
      </c>
      <c r="E124" s="1" t="s">
        <v>58</v>
      </c>
      <c r="F124" s="1">
        <v>5952.5106763900503</v>
      </c>
      <c r="U124" s="17"/>
      <c r="V124" s="18" t="s">
        <v>126</v>
      </c>
      <c r="W124" s="19">
        <f>SUM(W13:W31)+W33</f>
        <v>493473.25948618341</v>
      </c>
      <c r="X124" s="20">
        <f>SUM(X13:X31)+X33</f>
        <v>0.35001739262815917</v>
      </c>
    </row>
    <row r="125" spans="2:24">
      <c r="B125" s="1">
        <f>'[7]Sum each CME'!GZ124</f>
        <v>0</v>
      </c>
      <c r="C125" s="1">
        <f>'[7]Sum each CME'!HA124</f>
        <v>0</v>
      </c>
      <c r="E125" s="1">
        <v>0</v>
      </c>
      <c r="F125" s="1">
        <v>0</v>
      </c>
      <c r="W125" s="21" t="s">
        <v>127</v>
      </c>
    </row>
    <row r="126" spans="2:24">
      <c r="B126" s="1">
        <f>'[7]Sum each CME'!GZ125</f>
        <v>0</v>
      </c>
      <c r="C126" s="1">
        <f>'[7]Sum each CME'!HA125</f>
        <v>0</v>
      </c>
      <c r="E126" s="1">
        <v>0</v>
      </c>
      <c r="F126" s="1">
        <v>0</v>
      </c>
    </row>
    <row r="127" spans="2:24">
      <c r="B127" s="1">
        <f>'[7]Sum each CME'!GZ126</f>
        <v>0</v>
      </c>
      <c r="C127" s="1">
        <f>'[7]Sum each CME'!HA126</f>
        <v>0</v>
      </c>
      <c r="E127" s="1">
        <v>0</v>
      </c>
      <c r="F127" s="1">
        <v>0</v>
      </c>
    </row>
    <row r="128" spans="2:24">
      <c r="B128" s="1">
        <f>'[7]Sum each CME'!GZ127</f>
        <v>0</v>
      </c>
      <c r="C128" s="1">
        <f>'[7]Sum each CME'!HA127</f>
        <v>0</v>
      </c>
      <c r="E128" s="1">
        <v>0</v>
      </c>
      <c r="F128" s="1">
        <v>0</v>
      </c>
    </row>
    <row r="129" spans="2:6">
      <c r="B129" s="1" t="str">
        <f>'[7]Sum each CME'!GZ128</f>
        <v>Cyprus Amax, USA</v>
      </c>
      <c r="C129" s="1">
        <f>'[7]Sum each CME'!HA128</f>
        <v>1793.1970981174954</v>
      </c>
      <c r="E129" s="1" t="s">
        <v>60</v>
      </c>
      <c r="F129" s="1">
        <v>1793.1970981174954</v>
      </c>
    </row>
    <row r="130" spans="2:6">
      <c r="B130" s="1">
        <f>'[7]Sum each CME'!GZ129</f>
        <v>0</v>
      </c>
      <c r="C130" s="1">
        <f>'[7]Sum each CME'!HA129</f>
        <v>0</v>
      </c>
      <c r="E130" s="1">
        <v>0</v>
      </c>
      <c r="F130" s="1">
        <v>0</v>
      </c>
    </row>
    <row r="131" spans="2:6">
      <c r="B131" s="1">
        <f>'[7]Sum each CME'!GZ130</f>
        <v>0</v>
      </c>
      <c r="C131" s="1">
        <f>'[7]Sum each CME'!HA130</f>
        <v>0</v>
      </c>
      <c r="E131" s="1">
        <v>0</v>
      </c>
      <c r="F131" s="1">
        <v>0</v>
      </c>
    </row>
    <row r="132" spans="2:6">
      <c r="B132" s="1">
        <f>'[7]Sum each CME'!GZ131</f>
        <v>0</v>
      </c>
      <c r="C132" s="1">
        <f>'[7]Sum each CME'!HA131</f>
        <v>0</v>
      </c>
      <c r="E132" s="1">
        <v>0</v>
      </c>
      <c r="F132" s="1">
        <v>0</v>
      </c>
    </row>
    <row r="133" spans="2:6">
      <c r="B133" s="1">
        <f>'[7]Sum each CME'!GZ132</f>
        <v>0</v>
      </c>
      <c r="C133" s="1">
        <f>'[7]Sum each CME'!HA132</f>
        <v>0</v>
      </c>
      <c r="E133" s="1">
        <v>0</v>
      </c>
      <c r="F133" s="1">
        <v>0</v>
      </c>
    </row>
    <row r="134" spans="2:6">
      <c r="B134" s="1" t="str">
        <f>'[7]Sum each CME'!GZ133</f>
        <v>Czech Republic (coal)</v>
      </c>
      <c r="C134" s="1">
        <f>'[7]Sum each CME'!HA133</f>
        <v>2637.7334599141227</v>
      </c>
      <c r="E134" s="1" t="s">
        <v>39</v>
      </c>
      <c r="F134" s="1">
        <v>2637.7334599141227</v>
      </c>
    </row>
    <row r="135" spans="2:6">
      <c r="B135" s="1">
        <f>'[7]Sum each CME'!GZ134</f>
        <v>0</v>
      </c>
      <c r="C135" s="1">
        <f>'[7]Sum each CME'!HA134</f>
        <v>0</v>
      </c>
      <c r="E135" s="1">
        <v>0</v>
      </c>
      <c r="F135" s="1">
        <v>0</v>
      </c>
    </row>
    <row r="136" spans="2:6">
      <c r="B136" s="1">
        <f>'[7]Sum each CME'!GZ135</f>
        <v>0</v>
      </c>
      <c r="C136" s="1">
        <f>'[7]Sum each CME'!HA135</f>
        <v>0</v>
      </c>
      <c r="E136" s="1">
        <v>0</v>
      </c>
      <c r="F136" s="1">
        <v>0</v>
      </c>
    </row>
    <row r="137" spans="2:6">
      <c r="B137" s="1">
        <f>'[7]Sum each CME'!GZ136</f>
        <v>0</v>
      </c>
      <c r="C137" s="1">
        <f>'[7]Sum each CME'!HA136</f>
        <v>0</v>
      </c>
      <c r="E137" s="1">
        <v>0</v>
      </c>
      <c r="F137" s="1">
        <v>0</v>
      </c>
    </row>
    <row r="138" spans="2:6">
      <c r="B138" s="1">
        <f>'[7]Sum each CME'!GZ137</f>
        <v>0</v>
      </c>
      <c r="C138" s="1">
        <f>'[7]Sum each CME'!HA137</f>
        <v>0</v>
      </c>
      <c r="E138" s="1">
        <v>0</v>
      </c>
      <c r="F138" s="1">
        <v>0</v>
      </c>
    </row>
    <row r="139" spans="2:6">
      <c r="B139" s="1" t="str">
        <f>'[7]Sum each CME'!GZ138</f>
        <v>Czechoslovakia (coal)</v>
      </c>
      <c r="C139" s="1">
        <f>'[7]Sum each CME'!HA138</f>
        <v>6934.3797247830244</v>
      </c>
      <c r="E139" s="1" t="s">
        <v>27</v>
      </c>
      <c r="F139" s="1">
        <v>6934.3797247830244</v>
      </c>
    </row>
    <row r="140" spans="2:6">
      <c r="B140" s="1">
        <f>'[7]Sum each CME'!GZ139</f>
        <v>0</v>
      </c>
      <c r="C140" s="1">
        <f>'[7]Sum each CME'!HA139</f>
        <v>0</v>
      </c>
      <c r="E140" s="1">
        <v>0</v>
      </c>
      <c r="F140" s="1">
        <v>0</v>
      </c>
    </row>
    <row r="141" spans="2:6">
      <c r="B141" s="1">
        <f>'[7]Sum each CME'!GZ140</f>
        <v>0</v>
      </c>
      <c r="C141" s="1">
        <f>'[7]Sum each CME'!HA140</f>
        <v>0</v>
      </c>
      <c r="E141" s="1">
        <v>0</v>
      </c>
      <c r="F141" s="1">
        <v>0</v>
      </c>
    </row>
    <row r="142" spans="2:6">
      <c r="B142" s="1">
        <f>'[7]Sum each CME'!GZ141</f>
        <v>0</v>
      </c>
      <c r="C142" s="1">
        <f>'[7]Sum each CME'!HA141</f>
        <v>0</v>
      </c>
      <c r="E142" s="1">
        <v>0</v>
      </c>
      <c r="F142" s="1">
        <v>0</v>
      </c>
    </row>
    <row r="143" spans="2:6">
      <c r="B143" s="1">
        <f>'[7]Sum each CME'!GZ142</f>
        <v>0</v>
      </c>
      <c r="C143" s="1">
        <f>'[7]Sum each CME'!HA142</f>
        <v>0</v>
      </c>
      <c r="E143" s="1">
        <v>0</v>
      </c>
      <c r="F143" s="1">
        <v>0</v>
      </c>
    </row>
    <row r="144" spans="2:6">
      <c r="B144" s="1">
        <f>'[7]Sum each CME'!GZ143</f>
        <v>0</v>
      </c>
      <c r="C144" s="1">
        <f>'[7]Sum each CME'!HA143</f>
        <v>0</v>
      </c>
      <c r="E144" s="1">
        <v>0</v>
      </c>
      <c r="F144" s="1">
        <v>0</v>
      </c>
    </row>
    <row r="145" spans="2:6">
      <c r="B145" s="1">
        <f>'[7]Sum each CME'!GZ144</f>
        <v>0</v>
      </c>
      <c r="C145" s="1">
        <f>'[7]Sum each CME'!HA144</f>
        <v>0</v>
      </c>
      <c r="E145" s="1">
        <v>0</v>
      </c>
      <c r="F145" s="1">
        <v>0</v>
      </c>
    </row>
    <row r="146" spans="2:6">
      <c r="B146" s="1">
        <f>'[7]Sum each CME'!GZ145</f>
        <v>0</v>
      </c>
      <c r="C146" s="1">
        <f>'[7]Sum each CME'!HA145</f>
        <v>0</v>
      </c>
      <c r="E146" s="1">
        <v>0</v>
      </c>
      <c r="F146" s="1">
        <v>0</v>
      </c>
    </row>
    <row r="147" spans="2:6">
      <c r="B147" s="1" t="str">
        <f>'[7]Sum each CME'!GZ146</f>
        <v>Devon Energy, USA</v>
      </c>
      <c r="C147" s="1">
        <f>'[7]Sum each CME'!HA146</f>
        <v>2551.3171278429577</v>
      </c>
      <c r="E147" s="1" t="s">
        <v>65</v>
      </c>
      <c r="F147" s="1">
        <v>2551.3171278429577</v>
      </c>
    </row>
    <row r="148" spans="2:6">
      <c r="B148" s="1">
        <f>'[7]Sum each CME'!GZ147</f>
        <v>0</v>
      </c>
      <c r="C148" s="1">
        <f>'[7]Sum each CME'!HA147</f>
        <v>0</v>
      </c>
      <c r="E148" s="1">
        <v>0</v>
      </c>
      <c r="F148" s="1">
        <v>0</v>
      </c>
    </row>
    <row r="149" spans="2:6">
      <c r="B149" s="1">
        <f>'[7]Sum each CME'!GZ148</f>
        <v>0</v>
      </c>
      <c r="C149" s="1">
        <f>'[7]Sum each CME'!HA148</f>
        <v>0</v>
      </c>
      <c r="E149" s="1">
        <v>0</v>
      </c>
      <c r="F149" s="1">
        <v>0</v>
      </c>
    </row>
    <row r="150" spans="2:6">
      <c r="B150" s="1">
        <f>'[7]Sum each CME'!GZ149</f>
        <v>0</v>
      </c>
      <c r="C150" s="1">
        <f>'[7]Sum each CME'!HA149</f>
        <v>0</v>
      </c>
      <c r="E150" s="1">
        <v>0</v>
      </c>
      <c r="F150" s="1">
        <v>0</v>
      </c>
    </row>
    <row r="151" spans="2:6">
      <c r="B151" s="1">
        <f>'[7]Sum each CME'!GZ150</f>
        <v>0</v>
      </c>
      <c r="C151" s="1">
        <f>'[7]Sum each CME'!HA150</f>
        <v>0</v>
      </c>
      <c r="E151" s="1">
        <v>0</v>
      </c>
      <c r="F151" s="1">
        <v>0</v>
      </c>
    </row>
    <row r="152" spans="2:6">
      <c r="B152" s="1" t="str">
        <f>'[7]Sum each CME'!GZ151</f>
        <v>Ecopetrol, Colombia</v>
      </c>
      <c r="C152" s="1">
        <f>'[7]Sum each CME'!HA151</f>
        <v>2683.152023107044</v>
      </c>
      <c r="E152" s="1" t="s">
        <v>67</v>
      </c>
      <c r="F152" s="1">
        <v>2683.152023107044</v>
      </c>
    </row>
    <row r="153" spans="2:6">
      <c r="B153" s="1">
        <f>'[7]Sum each CME'!GZ152</f>
        <v>0</v>
      </c>
      <c r="C153" s="1">
        <f>'[7]Sum each CME'!HA152</f>
        <v>0</v>
      </c>
      <c r="E153" s="1">
        <v>0</v>
      </c>
      <c r="F153" s="1">
        <v>0</v>
      </c>
    </row>
    <row r="154" spans="2:6">
      <c r="B154" s="1">
        <f>'[7]Sum each CME'!GZ153</f>
        <v>0</v>
      </c>
      <c r="C154" s="1">
        <f>'[7]Sum each CME'!HA153</f>
        <v>0</v>
      </c>
      <c r="E154" s="1">
        <v>0</v>
      </c>
      <c r="F154" s="1">
        <v>0</v>
      </c>
    </row>
    <row r="155" spans="2:6">
      <c r="B155" s="1">
        <f>'[7]Sum each CME'!GZ154</f>
        <v>0</v>
      </c>
      <c r="C155" s="1">
        <f>'[7]Sum each CME'!HA154</f>
        <v>0</v>
      </c>
      <c r="E155" s="1">
        <v>0</v>
      </c>
      <c r="F155" s="1">
        <v>0</v>
      </c>
    </row>
    <row r="156" spans="2:6">
      <c r="B156" s="1">
        <f>'[7]Sum each CME'!GZ155</f>
        <v>0</v>
      </c>
      <c r="C156" s="1">
        <f>'[7]Sum each CME'!HA155</f>
        <v>0</v>
      </c>
      <c r="E156" s="1">
        <v>0</v>
      </c>
      <c r="F156" s="1">
        <v>0</v>
      </c>
    </row>
    <row r="157" spans="2:6">
      <c r="B157" s="1" t="str">
        <f>'[7]Sum each CME'!GZ156</f>
        <v>Egyptian General Petroleum, Egypt</v>
      </c>
      <c r="C157" s="1">
        <f>'[7]Sum each CME'!HA156</f>
        <v>3812.0079672727948</v>
      </c>
      <c r="E157" s="1" t="s">
        <v>69</v>
      </c>
      <c r="F157" s="1">
        <v>3812.0079672727948</v>
      </c>
    </row>
    <row r="158" spans="2:6">
      <c r="B158" s="1">
        <f>'[7]Sum each CME'!GZ157</f>
        <v>0</v>
      </c>
      <c r="C158" s="1">
        <f>'[7]Sum each CME'!HA157</f>
        <v>0</v>
      </c>
      <c r="E158" s="1">
        <v>0</v>
      </c>
      <c r="F158" s="1">
        <v>0</v>
      </c>
    </row>
    <row r="159" spans="2:6">
      <c r="B159" s="1">
        <f>'[7]Sum each CME'!GZ158</f>
        <v>0</v>
      </c>
      <c r="C159" s="1">
        <f>'[7]Sum each CME'!HA158</f>
        <v>0</v>
      </c>
      <c r="E159" s="1">
        <v>0</v>
      </c>
      <c r="F159" s="1">
        <v>0</v>
      </c>
    </row>
    <row r="160" spans="2:6">
      <c r="B160" s="1">
        <f>'[7]Sum each CME'!GZ159</f>
        <v>0</v>
      </c>
      <c r="C160" s="1">
        <f>'[7]Sum each CME'!HA159</f>
        <v>0</v>
      </c>
      <c r="E160" s="1">
        <v>0</v>
      </c>
      <c r="F160" s="1">
        <v>0</v>
      </c>
    </row>
    <row r="161" spans="2:6">
      <c r="B161" s="1">
        <f>'[7]Sum each CME'!GZ160</f>
        <v>0</v>
      </c>
      <c r="C161" s="1">
        <f>'[7]Sum each CME'!HA160</f>
        <v>0</v>
      </c>
      <c r="E161" s="1">
        <v>0</v>
      </c>
      <c r="F161" s="1">
        <v>0</v>
      </c>
    </row>
    <row r="162" spans="2:6">
      <c r="B162" s="1" t="str">
        <f>'[7]Sum each CME'!GZ161</f>
        <v>EnCana, Canada</v>
      </c>
      <c r="C162" s="1">
        <f>'[7]Sum each CME'!HA161</f>
        <v>2316.4830575203991</v>
      </c>
      <c r="E162" s="1" t="s">
        <v>71</v>
      </c>
      <c r="F162" s="1">
        <v>2316.4830575203991</v>
      </c>
    </row>
    <row r="163" spans="2:6">
      <c r="B163" s="1">
        <f>'[7]Sum each CME'!GZ162</f>
        <v>0</v>
      </c>
      <c r="C163" s="1">
        <f>'[7]Sum each CME'!HA162</f>
        <v>0</v>
      </c>
      <c r="E163" s="1">
        <v>0</v>
      </c>
      <c r="F163" s="1">
        <v>0</v>
      </c>
    </row>
    <row r="164" spans="2:6">
      <c r="B164" s="1">
        <f>'[7]Sum each CME'!GZ163</f>
        <v>0</v>
      </c>
      <c r="C164" s="1">
        <f>'[7]Sum each CME'!HA163</f>
        <v>0</v>
      </c>
      <c r="E164" s="1">
        <v>0</v>
      </c>
      <c r="F164" s="1">
        <v>0</v>
      </c>
    </row>
    <row r="165" spans="2:6">
      <c r="B165" s="1">
        <f>'[7]Sum each CME'!GZ164</f>
        <v>0</v>
      </c>
      <c r="C165" s="1">
        <f>'[7]Sum each CME'!HA164</f>
        <v>0</v>
      </c>
      <c r="E165" s="1">
        <v>0</v>
      </c>
      <c r="F165" s="1">
        <v>0</v>
      </c>
    </row>
    <row r="166" spans="2:6">
      <c r="B166" s="1">
        <f>'[7]Sum each CME'!GZ165</f>
        <v>0</v>
      </c>
      <c r="C166" s="1">
        <f>'[7]Sum each CME'!HA165</f>
        <v>0</v>
      </c>
      <c r="E166" s="1">
        <v>0</v>
      </c>
      <c r="F166" s="1">
        <v>0</v>
      </c>
    </row>
    <row r="167" spans="2:6">
      <c r="B167" s="1" t="str">
        <f>'[7]Sum each CME'!GZ166</f>
        <v>ENI, Italy</v>
      </c>
      <c r="C167" s="1">
        <f>'[7]Sum each CME'!HA166</f>
        <v>7836.6799191433838</v>
      </c>
      <c r="E167" s="1" t="s">
        <v>62</v>
      </c>
      <c r="F167" s="1">
        <v>7836.6799191433838</v>
      </c>
    </row>
    <row r="168" spans="2:6">
      <c r="B168" s="1">
        <f>'[7]Sum each CME'!GZ167</f>
        <v>0</v>
      </c>
      <c r="C168" s="1">
        <f>'[7]Sum each CME'!HA167</f>
        <v>0</v>
      </c>
      <c r="E168" s="1">
        <v>0</v>
      </c>
      <c r="F168" s="1">
        <v>0</v>
      </c>
    </row>
    <row r="169" spans="2:6">
      <c r="B169" s="1">
        <f>'[7]Sum each CME'!GZ168</f>
        <v>0</v>
      </c>
      <c r="C169" s="1">
        <f>'[7]Sum each CME'!HA168</f>
        <v>0</v>
      </c>
      <c r="E169" s="1">
        <v>0</v>
      </c>
      <c r="F169" s="1">
        <v>0</v>
      </c>
    </row>
    <row r="170" spans="2:6">
      <c r="B170" s="1">
        <f>'[7]Sum each CME'!GZ169</f>
        <v>0</v>
      </c>
      <c r="C170" s="1">
        <f>'[7]Sum each CME'!HA169</f>
        <v>0</v>
      </c>
      <c r="E170" s="1">
        <v>0</v>
      </c>
      <c r="F170" s="1">
        <v>0</v>
      </c>
    </row>
    <row r="171" spans="2:6">
      <c r="B171" s="1">
        <f>'[7]Sum each CME'!GZ170</f>
        <v>0</v>
      </c>
      <c r="C171" s="1">
        <f>'[7]Sum each CME'!HA170</f>
        <v>0</v>
      </c>
      <c r="E171" s="1">
        <v>0</v>
      </c>
      <c r="F171" s="1">
        <v>0</v>
      </c>
    </row>
    <row r="172" spans="2:6">
      <c r="B172" s="1" t="str">
        <f>'[7]Sum each CME'!GZ171</f>
        <v>EOG Resources, USA</v>
      </c>
      <c r="C172" s="1">
        <f>'[7]Sum each CME'!HA171</f>
        <v>1311.4469520826331</v>
      </c>
      <c r="E172" s="1" t="s">
        <v>73</v>
      </c>
      <c r="F172" s="1">
        <v>1311.4469520826331</v>
      </c>
    </row>
    <row r="173" spans="2:6">
      <c r="B173" s="1">
        <f>'[7]Sum each CME'!GZ172</f>
        <v>0</v>
      </c>
      <c r="C173" s="1">
        <f>'[7]Sum each CME'!HA172</f>
        <v>0</v>
      </c>
      <c r="E173" s="1">
        <v>0</v>
      </c>
      <c r="F173" s="1">
        <v>0</v>
      </c>
    </row>
    <row r="174" spans="2:6">
      <c r="B174" s="1">
        <f>'[7]Sum each CME'!GZ173</f>
        <v>0</v>
      </c>
      <c r="C174" s="1">
        <f>'[7]Sum each CME'!HA173</f>
        <v>0</v>
      </c>
      <c r="E174" s="1">
        <v>0</v>
      </c>
      <c r="F174" s="1">
        <v>0</v>
      </c>
    </row>
    <row r="175" spans="2:6">
      <c r="B175" s="1">
        <f>'[7]Sum each CME'!GZ174</f>
        <v>0</v>
      </c>
      <c r="C175" s="1">
        <f>'[7]Sum each CME'!HA174</f>
        <v>0</v>
      </c>
      <c r="E175" s="1">
        <v>0</v>
      </c>
      <c r="F175" s="1">
        <v>0</v>
      </c>
    </row>
    <row r="176" spans="2:6">
      <c r="B176" s="1">
        <f>'[7]Sum each CME'!GZ175</f>
        <v>0</v>
      </c>
      <c r="C176" s="1">
        <f>'[7]Sum each CME'!HA175</f>
        <v>0</v>
      </c>
      <c r="E176" s="1">
        <v>0</v>
      </c>
      <c r="F176" s="1">
        <v>0</v>
      </c>
    </row>
    <row r="177" spans="2:6">
      <c r="B177" s="1" t="str">
        <f>'[7]Sum each CME'!GZ176</f>
        <v>EQT, USA</v>
      </c>
      <c r="C177" s="1">
        <f>'[7]Sum each CME'!HA176</f>
        <v>459.11834114542341</v>
      </c>
      <c r="E177" s="1" t="s">
        <v>75</v>
      </c>
      <c r="F177" s="1">
        <v>459.11834114542341</v>
      </c>
    </row>
    <row r="178" spans="2:6">
      <c r="B178" s="1">
        <f>'[7]Sum each CME'!GZ177</f>
        <v>0</v>
      </c>
      <c r="C178" s="1">
        <f>'[7]Sum each CME'!HA177</f>
        <v>0</v>
      </c>
      <c r="E178" s="1">
        <v>0</v>
      </c>
      <c r="F178" s="1">
        <v>0</v>
      </c>
    </row>
    <row r="179" spans="2:6">
      <c r="B179" s="1">
        <f>'[7]Sum each CME'!GZ178</f>
        <v>0</v>
      </c>
      <c r="C179" s="1">
        <f>'[7]Sum each CME'!HA178</f>
        <v>0</v>
      </c>
      <c r="E179" s="1">
        <v>0</v>
      </c>
      <c r="F179" s="1">
        <v>0</v>
      </c>
    </row>
    <row r="180" spans="2:6">
      <c r="B180" s="1">
        <f>'[7]Sum each CME'!GZ179</f>
        <v>0</v>
      </c>
      <c r="C180" s="1">
        <f>'[7]Sum each CME'!HA179</f>
        <v>0</v>
      </c>
      <c r="E180" s="1">
        <v>0</v>
      </c>
      <c r="F180" s="1">
        <v>0</v>
      </c>
    </row>
    <row r="181" spans="2:6">
      <c r="B181" s="1">
        <f>'[7]Sum each CME'!GZ180</f>
        <v>0</v>
      </c>
      <c r="C181" s="1">
        <f>'[7]Sum each CME'!HA180</f>
        <v>0</v>
      </c>
      <c r="E181" s="1">
        <v>0</v>
      </c>
      <c r="F181" s="1">
        <v>0</v>
      </c>
    </row>
    <row r="182" spans="2:6">
      <c r="B182" s="1" t="str">
        <f>'[7]Sum each CME'!GZ181</f>
        <v>Equinor, Norway</v>
      </c>
      <c r="C182" s="1">
        <f>'[7]Sum each CME'!HA181</f>
        <v>6603.6146342019529</v>
      </c>
      <c r="E182" s="1" t="s">
        <v>76</v>
      </c>
      <c r="F182" s="1">
        <v>6603.6146342019529</v>
      </c>
    </row>
    <row r="183" spans="2:6">
      <c r="B183" s="1">
        <f>'[7]Sum each CME'!GZ182</f>
        <v>0</v>
      </c>
      <c r="C183" s="1">
        <f>'[7]Sum each CME'!HA182</f>
        <v>0</v>
      </c>
      <c r="E183" s="1">
        <v>0</v>
      </c>
      <c r="F183" s="1">
        <v>0</v>
      </c>
    </row>
    <row r="184" spans="2:6">
      <c r="B184" s="1">
        <f>'[7]Sum each CME'!GZ183</f>
        <v>0</v>
      </c>
      <c r="C184" s="1">
        <f>'[7]Sum each CME'!HA183</f>
        <v>0</v>
      </c>
      <c r="E184" s="1">
        <v>0</v>
      </c>
      <c r="F184" s="1">
        <v>0</v>
      </c>
    </row>
    <row r="185" spans="2:6">
      <c r="B185" s="1">
        <f>'[7]Sum each CME'!GZ184</f>
        <v>0</v>
      </c>
      <c r="C185" s="1">
        <f>'[7]Sum each CME'!HA184</f>
        <v>0</v>
      </c>
      <c r="E185" s="1">
        <v>0</v>
      </c>
      <c r="F185" s="1">
        <v>0</v>
      </c>
    </row>
    <row r="186" spans="2:6">
      <c r="B186" s="1">
        <f>'[7]Sum each CME'!GZ185</f>
        <v>0</v>
      </c>
      <c r="C186" s="1">
        <f>'[7]Sum each CME'!HA185</f>
        <v>0</v>
      </c>
      <c r="E186" s="1">
        <v>0</v>
      </c>
      <c r="F186" s="1">
        <v>0</v>
      </c>
    </row>
    <row r="187" spans="2:6">
      <c r="B187" s="1" t="str">
        <f>'[7]Sum each CME'!GZ186</f>
        <v>Exxaro, South Africa</v>
      </c>
      <c r="C187" s="1">
        <f>'[7]Sum each CME'!HA186</f>
        <v>1727.2026317840343</v>
      </c>
      <c r="E187" s="1" t="s">
        <v>78</v>
      </c>
      <c r="F187" s="1">
        <v>1727.2026317840343</v>
      </c>
    </row>
    <row r="188" spans="2:6">
      <c r="B188" s="1">
        <f>'[7]Sum each CME'!GZ187</f>
        <v>0</v>
      </c>
      <c r="C188" s="1">
        <f>'[7]Sum each CME'!HA187</f>
        <v>0</v>
      </c>
      <c r="E188" s="1">
        <v>0</v>
      </c>
      <c r="F188" s="1">
        <v>0</v>
      </c>
    </row>
    <row r="189" spans="2:6">
      <c r="B189" s="1">
        <f>'[7]Sum each CME'!GZ188</f>
        <v>0</v>
      </c>
      <c r="C189" s="1">
        <f>'[7]Sum each CME'!HA188</f>
        <v>0</v>
      </c>
      <c r="E189" s="1">
        <v>0</v>
      </c>
      <c r="F189" s="1">
        <v>0</v>
      </c>
    </row>
    <row r="190" spans="2:6">
      <c r="B190" s="1">
        <f>'[7]Sum each CME'!GZ189</f>
        <v>0</v>
      </c>
      <c r="C190" s="1">
        <f>'[7]Sum each CME'!HA189</f>
        <v>0</v>
      </c>
      <c r="E190" s="1">
        <v>0</v>
      </c>
      <c r="F190" s="1">
        <v>0</v>
      </c>
    </row>
    <row r="191" spans="2:6">
      <c r="B191" s="1">
        <f>'[7]Sum each CME'!GZ190</f>
        <v>0</v>
      </c>
      <c r="C191" s="1">
        <f>'[7]Sum each CME'!HA190</f>
        <v>0</v>
      </c>
      <c r="E191" s="1">
        <v>0</v>
      </c>
      <c r="F191" s="1">
        <v>0</v>
      </c>
    </row>
    <row r="192" spans="2:6">
      <c r="B192" s="1" t="str">
        <f>'[7]Sum each CME'!GZ191</f>
        <v>ExxonMobil, USA</v>
      </c>
      <c r="C192" s="1">
        <f>'[7]Sum each CME'!HA191</f>
        <v>42484.113916273454</v>
      </c>
      <c r="E192" s="1" t="s">
        <v>23</v>
      </c>
      <c r="F192" s="1">
        <v>42484.113916273454</v>
      </c>
    </row>
    <row r="193" spans="2:6">
      <c r="B193" s="1">
        <f>'[7]Sum each CME'!GZ192</f>
        <v>0</v>
      </c>
      <c r="C193" s="1">
        <f>'[7]Sum each CME'!HA192</f>
        <v>0</v>
      </c>
      <c r="E193" s="1">
        <v>0</v>
      </c>
      <c r="F193" s="1">
        <v>0</v>
      </c>
    </row>
    <row r="194" spans="2:6">
      <c r="B194" s="1">
        <f>'[7]Sum each CME'!GZ193</f>
        <v>0</v>
      </c>
      <c r="C194" s="1">
        <f>'[7]Sum each CME'!HA193</f>
        <v>0</v>
      </c>
      <c r="E194" s="1">
        <v>0</v>
      </c>
      <c r="F194" s="1">
        <v>0</v>
      </c>
    </row>
    <row r="195" spans="2:6">
      <c r="B195" s="1">
        <f>'[7]Sum each CME'!GZ194</f>
        <v>0</v>
      </c>
      <c r="C195" s="1">
        <f>'[7]Sum each CME'!HA194</f>
        <v>0</v>
      </c>
      <c r="E195" s="1">
        <v>0</v>
      </c>
      <c r="F195" s="1">
        <v>0</v>
      </c>
    </row>
    <row r="196" spans="2:6">
      <c r="B196" s="1">
        <f>'[7]Sum each CME'!GZ195</f>
        <v>0</v>
      </c>
      <c r="C196" s="1">
        <f>'[7]Sum each CME'!HA195</f>
        <v>0</v>
      </c>
      <c r="E196" s="1">
        <v>0</v>
      </c>
      <c r="F196" s="1">
        <v>0</v>
      </c>
    </row>
    <row r="197" spans="2:6">
      <c r="B197" s="1" t="str">
        <f>'[7]Sum each CME'!GZ196</f>
        <v>FSU (Former Soviet Union) (coal oil gas)</v>
      </c>
      <c r="C197" s="1">
        <f>'[7]Sum each CME'!HA196</f>
        <v>104591.48746923411</v>
      </c>
      <c r="E197" s="1" t="s">
        <v>17</v>
      </c>
      <c r="F197" s="1">
        <v>104591.48746923411</v>
      </c>
    </row>
    <row r="198" spans="2:6">
      <c r="B198" s="1">
        <f>'[7]Sum each CME'!GZ197</f>
        <v>0</v>
      </c>
      <c r="C198" s="1">
        <f>'[7]Sum each CME'!HA197</f>
        <v>0</v>
      </c>
      <c r="E198" s="1">
        <v>0</v>
      </c>
      <c r="F198" s="1">
        <v>0</v>
      </c>
    </row>
    <row r="199" spans="2:6">
      <c r="B199" s="1">
        <f>'[7]Sum each CME'!GZ198</f>
        <v>0</v>
      </c>
      <c r="C199" s="1">
        <f>'[7]Sum each CME'!HA198</f>
        <v>0</v>
      </c>
      <c r="E199" s="1">
        <v>0</v>
      </c>
      <c r="F199" s="1">
        <v>0</v>
      </c>
    </row>
    <row r="200" spans="2:6">
      <c r="B200" s="1">
        <f>'[7]Sum each CME'!GZ199</f>
        <v>0</v>
      </c>
      <c r="C200" s="1">
        <f>'[7]Sum each CME'!HA199</f>
        <v>0</v>
      </c>
      <c r="E200" s="1">
        <v>0</v>
      </c>
      <c r="F200" s="1">
        <v>0</v>
      </c>
    </row>
    <row r="201" spans="2:6">
      <c r="B201" s="1">
        <f>'[7]Sum each CME'!GZ200</f>
        <v>0</v>
      </c>
      <c r="C201" s="1">
        <f>'[7]Sum each CME'!HA200</f>
        <v>0</v>
      </c>
      <c r="E201" s="1">
        <v>0</v>
      </c>
      <c r="F201" s="1">
        <v>0</v>
      </c>
    </row>
    <row r="202" spans="2:6">
      <c r="B202" s="1" t="str">
        <f>'[7]Sum each CME'!GZ201</f>
        <v>Gazprom, Russia</v>
      </c>
      <c r="C202" s="1">
        <f>'[7]Sum each CME'!HA201</f>
        <v>44756.592308000399</v>
      </c>
      <c r="E202" s="1" t="s">
        <v>18</v>
      </c>
      <c r="F202" s="1">
        <v>44756.592308000399</v>
      </c>
    </row>
    <row r="203" spans="2:6">
      <c r="B203" s="1">
        <f>'[7]Sum each CME'!GZ202</f>
        <v>0</v>
      </c>
      <c r="C203" s="1">
        <f>'[7]Sum each CME'!HA202</f>
        <v>0</v>
      </c>
      <c r="E203" s="1">
        <v>0</v>
      </c>
      <c r="F203" s="1">
        <v>0</v>
      </c>
    </row>
    <row r="204" spans="2:6">
      <c r="B204" s="1">
        <f>'[7]Sum each CME'!GZ203</f>
        <v>0</v>
      </c>
      <c r="C204" s="1">
        <f>'[7]Sum each CME'!HA203</f>
        <v>0</v>
      </c>
      <c r="E204" s="1">
        <v>0</v>
      </c>
      <c r="F204" s="1">
        <v>0</v>
      </c>
    </row>
    <row r="205" spans="2:6">
      <c r="B205" s="1">
        <f>'[7]Sum each CME'!GZ204</f>
        <v>0</v>
      </c>
      <c r="C205" s="1">
        <f>'[7]Sum each CME'!HA204</f>
        <v>0</v>
      </c>
      <c r="E205" s="1">
        <v>0</v>
      </c>
      <c r="F205" s="1">
        <v>0</v>
      </c>
    </row>
    <row r="206" spans="2:6">
      <c r="B206" s="1">
        <f>'[7]Sum each CME'!GZ205</f>
        <v>0</v>
      </c>
      <c r="C206" s="1">
        <f>'[7]Sum each CME'!HA205</f>
        <v>0</v>
      </c>
      <c r="E206" s="1">
        <v>0</v>
      </c>
      <c r="F206" s="1">
        <v>0</v>
      </c>
    </row>
    <row r="207" spans="2:6">
      <c r="B207" s="1" t="str">
        <f>'[7]Sum each CME'!GZ206</f>
        <v>Glencore, Switzerland</v>
      </c>
      <c r="C207" s="1">
        <f>'[7]Sum each CME'!HA206</f>
        <v>5032.1787105939347</v>
      </c>
      <c r="E207" s="1" t="s">
        <v>80</v>
      </c>
      <c r="F207" s="1">
        <v>5032.1787105939347</v>
      </c>
    </row>
    <row r="208" spans="2:6">
      <c r="B208" s="1">
        <f>'[7]Sum each CME'!GZ207</f>
        <v>0</v>
      </c>
      <c r="C208" s="1">
        <f>'[7]Sum each CME'!HA207</f>
        <v>0</v>
      </c>
      <c r="E208" s="1">
        <v>0</v>
      </c>
      <c r="F208" s="1">
        <v>0</v>
      </c>
    </row>
    <row r="209" spans="2:6">
      <c r="B209" s="1">
        <f>'[7]Sum each CME'!GZ208</f>
        <v>0</v>
      </c>
      <c r="C209" s="1">
        <f>'[7]Sum each CME'!HA208</f>
        <v>0</v>
      </c>
      <c r="E209" s="1">
        <v>0</v>
      </c>
      <c r="F209" s="1">
        <v>0</v>
      </c>
    </row>
    <row r="210" spans="2:6">
      <c r="B210" s="1">
        <f>'[7]Sum each CME'!GZ209</f>
        <v>0</v>
      </c>
      <c r="C210" s="1">
        <f>'[7]Sum each CME'!HA209</f>
        <v>0</v>
      </c>
      <c r="E210" s="1">
        <v>0</v>
      </c>
      <c r="F210" s="1">
        <v>0</v>
      </c>
    </row>
    <row r="211" spans="2:6">
      <c r="B211" s="1">
        <f>'[7]Sum each CME'!GZ210</f>
        <v>0</v>
      </c>
      <c r="C211" s="1">
        <f>'[7]Sum each CME'!HA210</f>
        <v>0</v>
      </c>
      <c r="E211" s="1">
        <v>0</v>
      </c>
      <c r="F211" s="1">
        <v>0</v>
      </c>
    </row>
    <row r="212" spans="2:6">
      <c r="B212" s="1" t="str">
        <f>'[7]Sum each CME'!GZ211</f>
        <v>HeidelbergCement, Germany</v>
      </c>
      <c r="C212" s="1">
        <f>'[7]Sum each CME'!HA211</f>
        <v>1502.4653406730124</v>
      </c>
      <c r="E212" s="1" t="s">
        <v>82</v>
      </c>
      <c r="F212" s="1">
        <v>1502.4653406730124</v>
      </c>
    </row>
    <row r="213" spans="2:6">
      <c r="B213" s="1">
        <f>'[7]Sum each CME'!GZ212</f>
        <v>0</v>
      </c>
      <c r="C213" s="1">
        <f>'[7]Sum each CME'!HA212</f>
        <v>0</v>
      </c>
      <c r="E213" s="1">
        <v>0</v>
      </c>
      <c r="F213" s="1">
        <v>0</v>
      </c>
    </row>
    <row r="214" spans="2:6">
      <c r="B214" s="1">
        <f>'[7]Sum each CME'!GZ213</f>
        <v>0</v>
      </c>
      <c r="C214" s="1">
        <f>'[7]Sum each CME'!HA213</f>
        <v>0</v>
      </c>
      <c r="E214" s="1">
        <v>0</v>
      </c>
      <c r="F214" s="1">
        <v>0</v>
      </c>
    </row>
    <row r="215" spans="2:6">
      <c r="B215" s="1">
        <f>'[7]Sum each CME'!GZ214</f>
        <v>0</v>
      </c>
      <c r="C215" s="1">
        <f>'[7]Sum each CME'!HA214</f>
        <v>0</v>
      </c>
      <c r="E215" s="1">
        <v>0</v>
      </c>
      <c r="F215" s="1">
        <v>0</v>
      </c>
    </row>
    <row r="216" spans="2:6">
      <c r="B216" s="1">
        <f>'[7]Sum each CME'!GZ215</f>
        <v>0</v>
      </c>
      <c r="C216" s="1">
        <f>'[7]Sum each CME'!HA215</f>
        <v>0</v>
      </c>
      <c r="E216" s="1">
        <v>0</v>
      </c>
      <c r="F216" s="1">
        <v>0</v>
      </c>
    </row>
    <row r="217" spans="2:6">
      <c r="B217" s="1" t="str">
        <f>'[7]Sum each CME'!GZ216</f>
        <v>Hess, USA</v>
      </c>
      <c r="C217" s="1">
        <f>'[7]Sum each CME'!HA216</f>
        <v>2665.3429092362167</v>
      </c>
      <c r="E217" s="1" t="s">
        <v>84</v>
      </c>
      <c r="F217" s="1">
        <v>2665.3429092362167</v>
      </c>
    </row>
    <row r="218" spans="2:6">
      <c r="B218" s="1">
        <f>'[7]Sum each CME'!GZ217</f>
        <v>0</v>
      </c>
      <c r="C218" s="1">
        <f>'[7]Sum each CME'!HA217</f>
        <v>0</v>
      </c>
      <c r="E218" s="1">
        <v>0</v>
      </c>
      <c r="F218" s="1">
        <v>0</v>
      </c>
    </row>
    <row r="219" spans="2:6">
      <c r="B219" s="1">
        <f>'[7]Sum each CME'!GZ218</f>
        <v>0</v>
      </c>
      <c r="C219" s="1">
        <f>'[7]Sum each CME'!HA218</f>
        <v>0</v>
      </c>
      <c r="E219" s="1">
        <v>0</v>
      </c>
      <c r="F219" s="1">
        <v>0</v>
      </c>
    </row>
    <row r="220" spans="2:6">
      <c r="B220" s="1">
        <f>'[7]Sum each CME'!GZ219</f>
        <v>0</v>
      </c>
      <c r="C220" s="1">
        <f>'[7]Sum each CME'!HA219</f>
        <v>0</v>
      </c>
      <c r="E220" s="1">
        <v>0</v>
      </c>
      <c r="F220" s="1">
        <v>0</v>
      </c>
    </row>
    <row r="221" spans="2:6">
      <c r="B221" s="1">
        <f>'[7]Sum each CME'!GZ220</f>
        <v>0</v>
      </c>
      <c r="C221" s="1">
        <f>'[7]Sum each CME'!HA220</f>
        <v>0</v>
      </c>
      <c r="E221" s="1">
        <v>0</v>
      </c>
      <c r="F221" s="1">
        <v>0</v>
      </c>
    </row>
    <row r="222" spans="2:6">
      <c r="B222" s="1" t="str">
        <f>'[7]Sum each CME'!GZ221</f>
        <v>Husky, Canada</v>
      </c>
      <c r="C222" s="1">
        <f>'[7]Sum each CME'!HA221</f>
        <v>1064.8617955435514</v>
      </c>
      <c r="E222" s="1" t="s">
        <v>86</v>
      </c>
      <c r="F222" s="1">
        <v>1064.8617955435514</v>
      </c>
    </row>
    <row r="223" spans="2:6">
      <c r="B223" s="1">
        <f>'[7]Sum each CME'!GZ222</f>
        <v>0</v>
      </c>
      <c r="C223" s="1">
        <f>'[7]Sum each CME'!HA222</f>
        <v>0</v>
      </c>
      <c r="E223" s="1">
        <v>0</v>
      </c>
      <c r="F223" s="1">
        <v>0</v>
      </c>
    </row>
    <row r="224" spans="2:6">
      <c r="B224" s="1">
        <f>'[7]Sum each CME'!GZ223</f>
        <v>0</v>
      </c>
      <c r="C224" s="1">
        <f>'[7]Sum each CME'!HA223</f>
        <v>0</v>
      </c>
      <c r="E224" s="1">
        <v>0</v>
      </c>
      <c r="F224" s="1">
        <v>0</v>
      </c>
    </row>
    <row r="225" spans="2:6">
      <c r="B225" s="1">
        <f>'[7]Sum each CME'!GZ224</f>
        <v>0</v>
      </c>
      <c r="C225" s="1">
        <f>'[7]Sum each CME'!HA224</f>
        <v>0</v>
      </c>
      <c r="E225" s="1">
        <v>0</v>
      </c>
      <c r="F225" s="1">
        <v>0</v>
      </c>
    </row>
    <row r="226" spans="2:6">
      <c r="B226" s="1">
        <f>'[7]Sum each CME'!GZ225</f>
        <v>0</v>
      </c>
      <c r="C226" s="1">
        <f>'[7]Sum each CME'!HA225</f>
        <v>0</v>
      </c>
      <c r="E226" s="1">
        <v>0</v>
      </c>
      <c r="F226" s="1">
        <v>0</v>
      </c>
    </row>
    <row r="227" spans="2:6">
      <c r="B227" s="1" t="str">
        <f>'[7]Sum each CME'!GZ226</f>
        <v>Inpex, Japan</v>
      </c>
      <c r="C227" s="1">
        <f>'[7]Sum each CME'!HA226</f>
        <v>917.94694176133009</v>
      </c>
      <c r="E227" s="1" t="s">
        <v>87</v>
      </c>
      <c r="F227" s="1">
        <v>917.94694176133009</v>
      </c>
    </row>
    <row r="228" spans="2:6">
      <c r="B228" s="1">
        <f>'[7]Sum each CME'!GZ227</f>
        <v>0</v>
      </c>
      <c r="C228" s="1">
        <f>'[7]Sum each CME'!HA227</f>
        <v>0</v>
      </c>
      <c r="E228" s="1">
        <v>0</v>
      </c>
      <c r="F228" s="1">
        <v>0</v>
      </c>
    </row>
    <row r="229" spans="2:6">
      <c r="B229" s="1">
        <f>'[7]Sum each CME'!GZ228</f>
        <v>0</v>
      </c>
      <c r="C229" s="1">
        <f>'[7]Sum each CME'!HA228</f>
        <v>0</v>
      </c>
      <c r="E229" s="1">
        <v>0</v>
      </c>
      <c r="F229" s="1">
        <v>0</v>
      </c>
    </row>
    <row r="230" spans="2:6">
      <c r="B230" s="1">
        <f>'[7]Sum each CME'!GZ229</f>
        <v>0</v>
      </c>
      <c r="C230" s="1">
        <f>'[7]Sum each CME'!HA229</f>
        <v>0</v>
      </c>
      <c r="E230" s="1">
        <v>0</v>
      </c>
      <c r="F230" s="1">
        <v>0</v>
      </c>
    </row>
    <row r="231" spans="2:6">
      <c r="B231" s="1">
        <f>'[7]Sum each CME'!GZ230</f>
        <v>0</v>
      </c>
      <c r="C231" s="1">
        <f>'[7]Sum each CME'!HA230</f>
        <v>0</v>
      </c>
      <c r="E231" s="1">
        <v>0</v>
      </c>
      <c r="F231" s="1">
        <v>0</v>
      </c>
    </row>
    <row r="232" spans="2:6">
      <c r="B232" s="1" t="str">
        <f>'[7]Sum each CME'!GZ231</f>
        <v>Iraq National Oil Co., Iraq</v>
      </c>
      <c r="C232" s="1">
        <f>'[7]Sum each CME'!HA231</f>
        <v>13161.997797886601</v>
      </c>
      <c r="E232" s="1" t="s">
        <v>49</v>
      </c>
      <c r="F232" s="1">
        <v>13161.997797886601</v>
      </c>
    </row>
    <row r="233" spans="2:6">
      <c r="B233" s="1">
        <f>'[7]Sum each CME'!GZ232</f>
        <v>0</v>
      </c>
      <c r="C233" s="1">
        <f>'[7]Sum each CME'!HA232</f>
        <v>0</v>
      </c>
      <c r="E233" s="1">
        <v>0</v>
      </c>
      <c r="F233" s="1">
        <v>0</v>
      </c>
    </row>
    <row r="234" spans="2:6">
      <c r="B234" s="1">
        <f>'[7]Sum each CME'!GZ233</f>
        <v>0</v>
      </c>
      <c r="C234" s="1">
        <f>'[7]Sum each CME'!HA233</f>
        <v>0</v>
      </c>
      <c r="E234" s="1">
        <v>0</v>
      </c>
      <c r="F234" s="1">
        <v>0</v>
      </c>
    </row>
    <row r="235" spans="2:6">
      <c r="B235" s="1">
        <f>'[7]Sum each CME'!GZ234</f>
        <v>0</v>
      </c>
      <c r="C235" s="1">
        <f>'[7]Sum each CME'!HA234</f>
        <v>0</v>
      </c>
      <c r="E235" s="1">
        <v>0</v>
      </c>
      <c r="F235" s="1">
        <v>0</v>
      </c>
    </row>
    <row r="236" spans="2:6">
      <c r="B236" s="1">
        <f>'[7]Sum each CME'!GZ235</f>
        <v>0</v>
      </c>
      <c r="C236" s="1">
        <f>'[7]Sum each CME'!HA235</f>
        <v>0</v>
      </c>
      <c r="E236" s="1">
        <v>0</v>
      </c>
      <c r="F236" s="1">
        <v>0</v>
      </c>
    </row>
    <row r="237" spans="2:6">
      <c r="B237" s="1">
        <f>'[7]Sum each CME'!GZ236</f>
        <v>0</v>
      </c>
      <c r="C237" s="1">
        <f>'[7]Sum each CME'!HA236</f>
        <v>0</v>
      </c>
      <c r="E237" s="1">
        <v>0</v>
      </c>
      <c r="F237" s="1">
        <v>0</v>
      </c>
    </row>
    <row r="238" spans="2:6">
      <c r="B238" s="1" t="str">
        <f>'[7]Sum each CME'!GZ237</f>
        <v>Kazakhstan (coal)</v>
      </c>
      <c r="C238" s="1">
        <f>'[7]Sum each CME'!HA237</f>
        <v>6745.3436960102017</v>
      </c>
      <c r="E238" s="1" t="s">
        <v>30</v>
      </c>
      <c r="F238" s="1">
        <v>6745.3436960102017</v>
      </c>
    </row>
    <row r="239" spans="2:6">
      <c r="B239" s="1">
        <f>'[7]Sum each CME'!GZ238</f>
        <v>0</v>
      </c>
      <c r="C239" s="1">
        <f>'[7]Sum each CME'!HA238</f>
        <v>0</v>
      </c>
      <c r="E239" s="1">
        <v>0</v>
      </c>
      <c r="F239" s="1">
        <v>0</v>
      </c>
    </row>
    <row r="240" spans="2:6">
      <c r="B240" s="1">
        <f>'[7]Sum each CME'!GZ239</f>
        <v>0</v>
      </c>
      <c r="C240" s="1">
        <f>'[7]Sum each CME'!HA239</f>
        <v>0</v>
      </c>
      <c r="E240" s="1">
        <v>0</v>
      </c>
      <c r="F240" s="1">
        <v>0</v>
      </c>
    </row>
    <row r="241" spans="2:6">
      <c r="B241" s="1">
        <f>'[7]Sum each CME'!GZ240</f>
        <v>0</v>
      </c>
      <c r="C241" s="1">
        <f>'[7]Sum each CME'!HA240</f>
        <v>0</v>
      </c>
      <c r="E241" s="1">
        <v>0</v>
      </c>
      <c r="F241" s="1">
        <v>0</v>
      </c>
    </row>
    <row r="242" spans="2:6">
      <c r="B242" s="1">
        <f>'[7]Sum each CME'!GZ241</f>
        <v>0</v>
      </c>
      <c r="C242" s="1">
        <f>'[7]Sum each CME'!HA241</f>
        <v>0</v>
      </c>
      <c r="E242" s="1">
        <v>0</v>
      </c>
      <c r="F242" s="1">
        <v>0</v>
      </c>
    </row>
    <row r="243" spans="2:6">
      <c r="B243" s="1" t="str">
        <f>'[7]Sum each CME'!GZ242</f>
        <v>Kiewit Mining Group, USA</v>
      </c>
      <c r="C243" s="1">
        <f>'[7]Sum each CME'!HA242</f>
        <v>1416.5398655693991</v>
      </c>
      <c r="E243" s="1" t="s">
        <v>90</v>
      </c>
      <c r="F243" s="1">
        <v>1416.5398655693991</v>
      </c>
    </row>
    <row r="244" spans="2:6">
      <c r="B244" s="1">
        <f>'[7]Sum each CME'!GZ243</f>
        <v>0</v>
      </c>
      <c r="C244" s="1">
        <f>'[7]Sum each CME'!HA243</f>
        <v>0</v>
      </c>
      <c r="E244" s="1">
        <v>0</v>
      </c>
      <c r="F244" s="1">
        <v>0</v>
      </c>
    </row>
    <row r="245" spans="2:6">
      <c r="B245" s="1">
        <f>'[7]Sum each CME'!GZ244</f>
        <v>0</v>
      </c>
      <c r="C245" s="1">
        <f>'[7]Sum each CME'!HA244</f>
        <v>0</v>
      </c>
      <c r="E245" s="1">
        <v>0</v>
      </c>
      <c r="F245" s="1">
        <v>0</v>
      </c>
    </row>
    <row r="246" spans="2:6">
      <c r="B246" s="1">
        <f>'[7]Sum each CME'!GZ245</f>
        <v>0</v>
      </c>
      <c r="C246" s="1">
        <f>'[7]Sum each CME'!HA245</f>
        <v>0</v>
      </c>
      <c r="E246" s="1">
        <v>0</v>
      </c>
      <c r="F246" s="1">
        <v>0</v>
      </c>
    </row>
    <row r="247" spans="2:6">
      <c r="B247" s="1">
        <f>'[7]Sum each CME'!GZ246</f>
        <v>0</v>
      </c>
      <c r="C247" s="1">
        <f>'[7]Sum each CME'!HA246</f>
        <v>0</v>
      </c>
      <c r="E247" s="1">
        <v>0</v>
      </c>
      <c r="F247" s="1">
        <v>0</v>
      </c>
    </row>
    <row r="248" spans="2:6">
      <c r="B248" s="1" t="str">
        <f>'[7]Sum each CME'!GZ247</f>
        <v>Kuwait Petroleum Corp., Kuwait</v>
      </c>
      <c r="C248" s="1">
        <f>'[7]Sum each CME'!HA247</f>
        <v>13922.987310006996</v>
      </c>
      <c r="E248" s="1" t="s">
        <v>48</v>
      </c>
      <c r="F248" s="1">
        <v>13922.987310006996</v>
      </c>
    </row>
    <row r="249" spans="2:6">
      <c r="B249" s="1">
        <f>'[7]Sum each CME'!GZ248</f>
        <v>0</v>
      </c>
      <c r="C249" s="1">
        <f>'[7]Sum each CME'!HA248</f>
        <v>0</v>
      </c>
      <c r="E249" s="1">
        <v>0</v>
      </c>
      <c r="F249" s="1">
        <v>0</v>
      </c>
    </row>
    <row r="250" spans="2:6">
      <c r="B250" s="1">
        <f>'[7]Sum each CME'!GZ249</f>
        <v>0</v>
      </c>
      <c r="C250" s="1">
        <f>'[7]Sum each CME'!HA249</f>
        <v>0</v>
      </c>
      <c r="E250" s="1">
        <v>0</v>
      </c>
      <c r="F250" s="1">
        <v>0</v>
      </c>
    </row>
    <row r="251" spans="2:6">
      <c r="B251" s="1">
        <f>'[7]Sum each CME'!GZ250</f>
        <v>0</v>
      </c>
      <c r="C251" s="1">
        <f>'[7]Sum each CME'!HA250</f>
        <v>0</v>
      </c>
      <c r="E251" s="1">
        <v>0</v>
      </c>
      <c r="F251" s="1">
        <v>0</v>
      </c>
    </row>
    <row r="252" spans="2:6">
      <c r="B252" s="1">
        <f>'[7]Sum each CME'!GZ251</f>
        <v>0</v>
      </c>
      <c r="C252" s="1">
        <f>'[7]Sum each CME'!HA251</f>
        <v>0</v>
      </c>
      <c r="E252" s="1">
        <v>0</v>
      </c>
      <c r="F252" s="1">
        <v>0</v>
      </c>
    </row>
    <row r="253" spans="2:6">
      <c r="B253" s="1" t="str">
        <f>'[7]Sum each CME'!GZ252</f>
        <v>LafargeHolcim, France</v>
      </c>
      <c r="C253" s="1">
        <f>'[7]Sum each CME'!HA252</f>
        <v>2907.4525472439473</v>
      </c>
      <c r="E253" s="1" t="s">
        <v>93</v>
      </c>
      <c r="F253" s="1">
        <v>2907.4525472439473</v>
      </c>
    </row>
    <row r="254" spans="2:6">
      <c r="B254" s="1">
        <f>'[7]Sum each CME'!GZ253</f>
        <v>0</v>
      </c>
      <c r="C254" s="1">
        <f>'[7]Sum each CME'!HA253</f>
        <v>0</v>
      </c>
      <c r="E254" s="1">
        <v>0</v>
      </c>
      <c r="F254" s="1">
        <v>0</v>
      </c>
    </row>
    <row r="255" spans="2:6">
      <c r="B255" s="1">
        <f>'[7]Sum each CME'!GZ254</f>
        <v>0</v>
      </c>
      <c r="C255" s="1">
        <f>'[7]Sum each CME'!HA254</f>
        <v>0</v>
      </c>
      <c r="E255" s="1">
        <v>0</v>
      </c>
      <c r="F255" s="1">
        <v>0</v>
      </c>
    </row>
    <row r="256" spans="2:6">
      <c r="B256" s="1">
        <f>'[7]Sum each CME'!GZ255</f>
        <v>0</v>
      </c>
      <c r="C256" s="1">
        <f>'[7]Sum each CME'!HA255</f>
        <v>0</v>
      </c>
      <c r="E256" s="1">
        <v>0</v>
      </c>
      <c r="F256" s="1">
        <v>0</v>
      </c>
    </row>
    <row r="257" spans="2:6">
      <c r="B257" s="1">
        <f>'[7]Sum each CME'!GZ256</f>
        <v>0</v>
      </c>
      <c r="C257" s="1">
        <f>'[7]Sum each CME'!HA256</f>
        <v>0</v>
      </c>
      <c r="E257" s="1">
        <v>0</v>
      </c>
      <c r="F257" s="1">
        <v>0</v>
      </c>
    </row>
    <row r="258" spans="2:6">
      <c r="B258" s="1" t="str">
        <f>'[7]Sum each CME'!GZ257</f>
        <v>Libya National Oil Corp., Libya</v>
      </c>
      <c r="C258" s="1">
        <f>'[7]Sum each CME'!HA257</f>
        <v>7635.0703537299942</v>
      </c>
      <c r="E258" s="1" t="s">
        <v>66</v>
      </c>
      <c r="F258" s="1">
        <v>7635.0703537299942</v>
      </c>
    </row>
    <row r="259" spans="2:6">
      <c r="B259" s="1">
        <f>'[7]Sum each CME'!GZ258</f>
        <v>0</v>
      </c>
      <c r="C259" s="1">
        <f>'[7]Sum each CME'!HA258</f>
        <v>0</v>
      </c>
      <c r="E259" s="1">
        <v>0</v>
      </c>
      <c r="F259" s="1">
        <v>0</v>
      </c>
    </row>
    <row r="260" spans="2:6">
      <c r="B260" s="1">
        <f>'[7]Sum each CME'!GZ259</f>
        <v>0</v>
      </c>
      <c r="C260" s="1">
        <f>'[7]Sum each CME'!HA259</f>
        <v>0</v>
      </c>
      <c r="E260" s="1">
        <v>0</v>
      </c>
      <c r="F260" s="1">
        <v>0</v>
      </c>
    </row>
    <row r="261" spans="2:6">
      <c r="B261" s="1">
        <f>'[7]Sum each CME'!GZ260</f>
        <v>0</v>
      </c>
      <c r="C261" s="1">
        <f>'[7]Sum each CME'!HA260</f>
        <v>0</v>
      </c>
      <c r="E261" s="1">
        <v>0</v>
      </c>
      <c r="F261" s="1">
        <v>0</v>
      </c>
    </row>
    <row r="262" spans="2:6">
      <c r="B262" s="1">
        <f>'[7]Sum each CME'!GZ261</f>
        <v>0</v>
      </c>
      <c r="C262" s="1">
        <f>'[7]Sum each CME'!HA261</f>
        <v>0</v>
      </c>
      <c r="E262" s="1">
        <v>0</v>
      </c>
      <c r="F262" s="1">
        <v>0</v>
      </c>
    </row>
    <row r="263" spans="2:6">
      <c r="B263" s="1" t="str">
        <f>'[7]Sum each CME'!GZ262</f>
        <v>Lukoil, Russia</v>
      </c>
      <c r="C263" s="1">
        <f>'[7]Sum each CME'!HA262</f>
        <v>6529.0926225062194</v>
      </c>
      <c r="E263" s="1" t="s">
        <v>79</v>
      </c>
      <c r="F263" s="1">
        <v>6529.0926225062194</v>
      </c>
    </row>
    <row r="264" spans="2:6">
      <c r="B264" s="1">
        <f>'[7]Sum each CME'!GZ263</f>
        <v>0</v>
      </c>
      <c r="C264" s="1">
        <f>'[7]Sum each CME'!HA263</f>
        <v>0</v>
      </c>
      <c r="E264" s="1">
        <v>0</v>
      </c>
      <c r="F264" s="1">
        <v>0</v>
      </c>
    </row>
    <row r="265" spans="2:6">
      <c r="B265" s="1">
        <f>'[7]Sum each CME'!GZ264</f>
        <v>0</v>
      </c>
      <c r="C265" s="1">
        <f>'[7]Sum each CME'!HA264</f>
        <v>0</v>
      </c>
      <c r="E265" s="1">
        <v>0</v>
      </c>
      <c r="F265" s="1">
        <v>0</v>
      </c>
    </row>
    <row r="266" spans="2:6">
      <c r="B266" s="1">
        <f>'[7]Sum each CME'!GZ265</f>
        <v>0</v>
      </c>
      <c r="C266" s="1">
        <f>'[7]Sum each CME'!HA265</f>
        <v>0</v>
      </c>
      <c r="E266" s="1">
        <v>0</v>
      </c>
      <c r="F266" s="1">
        <v>0</v>
      </c>
    </row>
    <row r="267" spans="2:6">
      <c r="B267" s="1">
        <f>'[7]Sum each CME'!GZ266</f>
        <v>0</v>
      </c>
      <c r="C267" s="1">
        <f>'[7]Sum each CME'!HA266</f>
        <v>0</v>
      </c>
      <c r="E267" s="1">
        <v>0</v>
      </c>
      <c r="F267" s="1">
        <v>0</v>
      </c>
    </row>
    <row r="268" spans="2:6">
      <c r="B268" s="1" t="str">
        <f>'[7]Sum each CME'!GZ267</f>
        <v>Marathon, USA</v>
      </c>
      <c r="C268" s="1">
        <f>'[7]Sum each CME'!HA267</f>
        <v>3094.3514649731301</v>
      </c>
      <c r="E268" s="1" t="s">
        <v>94</v>
      </c>
      <c r="F268" s="1">
        <v>3094.3514649731301</v>
      </c>
    </row>
    <row r="269" spans="2:6">
      <c r="B269" s="1">
        <f>'[7]Sum each CME'!GZ268</f>
        <v>0</v>
      </c>
      <c r="C269" s="1">
        <f>'[7]Sum each CME'!HA268</f>
        <v>0</v>
      </c>
      <c r="E269" s="1">
        <v>0</v>
      </c>
      <c r="F269" s="1">
        <v>0</v>
      </c>
    </row>
    <row r="270" spans="2:6">
      <c r="B270" s="1">
        <f>'[7]Sum each CME'!GZ269</f>
        <v>0</v>
      </c>
      <c r="C270" s="1">
        <f>'[7]Sum each CME'!HA269</f>
        <v>0</v>
      </c>
      <c r="E270" s="1">
        <v>0</v>
      </c>
      <c r="F270" s="1">
        <v>0</v>
      </c>
    </row>
    <row r="271" spans="2:6">
      <c r="B271" s="1">
        <f>'[7]Sum each CME'!GZ270</f>
        <v>0</v>
      </c>
      <c r="C271" s="1">
        <f>'[7]Sum each CME'!HA270</f>
        <v>0</v>
      </c>
      <c r="E271" s="1">
        <v>0</v>
      </c>
      <c r="F271" s="1">
        <v>0</v>
      </c>
    </row>
    <row r="272" spans="2:6">
      <c r="B272" s="1">
        <f>'[7]Sum each CME'!GZ271</f>
        <v>0</v>
      </c>
      <c r="C272" s="1">
        <f>'[7]Sum each CME'!HA271</f>
        <v>0</v>
      </c>
      <c r="E272" s="1">
        <v>0</v>
      </c>
      <c r="F272" s="1">
        <v>0</v>
      </c>
    </row>
    <row r="273" spans="2:6">
      <c r="B273" s="1" t="str">
        <f>'[7]Sum each CME'!GZ272</f>
        <v>Murphy Oil, USA</v>
      </c>
      <c r="C273" s="1">
        <f>'[7]Sum each CME'!HA272</f>
        <v>659.25355147131427</v>
      </c>
      <c r="E273" s="1" t="s">
        <v>96</v>
      </c>
      <c r="F273" s="1">
        <v>659.25355147131427</v>
      </c>
    </row>
    <row r="274" spans="2:6">
      <c r="B274" s="1">
        <f>'[7]Sum each CME'!GZ273</f>
        <v>0</v>
      </c>
      <c r="C274" s="1">
        <f>'[7]Sum each CME'!HA273</f>
        <v>0</v>
      </c>
      <c r="E274" s="1">
        <v>0</v>
      </c>
      <c r="F274" s="1">
        <v>0</v>
      </c>
    </row>
    <row r="275" spans="2:6">
      <c r="B275" s="1">
        <f>'[7]Sum each CME'!GZ274</f>
        <v>0</v>
      </c>
      <c r="C275" s="1">
        <f>'[7]Sum each CME'!HA274</f>
        <v>0</v>
      </c>
      <c r="E275" s="1">
        <v>0</v>
      </c>
      <c r="F275" s="1">
        <v>0</v>
      </c>
    </row>
    <row r="276" spans="2:6">
      <c r="B276" s="1">
        <f>'[7]Sum each CME'!GZ275</f>
        <v>0</v>
      </c>
      <c r="C276" s="1">
        <f>'[7]Sum each CME'!HA275</f>
        <v>0</v>
      </c>
      <c r="E276" s="1">
        <v>0</v>
      </c>
      <c r="F276" s="1">
        <v>0</v>
      </c>
    </row>
    <row r="277" spans="2:6">
      <c r="B277" s="1">
        <f>'[7]Sum each CME'!GZ276</f>
        <v>0</v>
      </c>
      <c r="C277" s="1">
        <f>'[7]Sum each CME'!HA276</f>
        <v>0</v>
      </c>
      <c r="E277" s="1">
        <v>0</v>
      </c>
      <c r="F277" s="1">
        <v>0</v>
      </c>
    </row>
    <row r="278" spans="2:6">
      <c r="B278" s="1" t="str">
        <f>'[7]Sum each CME'!GZ277</f>
        <v>Murray Coal, USA</v>
      </c>
      <c r="C278" s="1">
        <f>'[7]Sum each CME'!HA277</f>
        <v>1745.5462049135626</v>
      </c>
      <c r="E278" s="1" t="s">
        <v>98</v>
      </c>
      <c r="F278" s="1">
        <v>1745.5462049135626</v>
      </c>
    </row>
    <row r="279" spans="2:6">
      <c r="B279" s="1">
        <f>'[7]Sum each CME'!GZ278</f>
        <v>0</v>
      </c>
      <c r="C279" s="1">
        <f>'[7]Sum each CME'!HA278</f>
        <v>0</v>
      </c>
      <c r="E279" s="1">
        <v>0</v>
      </c>
      <c r="F279" s="1">
        <v>0</v>
      </c>
    </row>
    <row r="280" spans="2:6">
      <c r="B280" s="1">
        <f>'[7]Sum each CME'!GZ279</f>
        <v>0</v>
      </c>
      <c r="C280" s="1">
        <f>'[7]Sum each CME'!HA279</f>
        <v>0</v>
      </c>
      <c r="E280" s="1">
        <v>0</v>
      </c>
      <c r="F280" s="1">
        <v>0</v>
      </c>
    </row>
    <row r="281" spans="2:6">
      <c r="B281" s="1">
        <f>'[7]Sum each CME'!GZ280</f>
        <v>0</v>
      </c>
      <c r="C281" s="1">
        <f>'[7]Sum each CME'!HA280</f>
        <v>0</v>
      </c>
      <c r="E281" s="1">
        <v>0</v>
      </c>
      <c r="F281" s="1">
        <v>0</v>
      </c>
    </row>
    <row r="282" spans="2:6">
      <c r="B282" s="1">
        <f>'[7]Sum each CME'!GZ281</f>
        <v>0</v>
      </c>
      <c r="C282" s="1">
        <f>'[7]Sum each CME'!HA281</f>
        <v>0</v>
      </c>
      <c r="E282" s="1">
        <v>0</v>
      </c>
      <c r="F282" s="1">
        <v>0</v>
      </c>
    </row>
    <row r="283" spans="2:6">
      <c r="B283" s="1">
        <f>'[7]Sum each CME'!GZ282</f>
        <v>0</v>
      </c>
      <c r="C283" s="1">
        <f>'[7]Sum each CME'!HA282</f>
        <v>0</v>
      </c>
      <c r="E283" s="1">
        <v>0</v>
      </c>
      <c r="F283" s="1">
        <v>0</v>
      </c>
    </row>
    <row r="284" spans="2:6">
      <c r="B284" s="1">
        <f>'[7]Sum each CME'!GZ283</f>
        <v>0</v>
      </c>
      <c r="C284" s="1">
        <f>'[7]Sum each CME'!HA283</f>
        <v>0</v>
      </c>
      <c r="E284" s="1">
        <v>0</v>
      </c>
      <c r="F284" s="1">
        <v>0</v>
      </c>
    </row>
    <row r="285" spans="2:6">
      <c r="B285" s="1">
        <f>'[7]Sum each CME'!GZ284</f>
        <v>0</v>
      </c>
      <c r="C285" s="1">
        <f>'[7]Sum each CME'!HA284</f>
        <v>0</v>
      </c>
      <c r="E285" s="1">
        <v>0</v>
      </c>
      <c r="F285" s="1">
        <v>0</v>
      </c>
    </row>
    <row r="286" spans="2:6">
      <c r="B286" s="1" t="str">
        <f>'[7]Sum each CME'!GZ285</f>
        <v>National Iranian Oil Co.</v>
      </c>
      <c r="C286" s="1">
        <f>'[7]Sum each CME'!HA285</f>
        <v>36924.026119798618</v>
      </c>
      <c r="E286" s="1" t="s">
        <v>26</v>
      </c>
      <c r="F286" s="1">
        <v>36924.026119798618</v>
      </c>
    </row>
    <row r="287" spans="2:6">
      <c r="B287" s="1">
        <f>'[7]Sum each CME'!GZ286</f>
        <v>0</v>
      </c>
      <c r="C287" s="1">
        <f>'[7]Sum each CME'!HA286</f>
        <v>0</v>
      </c>
      <c r="E287" s="1">
        <v>0</v>
      </c>
      <c r="F287" s="1">
        <v>0</v>
      </c>
    </row>
    <row r="288" spans="2:6">
      <c r="B288" s="1">
        <f>'[7]Sum each CME'!GZ287</f>
        <v>0</v>
      </c>
      <c r="C288" s="1">
        <f>'[7]Sum each CME'!HA287</f>
        <v>0</v>
      </c>
      <c r="E288" s="1">
        <v>0</v>
      </c>
      <c r="F288" s="1">
        <v>0</v>
      </c>
    </row>
    <row r="289" spans="2:6">
      <c r="B289" s="1">
        <f>'[7]Sum each CME'!GZ288</f>
        <v>0</v>
      </c>
      <c r="C289" s="1">
        <f>'[7]Sum each CME'!HA288</f>
        <v>0</v>
      </c>
      <c r="E289" s="1">
        <v>0</v>
      </c>
      <c r="F289" s="1">
        <v>0</v>
      </c>
    </row>
    <row r="290" spans="2:6">
      <c r="B290" s="1">
        <f>'[7]Sum each CME'!GZ289</f>
        <v>0</v>
      </c>
      <c r="C290" s="1">
        <f>'[7]Sum each CME'!HA289</f>
        <v>0</v>
      </c>
      <c r="E290" s="1">
        <v>0</v>
      </c>
      <c r="F290" s="1">
        <v>0</v>
      </c>
    </row>
    <row r="291" spans="2:6">
      <c r="B291" s="1" t="str">
        <f>'[7]Sum each CME'!GZ290</f>
        <v>Nigerian National Petroleum, Nigeria</v>
      </c>
      <c r="C291" s="1">
        <f>'[7]Sum each CME'!HA290</f>
        <v>9008.2459523633861</v>
      </c>
      <c r="E291" s="1" t="s">
        <v>59</v>
      </c>
      <c r="F291" s="1">
        <v>9008.2459523633861</v>
      </c>
    </row>
    <row r="292" spans="2:6">
      <c r="B292" s="1">
        <f>'[7]Sum each CME'!GZ291</f>
        <v>0</v>
      </c>
      <c r="C292" s="1">
        <f>'[7]Sum each CME'!HA291</f>
        <v>0</v>
      </c>
      <c r="E292" s="1">
        <v>0</v>
      </c>
      <c r="F292" s="1">
        <v>0</v>
      </c>
    </row>
    <row r="293" spans="2:6">
      <c r="B293" s="1">
        <f>'[7]Sum each CME'!GZ292</f>
        <v>0</v>
      </c>
      <c r="C293" s="1">
        <f>'[7]Sum each CME'!HA292</f>
        <v>0</v>
      </c>
      <c r="E293" s="1">
        <v>0</v>
      </c>
      <c r="F293" s="1">
        <v>0</v>
      </c>
    </row>
    <row r="294" spans="2:6">
      <c r="B294" s="1">
        <f>'[7]Sum each CME'!GZ293</f>
        <v>0</v>
      </c>
      <c r="C294" s="1">
        <f>'[7]Sum each CME'!HA293</f>
        <v>0</v>
      </c>
      <c r="E294" s="1">
        <v>0</v>
      </c>
      <c r="F294" s="1">
        <v>0</v>
      </c>
    </row>
    <row r="295" spans="2:6">
      <c r="B295" s="1">
        <f>'[7]Sum each CME'!GZ294</f>
        <v>0</v>
      </c>
      <c r="C295" s="1">
        <f>'[7]Sum each CME'!HA294</f>
        <v>0</v>
      </c>
      <c r="E295" s="1">
        <v>0</v>
      </c>
      <c r="F295" s="1">
        <v>0</v>
      </c>
    </row>
    <row r="296" spans="2:6">
      <c r="B296" s="1" t="str">
        <f>'[7]Sum each CME'!GZ295</f>
        <v>Noble Energy, USA</v>
      </c>
      <c r="C296" s="1">
        <f>'[7]Sum each CME'!HA295</f>
        <v>753.23887997478505</v>
      </c>
      <c r="E296" s="1" t="s">
        <v>101</v>
      </c>
      <c r="F296" s="1">
        <v>753.23887997478505</v>
      </c>
    </row>
    <row r="297" spans="2:6">
      <c r="B297" s="1">
        <f>'[7]Sum each CME'!GZ296</f>
        <v>0</v>
      </c>
      <c r="C297" s="1">
        <f>'[7]Sum each CME'!HA296</f>
        <v>0</v>
      </c>
      <c r="E297" s="1">
        <v>0</v>
      </c>
      <c r="F297" s="1">
        <v>0</v>
      </c>
    </row>
    <row r="298" spans="2:6">
      <c r="B298" s="1">
        <f>'[7]Sum each CME'!GZ297</f>
        <v>0</v>
      </c>
      <c r="C298" s="1">
        <f>'[7]Sum each CME'!HA297</f>
        <v>0</v>
      </c>
      <c r="E298" s="1">
        <v>0</v>
      </c>
      <c r="F298" s="1">
        <v>0</v>
      </c>
    </row>
    <row r="299" spans="2:6">
      <c r="B299" s="1">
        <f>'[7]Sum each CME'!GZ298</f>
        <v>0</v>
      </c>
      <c r="C299" s="1">
        <f>'[7]Sum each CME'!HA298</f>
        <v>0</v>
      </c>
      <c r="E299" s="1">
        <v>0</v>
      </c>
      <c r="F299" s="1">
        <v>0</v>
      </c>
    </row>
    <row r="300" spans="2:6">
      <c r="B300" s="1">
        <f>'[7]Sum each CME'!GZ299</f>
        <v>0</v>
      </c>
      <c r="C300" s="1">
        <f>'[7]Sum each CME'!HA299</f>
        <v>0</v>
      </c>
      <c r="E300" s="1">
        <v>0</v>
      </c>
      <c r="F300" s="1">
        <v>0</v>
      </c>
    </row>
    <row r="301" spans="2:6">
      <c r="B301" s="1" t="str">
        <f>'[7]Sum each CME'!GZ300</f>
        <v>North American Coal, USA</v>
      </c>
      <c r="C301" s="1">
        <f>'[7]Sum each CME'!HA300</f>
        <v>1466.9943297377113</v>
      </c>
      <c r="E301" s="1" t="s">
        <v>102</v>
      </c>
      <c r="F301" s="1">
        <v>1466.9943297377113</v>
      </c>
    </row>
    <row r="302" spans="2:6">
      <c r="B302" s="1">
        <f>'[7]Sum each CME'!GZ301</f>
        <v>0</v>
      </c>
      <c r="C302" s="1">
        <f>'[7]Sum each CME'!HA301</f>
        <v>0</v>
      </c>
      <c r="E302" s="1">
        <v>0</v>
      </c>
      <c r="F302" s="1">
        <v>0</v>
      </c>
    </row>
    <row r="303" spans="2:6">
      <c r="B303" s="1">
        <f>'[7]Sum each CME'!GZ302</f>
        <v>0</v>
      </c>
      <c r="C303" s="1">
        <f>'[7]Sum each CME'!HA302</f>
        <v>0</v>
      </c>
      <c r="E303" s="1">
        <v>0</v>
      </c>
      <c r="F303" s="1">
        <v>0</v>
      </c>
    </row>
    <row r="304" spans="2:6">
      <c r="B304" s="1">
        <f>'[7]Sum each CME'!GZ303</f>
        <v>0</v>
      </c>
      <c r="C304" s="1">
        <f>'[7]Sum each CME'!HA303</f>
        <v>0</v>
      </c>
      <c r="E304" s="1">
        <v>0</v>
      </c>
      <c r="F304" s="1">
        <v>0</v>
      </c>
    </row>
    <row r="305" spans="2:6">
      <c r="B305" s="1">
        <f>'[7]Sum each CME'!GZ304</f>
        <v>0</v>
      </c>
      <c r="C305" s="1">
        <f>'[7]Sum each CME'!HA304</f>
        <v>0</v>
      </c>
      <c r="E305" s="1">
        <v>0</v>
      </c>
      <c r="F305" s="1">
        <v>0</v>
      </c>
    </row>
    <row r="306" spans="2:6">
      <c r="B306" s="1" t="str">
        <f>'[7]Sum each CME'!GZ305</f>
        <v>North Korea (coal)</v>
      </c>
      <c r="C306" s="1">
        <f>'[7]Sum each CME'!HA305</f>
        <v>3786.8951480675169</v>
      </c>
      <c r="E306" s="1" t="s">
        <v>36</v>
      </c>
      <c r="F306" s="1">
        <v>3786.8951480675169</v>
      </c>
    </row>
    <row r="307" spans="2:6">
      <c r="B307" s="1">
        <f>'[7]Sum each CME'!GZ306</f>
        <v>0</v>
      </c>
      <c r="C307" s="1">
        <f>'[7]Sum each CME'!HA306</f>
        <v>0</v>
      </c>
      <c r="E307" s="1">
        <v>0</v>
      </c>
      <c r="F307" s="1">
        <v>0</v>
      </c>
    </row>
    <row r="308" spans="2:6">
      <c r="B308" s="1">
        <f>'[7]Sum each CME'!GZ307</f>
        <v>0</v>
      </c>
      <c r="C308" s="1">
        <f>'[7]Sum each CME'!HA307</f>
        <v>0</v>
      </c>
      <c r="E308" s="1">
        <v>0</v>
      </c>
      <c r="F308" s="1">
        <v>0</v>
      </c>
    </row>
    <row r="309" spans="2:6">
      <c r="B309" s="1">
        <f>'[7]Sum each CME'!GZ308</f>
        <v>0</v>
      </c>
      <c r="C309" s="1">
        <f>'[7]Sum each CME'!HA308</f>
        <v>0</v>
      </c>
      <c r="E309" s="1">
        <v>0</v>
      </c>
      <c r="F309" s="1">
        <v>0</v>
      </c>
    </row>
    <row r="310" spans="2:6">
      <c r="B310" s="1">
        <f>'[7]Sum each CME'!GZ309</f>
        <v>0</v>
      </c>
      <c r="C310" s="1">
        <f>'[7]Sum each CME'!HA309</f>
        <v>0</v>
      </c>
      <c r="E310" s="1">
        <v>0</v>
      </c>
      <c r="F310" s="1">
        <v>0</v>
      </c>
    </row>
    <row r="311" spans="2:6">
      <c r="B311" s="1" t="str">
        <f>'[7]Sum each CME'!GZ310</f>
        <v>Novatek, Russian Federation</v>
      </c>
      <c r="C311" s="1">
        <f>'[7]Sum each CME'!HA310</f>
        <v>2145.8973971073738</v>
      </c>
      <c r="E311" s="1" t="s">
        <v>104</v>
      </c>
      <c r="F311" s="1">
        <v>2145.8973971073738</v>
      </c>
    </row>
    <row r="312" spans="2:6">
      <c r="B312" s="1">
        <f>'[7]Sum each CME'!GZ311</f>
        <v>0</v>
      </c>
      <c r="C312" s="1">
        <f>'[7]Sum each CME'!HA311</f>
        <v>0</v>
      </c>
      <c r="E312" s="1">
        <v>0</v>
      </c>
      <c r="F312" s="1">
        <v>0</v>
      </c>
    </row>
    <row r="313" spans="2:6">
      <c r="B313" s="1">
        <f>'[7]Sum each CME'!GZ312</f>
        <v>0</v>
      </c>
      <c r="C313" s="1">
        <f>'[7]Sum each CME'!HA312</f>
        <v>0</v>
      </c>
      <c r="E313" s="1">
        <v>0</v>
      </c>
      <c r="F313" s="1">
        <v>0</v>
      </c>
    </row>
    <row r="314" spans="2:6">
      <c r="B314" s="1">
        <f>'[7]Sum each CME'!GZ313</f>
        <v>0</v>
      </c>
      <c r="C314" s="1">
        <f>'[7]Sum each CME'!HA313</f>
        <v>0</v>
      </c>
      <c r="E314" s="1">
        <v>0</v>
      </c>
      <c r="F314" s="1">
        <v>0</v>
      </c>
    </row>
    <row r="315" spans="2:6">
      <c r="B315" s="1">
        <f>'[7]Sum each CME'!GZ314</f>
        <v>0</v>
      </c>
      <c r="C315" s="1">
        <f>'[7]Sum each CME'!HA314</f>
        <v>0</v>
      </c>
      <c r="E315" s="1">
        <v>0</v>
      </c>
      <c r="F315" s="1">
        <v>0</v>
      </c>
    </row>
    <row r="316" spans="2:6">
      <c r="B316" s="1" t="str">
        <f>'[7]Sum each CME'!GZ315</f>
        <v>Obsidian, Canada</v>
      </c>
      <c r="C316" s="1">
        <f>'[7]Sum each CME'!HA315</f>
        <v>339.54398141993681</v>
      </c>
      <c r="E316" s="1" t="s">
        <v>105</v>
      </c>
      <c r="F316" s="1">
        <v>339.54398141993681</v>
      </c>
    </row>
    <row r="317" spans="2:6">
      <c r="B317" s="1">
        <f>'[7]Sum each CME'!GZ316</f>
        <v>0</v>
      </c>
      <c r="C317" s="1">
        <f>'[7]Sum each CME'!HA316</f>
        <v>0</v>
      </c>
      <c r="E317" s="1">
        <v>0</v>
      </c>
      <c r="F317" s="1">
        <v>0</v>
      </c>
    </row>
    <row r="318" spans="2:6">
      <c r="B318" s="1">
        <f>'[7]Sum each CME'!GZ317</f>
        <v>0</v>
      </c>
      <c r="C318" s="1">
        <f>'[7]Sum each CME'!HA317</f>
        <v>0</v>
      </c>
      <c r="E318" s="1">
        <v>0</v>
      </c>
      <c r="F318" s="1">
        <v>0</v>
      </c>
    </row>
    <row r="319" spans="2:6">
      <c r="B319" s="1">
        <f>'[7]Sum each CME'!GZ318</f>
        <v>0</v>
      </c>
      <c r="C319" s="1">
        <f>'[7]Sum each CME'!HA318</f>
        <v>0</v>
      </c>
      <c r="E319" s="1">
        <v>0</v>
      </c>
      <c r="F319" s="1">
        <v>0</v>
      </c>
    </row>
    <row r="320" spans="2:6">
      <c r="B320" s="1">
        <f>'[7]Sum each CME'!GZ319</f>
        <v>0</v>
      </c>
      <c r="C320" s="1">
        <f>'[7]Sum each CME'!HA319</f>
        <v>0</v>
      </c>
      <c r="E320" s="1">
        <v>0</v>
      </c>
      <c r="F320" s="1">
        <v>0</v>
      </c>
    </row>
    <row r="321" spans="2:6">
      <c r="B321" s="1" t="str">
        <f>'[7]Sum each CME'!GZ320</f>
        <v>Occidental, USA</v>
      </c>
      <c r="C321" s="1">
        <f>'[7]Sum each CME'!HA320</f>
        <v>5311.6653383028597</v>
      </c>
      <c r="E321" s="1" t="s">
        <v>85</v>
      </c>
      <c r="F321" s="1">
        <v>5311.6653383028597</v>
      </c>
    </row>
    <row r="322" spans="2:6">
      <c r="B322" s="1">
        <f>'[7]Sum each CME'!GZ321</f>
        <v>0</v>
      </c>
      <c r="C322" s="1">
        <f>'[7]Sum each CME'!HA321</f>
        <v>0</v>
      </c>
      <c r="E322" s="1">
        <v>0</v>
      </c>
      <c r="F322" s="1">
        <v>0</v>
      </c>
    </row>
    <row r="323" spans="2:6">
      <c r="B323" s="1">
        <f>'[7]Sum each CME'!GZ322</f>
        <v>0</v>
      </c>
      <c r="C323" s="1">
        <f>'[7]Sum each CME'!HA322</f>
        <v>0</v>
      </c>
      <c r="E323" s="1">
        <v>0</v>
      </c>
      <c r="F323" s="1">
        <v>0</v>
      </c>
    </row>
    <row r="324" spans="2:6">
      <c r="B324" s="1">
        <f>'[7]Sum each CME'!GZ323</f>
        <v>0</v>
      </c>
      <c r="C324" s="1">
        <f>'[7]Sum each CME'!HA323</f>
        <v>0</v>
      </c>
      <c r="E324" s="1">
        <v>0</v>
      </c>
      <c r="F324" s="1">
        <v>0</v>
      </c>
    </row>
    <row r="325" spans="2:6">
      <c r="B325" s="1">
        <f>'[7]Sum each CME'!GZ324</f>
        <v>0</v>
      </c>
      <c r="C325" s="1">
        <f>'[7]Sum each CME'!HA324</f>
        <v>0</v>
      </c>
      <c r="E325" s="1">
        <v>0</v>
      </c>
      <c r="F325" s="1">
        <v>0</v>
      </c>
    </row>
    <row r="326" spans="2:6">
      <c r="B326" s="1" t="str">
        <f>'[7]Sum each CME'!GZ325</f>
        <v>Oil &amp; Gas Corp., India</v>
      </c>
      <c r="C326" s="1">
        <f>'[7]Sum each CME'!HA325</f>
        <v>5378.0944820513196</v>
      </c>
      <c r="E326" s="1" t="s">
        <v>81</v>
      </c>
      <c r="F326" s="1">
        <v>5378.0944820513196</v>
      </c>
    </row>
    <row r="327" spans="2:6">
      <c r="B327" s="1">
        <f>'[7]Sum each CME'!GZ326</f>
        <v>0</v>
      </c>
      <c r="C327" s="1">
        <f>'[7]Sum each CME'!HA326</f>
        <v>0</v>
      </c>
      <c r="E327" s="1">
        <v>0</v>
      </c>
      <c r="F327" s="1">
        <v>0</v>
      </c>
    </row>
    <row r="328" spans="2:6">
      <c r="B328" s="1">
        <f>'[7]Sum each CME'!GZ327</f>
        <v>0</v>
      </c>
      <c r="C328" s="1">
        <f>'[7]Sum each CME'!HA327</f>
        <v>0</v>
      </c>
      <c r="E328" s="1">
        <v>0</v>
      </c>
      <c r="F328" s="1">
        <v>0</v>
      </c>
    </row>
    <row r="329" spans="2:6">
      <c r="B329" s="1">
        <f>'[7]Sum each CME'!GZ328</f>
        <v>0</v>
      </c>
      <c r="C329" s="1">
        <f>'[7]Sum each CME'!HA328</f>
        <v>0</v>
      </c>
      <c r="E329" s="1">
        <v>0</v>
      </c>
      <c r="F329" s="1">
        <v>0</v>
      </c>
    </row>
    <row r="330" spans="2:6">
      <c r="B330" s="1">
        <f>'[7]Sum each CME'!GZ329</f>
        <v>0</v>
      </c>
      <c r="C330" s="1">
        <f>'[7]Sum each CME'!HA329</f>
        <v>0</v>
      </c>
      <c r="E330" s="1">
        <v>0</v>
      </c>
      <c r="F330" s="1">
        <v>0</v>
      </c>
    </row>
    <row r="331" spans="2:6">
      <c r="B331" s="1" t="str">
        <f>'[7]Sum each CME'!GZ330</f>
        <v>OMV Group, Austria</v>
      </c>
      <c r="C331" s="1">
        <f>'[7]Sum each CME'!HA330</f>
        <v>737.61715211058174</v>
      </c>
      <c r="E331" s="1" t="s">
        <v>106</v>
      </c>
      <c r="F331" s="1">
        <v>737.61715211058174</v>
      </c>
    </row>
    <row r="332" spans="2:6">
      <c r="B332" s="1">
        <f>'[7]Sum each CME'!GZ331</f>
        <v>0</v>
      </c>
      <c r="C332" s="1">
        <f>'[7]Sum each CME'!HA331</f>
        <v>0</v>
      </c>
      <c r="E332" s="1">
        <v>0</v>
      </c>
      <c r="F332" s="1">
        <v>0</v>
      </c>
    </row>
    <row r="333" spans="2:6">
      <c r="B333" s="1">
        <f>'[7]Sum each CME'!GZ332</f>
        <v>0</v>
      </c>
      <c r="C333" s="1">
        <f>'[7]Sum each CME'!HA332</f>
        <v>0</v>
      </c>
      <c r="E333" s="1">
        <v>0</v>
      </c>
      <c r="F333" s="1">
        <v>0</v>
      </c>
    </row>
    <row r="334" spans="2:6">
      <c r="B334" s="1">
        <f>'[7]Sum each CME'!GZ333</f>
        <v>0</v>
      </c>
      <c r="C334" s="1">
        <f>'[7]Sum each CME'!HA333</f>
        <v>0</v>
      </c>
      <c r="E334" s="1">
        <v>0</v>
      </c>
      <c r="F334" s="1">
        <v>0</v>
      </c>
    </row>
    <row r="335" spans="2:6">
      <c r="B335" s="1">
        <f>'[7]Sum each CME'!GZ334</f>
        <v>0</v>
      </c>
      <c r="C335" s="1">
        <f>'[7]Sum each CME'!HA334</f>
        <v>0</v>
      </c>
      <c r="E335" s="1">
        <v>0</v>
      </c>
      <c r="F335" s="1">
        <v>0</v>
      </c>
    </row>
    <row r="336" spans="2:6">
      <c r="B336" s="1" t="str">
        <f>'[7]Sum each CME'!GZ335</f>
        <v>Peabody Energy, USA</v>
      </c>
      <c r="C336" s="1">
        <f>'[7]Sum each CME'!HA335</f>
        <v>15783.340820981824</v>
      </c>
      <c r="E336" s="1" t="s">
        <v>44</v>
      </c>
      <c r="F336" s="1">
        <v>15783.340820981824</v>
      </c>
    </row>
    <row r="337" spans="2:6">
      <c r="B337" s="1">
        <f>'[7]Sum each CME'!GZ336</f>
        <v>0</v>
      </c>
      <c r="C337" s="1">
        <f>'[7]Sum each CME'!HA336</f>
        <v>0</v>
      </c>
      <c r="E337" s="1">
        <v>0</v>
      </c>
      <c r="F337" s="1">
        <v>0</v>
      </c>
    </row>
    <row r="338" spans="2:6">
      <c r="B338" s="1">
        <f>'[7]Sum each CME'!GZ337</f>
        <v>0</v>
      </c>
      <c r="C338" s="1">
        <f>'[7]Sum each CME'!HA337</f>
        <v>0</v>
      </c>
      <c r="E338" s="1">
        <v>0</v>
      </c>
      <c r="F338" s="1">
        <v>0</v>
      </c>
    </row>
    <row r="339" spans="2:6">
      <c r="B339" s="1">
        <f>'[7]Sum each CME'!GZ338</f>
        <v>0</v>
      </c>
      <c r="C339" s="1">
        <f>'[7]Sum each CME'!HA338</f>
        <v>0</v>
      </c>
      <c r="E339" s="1">
        <v>0</v>
      </c>
      <c r="F339" s="1">
        <v>0</v>
      </c>
    </row>
    <row r="340" spans="2:6">
      <c r="B340" s="1">
        <f>'[7]Sum each CME'!GZ339</f>
        <v>0</v>
      </c>
      <c r="C340" s="1">
        <f>'[7]Sum each CME'!HA339</f>
        <v>0</v>
      </c>
      <c r="E340" s="1">
        <v>0</v>
      </c>
      <c r="F340" s="1">
        <v>0</v>
      </c>
    </row>
    <row r="341" spans="2:6">
      <c r="B341" s="1" t="str">
        <f>'[7]Sum each CME'!GZ340</f>
        <v>Pertamina, Indonesia</v>
      </c>
      <c r="C341" s="1">
        <f>'[7]Sum each CME'!HA340</f>
        <v>7505.5710916897942</v>
      </c>
      <c r="E341" s="1" t="s">
        <v>70</v>
      </c>
      <c r="F341" s="1">
        <v>7505.5710916897942</v>
      </c>
    </row>
    <row r="342" spans="2:6">
      <c r="B342" s="1">
        <f>'[7]Sum each CME'!GZ341</f>
        <v>0</v>
      </c>
      <c r="C342" s="1">
        <f>'[7]Sum each CME'!HA341</f>
        <v>0</v>
      </c>
      <c r="E342" s="1">
        <v>0</v>
      </c>
      <c r="F342" s="1">
        <v>0</v>
      </c>
    </row>
    <row r="343" spans="2:6">
      <c r="B343" s="1">
        <f>'[7]Sum each CME'!GZ342</f>
        <v>0</v>
      </c>
      <c r="C343" s="1">
        <f>'[7]Sum each CME'!HA342</f>
        <v>0</v>
      </c>
      <c r="E343" s="1">
        <v>0</v>
      </c>
      <c r="F343" s="1">
        <v>0</v>
      </c>
    </row>
    <row r="344" spans="2:6">
      <c r="B344" s="1">
        <f>'[7]Sum each CME'!GZ343</f>
        <v>0</v>
      </c>
      <c r="C344" s="1">
        <f>'[7]Sum each CME'!HA343</f>
        <v>0</v>
      </c>
      <c r="E344" s="1">
        <v>0</v>
      </c>
      <c r="F344" s="1">
        <v>0</v>
      </c>
    </row>
    <row r="345" spans="2:6">
      <c r="B345" s="1">
        <f>'[7]Sum each CME'!GZ344</f>
        <v>0</v>
      </c>
      <c r="C345" s="1">
        <f>'[7]Sum each CME'!HA344</f>
        <v>0</v>
      </c>
      <c r="E345" s="1">
        <v>0</v>
      </c>
      <c r="F345" s="1">
        <v>0</v>
      </c>
    </row>
    <row r="346" spans="2:6">
      <c r="B346" s="1" t="str">
        <f>'[7]Sum each CME'!GZ345</f>
        <v>Petoro. Norway</v>
      </c>
      <c r="C346" s="1">
        <f>'[7]Sum each CME'!HA345</f>
        <v>3578.0987656818738</v>
      </c>
      <c r="E346" s="1" t="s">
        <v>92</v>
      </c>
      <c r="F346" s="1">
        <v>3578.0987656818738</v>
      </c>
    </row>
    <row r="347" spans="2:6">
      <c r="B347" s="1">
        <f>'[7]Sum each CME'!GZ346</f>
        <v>0</v>
      </c>
      <c r="C347" s="1">
        <f>'[7]Sum each CME'!HA346</f>
        <v>0</v>
      </c>
      <c r="E347" s="1">
        <v>0</v>
      </c>
      <c r="F347" s="1">
        <v>0</v>
      </c>
    </row>
    <row r="348" spans="2:6">
      <c r="B348" s="1">
        <f>'[7]Sum each CME'!GZ347</f>
        <v>0</v>
      </c>
      <c r="C348" s="1">
        <f>'[7]Sum each CME'!HA347</f>
        <v>0</v>
      </c>
      <c r="E348" s="1">
        <v>0</v>
      </c>
      <c r="F348" s="1">
        <v>0</v>
      </c>
    </row>
    <row r="349" spans="2:6">
      <c r="B349" s="1">
        <f>'[7]Sum each CME'!GZ348</f>
        <v>0</v>
      </c>
      <c r="C349" s="1">
        <f>'[7]Sum each CME'!HA348</f>
        <v>0</v>
      </c>
      <c r="E349" s="1">
        <v>0</v>
      </c>
      <c r="F349" s="1">
        <v>0</v>
      </c>
    </row>
    <row r="350" spans="2:6">
      <c r="B350" s="1">
        <f>'[7]Sum each CME'!GZ349</f>
        <v>0</v>
      </c>
      <c r="C350" s="1">
        <f>'[7]Sum each CME'!HA349</f>
        <v>0</v>
      </c>
      <c r="E350" s="1">
        <v>0</v>
      </c>
      <c r="F350" s="1">
        <v>0</v>
      </c>
    </row>
    <row r="351" spans="2:6">
      <c r="B351" s="1">
        <f>'[7]Sum each CME'!GZ350</f>
        <v>0</v>
      </c>
      <c r="C351" s="1">
        <f>'[7]Sum each CME'!HA350</f>
        <v>0</v>
      </c>
      <c r="E351" s="1">
        <v>0</v>
      </c>
      <c r="F351" s="1">
        <v>0</v>
      </c>
    </row>
    <row r="352" spans="2:6">
      <c r="B352" s="1" t="str">
        <f>'[7]Sum each CME'!GZ351</f>
        <v>PetroChina, China</v>
      </c>
      <c r="C352" s="1">
        <f>'[7]Sum each CME'!HA351</f>
        <v>16515.218902065801</v>
      </c>
      <c r="E352" s="1" t="s">
        <v>40</v>
      </c>
      <c r="F352" s="1">
        <v>16515.218902065801</v>
      </c>
    </row>
    <row r="353" spans="2:6">
      <c r="B353" s="1">
        <f>'[7]Sum each CME'!GZ352</f>
        <v>0</v>
      </c>
      <c r="C353" s="1">
        <f>'[7]Sum each CME'!HA352</f>
        <v>0</v>
      </c>
      <c r="E353" s="1">
        <v>0</v>
      </c>
      <c r="F353" s="1">
        <v>0</v>
      </c>
    </row>
    <row r="354" spans="2:6">
      <c r="B354" s="1">
        <f>'[7]Sum each CME'!GZ353</f>
        <v>0</v>
      </c>
      <c r="C354" s="1">
        <f>'[7]Sum each CME'!HA353</f>
        <v>0</v>
      </c>
      <c r="E354" s="1">
        <v>0</v>
      </c>
      <c r="F354" s="1">
        <v>0</v>
      </c>
    </row>
    <row r="355" spans="2:6">
      <c r="B355" s="1">
        <f>'[7]Sum each CME'!GZ354</f>
        <v>0</v>
      </c>
      <c r="C355" s="1">
        <f>'[7]Sum each CME'!HA354</f>
        <v>0</v>
      </c>
      <c r="E355" s="1">
        <v>0</v>
      </c>
      <c r="F355" s="1">
        <v>0</v>
      </c>
    </row>
    <row r="356" spans="2:6">
      <c r="B356" s="1">
        <f>'[7]Sum each CME'!GZ355</f>
        <v>0</v>
      </c>
      <c r="C356" s="1">
        <f>'[7]Sum each CME'!HA355</f>
        <v>0</v>
      </c>
      <c r="E356" s="1">
        <v>0</v>
      </c>
      <c r="F356" s="1">
        <v>0</v>
      </c>
    </row>
    <row r="357" spans="2:6">
      <c r="B357" s="1">
        <f>'[7]Sum each CME'!GZ356</f>
        <v>0</v>
      </c>
      <c r="C357" s="1">
        <f>'[7]Sum each CME'!HA356</f>
        <v>0</v>
      </c>
      <c r="E357" s="1">
        <v>0</v>
      </c>
      <c r="F357" s="1">
        <v>0</v>
      </c>
    </row>
    <row r="358" spans="2:6">
      <c r="B358" s="1" t="str">
        <f>'[7]Sum each CME'!GZ357</f>
        <v>PetroEcuador</v>
      </c>
      <c r="C358" s="1">
        <f>'[7]Sum each CME'!HA357</f>
        <v>1634.0344432370307</v>
      </c>
      <c r="E358" s="1" t="s">
        <v>107</v>
      </c>
      <c r="F358" s="1">
        <v>1634.0344432370307</v>
      </c>
    </row>
    <row r="359" spans="2:6">
      <c r="B359" s="1">
        <f>'[7]Sum each CME'!GZ358</f>
        <v>0</v>
      </c>
      <c r="C359" s="1">
        <f>'[7]Sum each CME'!HA358</f>
        <v>0</v>
      </c>
      <c r="E359" s="1">
        <v>0</v>
      </c>
      <c r="F359" s="1">
        <v>0</v>
      </c>
    </row>
    <row r="360" spans="2:6">
      <c r="B360" s="1">
        <f>'[7]Sum each CME'!GZ359</f>
        <v>0</v>
      </c>
      <c r="C360" s="1">
        <f>'[7]Sum each CME'!HA359</f>
        <v>0</v>
      </c>
      <c r="E360" s="1">
        <v>0</v>
      </c>
      <c r="F360" s="1">
        <v>0</v>
      </c>
    </row>
    <row r="361" spans="2:6">
      <c r="B361" s="1">
        <f>'[7]Sum each CME'!GZ360</f>
        <v>0</v>
      </c>
      <c r="C361" s="1">
        <f>'[7]Sum each CME'!HA360</f>
        <v>0</v>
      </c>
      <c r="E361" s="1">
        <v>0</v>
      </c>
      <c r="F361" s="1">
        <v>0</v>
      </c>
    </row>
    <row r="362" spans="2:6">
      <c r="B362" s="1">
        <f>'[7]Sum each CME'!GZ361</f>
        <v>0</v>
      </c>
      <c r="C362" s="1">
        <f>'[7]Sum each CME'!HA361</f>
        <v>0</v>
      </c>
      <c r="E362" s="1">
        <v>0</v>
      </c>
      <c r="F362" s="1">
        <v>0</v>
      </c>
    </row>
    <row r="363" spans="2:6">
      <c r="B363" s="1" t="str">
        <f>'[7]Sum each CME'!GZ362</f>
        <v>Petroleo Brasileiro (Petrobras), Brazil</v>
      </c>
      <c r="C363" s="1">
        <f>'[7]Sum each CME'!HA362</f>
        <v>9060.8351407054979</v>
      </c>
      <c r="E363" s="1" t="s">
        <v>63</v>
      </c>
      <c r="F363" s="1">
        <v>9060.8351407054979</v>
      </c>
    </row>
    <row r="364" spans="2:6">
      <c r="B364" s="1">
        <f>'[7]Sum each CME'!GZ363</f>
        <v>0</v>
      </c>
      <c r="C364" s="1">
        <f>'[7]Sum each CME'!HA363</f>
        <v>0</v>
      </c>
      <c r="E364" s="1">
        <v>0</v>
      </c>
      <c r="F364" s="1">
        <v>0</v>
      </c>
    </row>
    <row r="365" spans="2:6">
      <c r="B365" s="1">
        <f>'[7]Sum each CME'!GZ364</f>
        <v>0</v>
      </c>
      <c r="C365" s="1">
        <f>'[7]Sum each CME'!HA364</f>
        <v>0</v>
      </c>
      <c r="E365" s="1">
        <v>0</v>
      </c>
      <c r="F365" s="1">
        <v>0</v>
      </c>
    </row>
    <row r="366" spans="2:6">
      <c r="B366" s="1">
        <f>'[7]Sum each CME'!GZ365</f>
        <v>0</v>
      </c>
      <c r="C366" s="1">
        <f>'[7]Sum each CME'!HA365</f>
        <v>0</v>
      </c>
      <c r="E366" s="1">
        <v>0</v>
      </c>
      <c r="F366" s="1">
        <v>0</v>
      </c>
    </row>
    <row r="367" spans="2:6">
      <c r="B367" s="1">
        <f>'[7]Sum each CME'!GZ366</f>
        <v>0</v>
      </c>
      <c r="C367" s="1">
        <f>'[7]Sum each CME'!HA366</f>
        <v>0</v>
      </c>
      <c r="E367" s="1">
        <v>0</v>
      </c>
      <c r="F367" s="1">
        <v>0</v>
      </c>
    </row>
    <row r="368" spans="2:6">
      <c r="B368" s="1" t="str">
        <f>'[7]Sum each CME'!GZ367</f>
        <v>Petroleos de Venezuela (PDVSA)</v>
      </c>
      <c r="C368" s="1">
        <f>'[7]Sum each CME'!HA367</f>
        <v>16028.98222166358</v>
      </c>
      <c r="E368" s="1" t="s">
        <v>42</v>
      </c>
      <c r="F368" s="1">
        <v>16028.98222166358</v>
      </c>
    </row>
    <row r="369" spans="2:6">
      <c r="B369" s="1">
        <f>'[7]Sum each CME'!GZ368</f>
        <v>0</v>
      </c>
      <c r="C369" s="1">
        <f>'[7]Sum each CME'!HA368</f>
        <v>0</v>
      </c>
      <c r="E369" s="1">
        <v>0</v>
      </c>
      <c r="F369" s="1">
        <v>0</v>
      </c>
    </row>
    <row r="370" spans="2:6">
      <c r="B370" s="1">
        <f>'[7]Sum each CME'!GZ369</f>
        <v>0</v>
      </c>
      <c r="C370" s="1">
        <f>'[7]Sum each CME'!HA369</f>
        <v>0</v>
      </c>
      <c r="E370" s="1">
        <v>0</v>
      </c>
      <c r="F370" s="1">
        <v>0</v>
      </c>
    </row>
    <row r="371" spans="2:6">
      <c r="B371" s="1">
        <f>'[7]Sum each CME'!GZ370</f>
        <v>0</v>
      </c>
      <c r="C371" s="1">
        <f>'[7]Sum each CME'!HA370</f>
        <v>0</v>
      </c>
      <c r="E371" s="1">
        <v>0</v>
      </c>
      <c r="F371" s="1">
        <v>0</v>
      </c>
    </row>
    <row r="372" spans="2:6">
      <c r="B372" s="1">
        <f>'[7]Sum each CME'!GZ371</f>
        <v>0</v>
      </c>
      <c r="C372" s="1">
        <f>'[7]Sum each CME'!HA371</f>
        <v>0</v>
      </c>
      <c r="E372" s="1">
        <v>0</v>
      </c>
      <c r="F372" s="1">
        <v>0</v>
      </c>
    </row>
    <row r="373" spans="2:6">
      <c r="B373" s="1" t="str">
        <f>'[7]Sum each CME'!GZ372</f>
        <v>Petroleos Mexicanos (Pemex)</v>
      </c>
      <c r="C373" s="1">
        <f>'[7]Sum each CME'!HA372</f>
        <v>23025.075815969081</v>
      </c>
      <c r="E373" s="1" t="s">
        <v>38</v>
      </c>
      <c r="F373" s="1">
        <v>23025.075815969081</v>
      </c>
    </row>
    <row r="374" spans="2:6">
      <c r="B374" s="1">
        <f>'[7]Sum each CME'!GZ373</f>
        <v>0</v>
      </c>
      <c r="C374" s="1">
        <f>'[7]Sum each CME'!HA373</f>
        <v>0</v>
      </c>
      <c r="E374" s="1">
        <v>0</v>
      </c>
      <c r="F374" s="1">
        <v>0</v>
      </c>
    </row>
    <row r="375" spans="2:6">
      <c r="B375" s="1">
        <f>'[7]Sum each CME'!GZ374</f>
        <v>0</v>
      </c>
      <c r="C375" s="1">
        <f>'[7]Sum each CME'!HA374</f>
        <v>0</v>
      </c>
      <c r="E375" s="1">
        <v>0</v>
      </c>
      <c r="F375" s="1">
        <v>0</v>
      </c>
    </row>
    <row r="376" spans="2:6">
      <c r="B376" s="1">
        <f>'[7]Sum each CME'!GZ375</f>
        <v>0</v>
      </c>
      <c r="C376" s="1">
        <f>'[7]Sum each CME'!HA375</f>
        <v>0</v>
      </c>
      <c r="E376" s="1">
        <v>0</v>
      </c>
      <c r="F376" s="1">
        <v>0</v>
      </c>
    </row>
    <row r="377" spans="2:6">
      <c r="B377" s="1">
        <f>'[7]Sum each CME'!GZ376</f>
        <v>0</v>
      </c>
      <c r="C377" s="1">
        <f>'[7]Sum each CME'!HA376</f>
        <v>0</v>
      </c>
      <c r="E377" s="1">
        <v>0</v>
      </c>
      <c r="F377" s="1">
        <v>0</v>
      </c>
    </row>
    <row r="378" spans="2:6">
      <c r="B378" s="1" t="str">
        <f>'[7]Sum each CME'!GZ377</f>
        <v>Petroleum Development Oman</v>
      </c>
      <c r="C378" s="1">
        <f>'[7]Sum each CME'!HA377</f>
        <v>3735.999873818791</v>
      </c>
      <c r="E378" s="1" t="s">
        <v>89</v>
      </c>
      <c r="F378" s="1">
        <v>3735.999873818791</v>
      </c>
    </row>
    <row r="379" spans="2:6">
      <c r="B379" s="1">
        <f>'[7]Sum each CME'!GZ378</f>
        <v>0</v>
      </c>
      <c r="C379" s="1">
        <f>'[7]Sum each CME'!HA378</f>
        <v>0</v>
      </c>
      <c r="E379" s="1">
        <v>0</v>
      </c>
      <c r="F379" s="1">
        <v>0</v>
      </c>
    </row>
    <row r="380" spans="2:6">
      <c r="B380" s="1">
        <f>'[7]Sum each CME'!GZ379</f>
        <v>0</v>
      </c>
      <c r="C380" s="1">
        <f>'[7]Sum each CME'!HA379</f>
        <v>0</v>
      </c>
      <c r="E380" s="1">
        <v>0</v>
      </c>
      <c r="F380" s="1">
        <v>0</v>
      </c>
    </row>
    <row r="381" spans="2:6">
      <c r="B381" s="1">
        <f>'[7]Sum each CME'!GZ380</f>
        <v>0</v>
      </c>
      <c r="C381" s="1">
        <f>'[7]Sum each CME'!HA380</f>
        <v>0</v>
      </c>
      <c r="E381" s="1">
        <v>0</v>
      </c>
      <c r="F381" s="1">
        <v>0</v>
      </c>
    </row>
    <row r="382" spans="2:6">
      <c r="B382" s="1">
        <f>'[7]Sum each CME'!GZ381</f>
        <v>0</v>
      </c>
      <c r="C382" s="1">
        <f>'[7]Sum each CME'!HA381</f>
        <v>0</v>
      </c>
      <c r="E382" s="1">
        <v>0</v>
      </c>
      <c r="F382" s="1">
        <v>0</v>
      </c>
    </row>
    <row r="383" spans="2:6">
      <c r="B383" s="1" t="str">
        <f>'[7]Sum each CME'!GZ382</f>
        <v>Petronas, Malaysia</v>
      </c>
      <c r="C383" s="1">
        <f>'[7]Sum each CME'!HA382</f>
        <v>7717.3620938555032</v>
      </c>
      <c r="E383" s="1" t="s">
        <v>64</v>
      </c>
      <c r="F383" s="1">
        <v>7717.3620938555032</v>
      </c>
    </row>
    <row r="384" spans="2:6">
      <c r="B384" s="1">
        <f>'[7]Sum each CME'!GZ383</f>
        <v>0</v>
      </c>
      <c r="C384" s="1">
        <f>'[7]Sum each CME'!HA383</f>
        <v>0</v>
      </c>
      <c r="E384" s="1">
        <v>0</v>
      </c>
      <c r="F384" s="1">
        <v>0</v>
      </c>
    </row>
    <row r="385" spans="2:6">
      <c r="B385" s="1">
        <f>'[7]Sum each CME'!GZ384</f>
        <v>0</v>
      </c>
      <c r="C385" s="1">
        <f>'[7]Sum each CME'!HA384</f>
        <v>0</v>
      </c>
      <c r="E385" s="1">
        <v>0</v>
      </c>
      <c r="F385" s="1">
        <v>0</v>
      </c>
    </row>
    <row r="386" spans="2:6">
      <c r="B386" s="1">
        <f>'[7]Sum each CME'!GZ385</f>
        <v>0</v>
      </c>
      <c r="C386" s="1">
        <f>'[7]Sum each CME'!HA385</f>
        <v>0</v>
      </c>
      <c r="E386" s="1">
        <v>0</v>
      </c>
      <c r="F386" s="1">
        <v>0</v>
      </c>
    </row>
    <row r="387" spans="2:6">
      <c r="B387" s="1">
        <f>'[7]Sum each CME'!GZ386</f>
        <v>0</v>
      </c>
      <c r="C387" s="1">
        <f>'[7]Sum each CME'!HA386</f>
        <v>0</v>
      </c>
      <c r="E387" s="1">
        <v>0</v>
      </c>
      <c r="F387" s="1">
        <v>0</v>
      </c>
    </row>
    <row r="388" spans="2:6">
      <c r="B388" s="1" t="str">
        <f>'[7]Sum each CME'!GZ387</f>
        <v>Pioneer, USA</v>
      </c>
      <c r="C388" s="1">
        <f>'[7]Sum each CME'!HA387</f>
        <v>520.44397115474521</v>
      </c>
      <c r="E388" s="1" t="s">
        <v>110</v>
      </c>
      <c r="F388" s="1">
        <v>520.44397115474521</v>
      </c>
    </row>
    <row r="389" spans="2:6">
      <c r="B389" s="1">
        <f>'[7]Sum each CME'!GZ388</f>
        <v>0</v>
      </c>
      <c r="C389" s="1">
        <f>'[7]Sum each CME'!HA388</f>
        <v>0</v>
      </c>
      <c r="E389" s="1">
        <v>0</v>
      </c>
      <c r="F389" s="1">
        <v>0</v>
      </c>
    </row>
    <row r="390" spans="2:6">
      <c r="B390" s="1">
        <f>'[7]Sum each CME'!GZ389</f>
        <v>0</v>
      </c>
      <c r="C390" s="1">
        <f>'[7]Sum each CME'!HA389</f>
        <v>0</v>
      </c>
      <c r="E390" s="1">
        <v>0</v>
      </c>
      <c r="F390" s="1">
        <v>0</v>
      </c>
    </row>
    <row r="391" spans="2:6">
      <c r="B391" s="1">
        <f>'[7]Sum each CME'!GZ390</f>
        <v>0</v>
      </c>
      <c r="C391" s="1">
        <f>'[7]Sum each CME'!HA390</f>
        <v>0</v>
      </c>
      <c r="E391" s="1">
        <v>0</v>
      </c>
      <c r="F391" s="1">
        <v>0</v>
      </c>
    </row>
    <row r="392" spans="2:6">
      <c r="B392" s="1">
        <f>'[7]Sum each CME'!GZ391</f>
        <v>0</v>
      </c>
      <c r="C392" s="1">
        <f>'[7]Sum each CME'!HA391</f>
        <v>0</v>
      </c>
      <c r="E392" s="1">
        <v>0</v>
      </c>
      <c r="F392" s="1">
        <v>0</v>
      </c>
    </row>
    <row r="393" spans="2:6">
      <c r="B393" s="1" t="str">
        <f>'[7]Sum each CME'!GZ392</f>
        <v>Poland (coal)</v>
      </c>
      <c r="C393" s="1">
        <f>'[7]Sum each CME'!HA392</f>
        <v>20946.111018870321</v>
      </c>
      <c r="E393" s="1" t="s">
        <v>21</v>
      </c>
      <c r="F393" s="1">
        <v>20946.111018870321</v>
      </c>
    </row>
    <row r="394" spans="2:6">
      <c r="B394" s="1">
        <f>'[7]Sum each CME'!GZ393</f>
        <v>0</v>
      </c>
      <c r="C394" s="1">
        <f>'[7]Sum each CME'!HA393</f>
        <v>0</v>
      </c>
      <c r="E394" s="1">
        <v>0</v>
      </c>
      <c r="F394" s="1">
        <v>0</v>
      </c>
    </row>
    <row r="395" spans="2:6">
      <c r="B395" s="1">
        <f>'[7]Sum each CME'!GZ394</f>
        <v>0</v>
      </c>
      <c r="C395" s="1">
        <f>'[7]Sum each CME'!HA394</f>
        <v>0</v>
      </c>
      <c r="E395" s="1">
        <v>0</v>
      </c>
      <c r="F395" s="1">
        <v>0</v>
      </c>
    </row>
    <row r="396" spans="2:6">
      <c r="B396" s="1">
        <f>'[7]Sum each CME'!GZ395</f>
        <v>0</v>
      </c>
      <c r="C396" s="1">
        <f>'[7]Sum each CME'!HA395</f>
        <v>0</v>
      </c>
      <c r="E396" s="1">
        <v>0</v>
      </c>
      <c r="F396" s="1">
        <v>0</v>
      </c>
    </row>
    <row r="397" spans="2:6">
      <c r="B397" s="1">
        <f>'[7]Sum each CME'!GZ396</f>
        <v>0</v>
      </c>
      <c r="C397" s="1">
        <f>'[7]Sum each CME'!HA396</f>
        <v>0</v>
      </c>
      <c r="E397" s="1">
        <v>0</v>
      </c>
      <c r="F397" s="1">
        <v>0</v>
      </c>
    </row>
    <row r="398" spans="2:6">
      <c r="B398" s="1" t="str">
        <f>'[7]Sum each CME'!GZ397</f>
        <v>Polish Oil &amp; Gas Co., Poland</v>
      </c>
      <c r="C398" s="1">
        <f>'[7]Sum each CME'!HA397</f>
        <v>602.25900031518347</v>
      </c>
      <c r="E398" s="1" t="s">
        <v>112</v>
      </c>
      <c r="F398" s="1">
        <v>602.25900031518347</v>
      </c>
    </row>
    <row r="399" spans="2:6">
      <c r="B399" s="1">
        <f>'[7]Sum each CME'!GZ398</f>
        <v>0</v>
      </c>
      <c r="C399" s="1">
        <f>'[7]Sum each CME'!HA398</f>
        <v>0</v>
      </c>
      <c r="E399" s="1">
        <v>0</v>
      </c>
      <c r="F399" s="1">
        <v>0</v>
      </c>
    </row>
    <row r="400" spans="2:6">
      <c r="B400" s="1">
        <f>'[7]Sum each CME'!GZ399</f>
        <v>0</v>
      </c>
      <c r="C400" s="1">
        <f>'[7]Sum each CME'!HA399</f>
        <v>0</v>
      </c>
      <c r="E400" s="1">
        <v>0</v>
      </c>
      <c r="F400" s="1">
        <v>0</v>
      </c>
    </row>
    <row r="401" spans="2:6">
      <c r="B401" s="1">
        <f>'[7]Sum each CME'!GZ400</f>
        <v>0</v>
      </c>
      <c r="C401" s="1">
        <f>'[7]Sum each CME'!HA400</f>
        <v>0</v>
      </c>
      <c r="E401" s="1">
        <v>0</v>
      </c>
      <c r="F401" s="1">
        <v>0</v>
      </c>
    </row>
    <row r="402" spans="2:6">
      <c r="B402" s="1">
        <f>'[7]Sum each CME'!GZ401</f>
        <v>0</v>
      </c>
      <c r="C402" s="1">
        <f>'[7]Sum each CME'!HA401</f>
        <v>0</v>
      </c>
      <c r="E402" s="1">
        <v>0</v>
      </c>
      <c r="F402" s="1">
        <v>0</v>
      </c>
    </row>
    <row r="403" spans="2:6">
      <c r="B403" s="1" t="str">
        <f>'[7]Sum each CME'!GZ402</f>
        <v>PTTEP, Thailand</v>
      </c>
      <c r="C403" s="1">
        <f>'[7]Sum each CME'!HA402</f>
        <v>1337</v>
      </c>
      <c r="E403" s="1" t="s">
        <v>113</v>
      </c>
      <c r="F403" s="1">
        <v>1337</v>
      </c>
    </row>
    <row r="404" spans="2:6">
      <c r="B404" s="1">
        <f>'[7]Sum each CME'!GZ403</f>
        <v>0</v>
      </c>
      <c r="C404" s="1">
        <f>'[7]Sum each CME'!HA403</f>
        <v>0</v>
      </c>
      <c r="E404" s="1">
        <v>0</v>
      </c>
      <c r="F404" s="1">
        <v>0</v>
      </c>
    </row>
    <row r="405" spans="2:6">
      <c r="B405" s="1">
        <f>'[7]Sum each CME'!GZ404</f>
        <v>0</v>
      </c>
      <c r="C405" s="1">
        <f>'[7]Sum each CME'!HA404</f>
        <v>0</v>
      </c>
      <c r="E405" s="1">
        <v>0</v>
      </c>
      <c r="F405" s="1">
        <v>0</v>
      </c>
    </row>
    <row r="406" spans="2:6">
      <c r="B406" s="1">
        <f>'[7]Sum each CME'!GZ405</f>
        <v>0</v>
      </c>
      <c r="C406" s="1">
        <f>'[7]Sum each CME'!HA405</f>
        <v>0</v>
      </c>
      <c r="E406" s="1">
        <v>0</v>
      </c>
      <c r="F406" s="1">
        <v>0</v>
      </c>
    </row>
    <row r="407" spans="2:6">
      <c r="B407" s="1">
        <f>'[7]Sum each CME'!GZ406</f>
        <v>0</v>
      </c>
      <c r="C407" s="1">
        <f>'[7]Sum each CME'!HA406</f>
        <v>0</v>
      </c>
      <c r="E407" s="1">
        <v>0</v>
      </c>
      <c r="F407" s="1">
        <v>0</v>
      </c>
    </row>
    <row r="408" spans="2:6">
      <c r="B408" s="1" t="str">
        <f>'[7]Sum each CME'!GZ407</f>
        <v>Qatar Petroleum, Qatar</v>
      </c>
      <c r="C408" s="1">
        <f>'[7]Sum each CME'!HA407</f>
        <v>7507.2428025935478</v>
      </c>
      <c r="E408" s="1" t="s">
        <v>68</v>
      </c>
      <c r="F408" s="1">
        <v>7507.2428025935478</v>
      </c>
    </row>
    <row r="409" spans="2:6">
      <c r="B409" s="1">
        <f>'[7]Sum each CME'!GZ408</f>
        <v>0</v>
      </c>
      <c r="C409" s="1">
        <f>'[7]Sum each CME'!HA408</f>
        <v>0</v>
      </c>
      <c r="E409" s="1">
        <v>0</v>
      </c>
      <c r="F409" s="1">
        <v>0</v>
      </c>
    </row>
    <row r="410" spans="2:6">
      <c r="B410" s="1">
        <f>'[7]Sum each CME'!GZ409</f>
        <v>0</v>
      </c>
      <c r="C410" s="1">
        <f>'[7]Sum each CME'!HA409</f>
        <v>0</v>
      </c>
      <c r="E410" s="1">
        <v>0</v>
      </c>
      <c r="F410" s="1">
        <v>0</v>
      </c>
    </row>
    <row r="411" spans="2:6">
      <c r="B411" s="1">
        <f>'[7]Sum each CME'!GZ410</f>
        <v>0</v>
      </c>
      <c r="C411" s="1">
        <f>'[7]Sum each CME'!HA410</f>
        <v>0</v>
      </c>
      <c r="E411" s="1">
        <v>0</v>
      </c>
      <c r="F411" s="1">
        <v>0</v>
      </c>
    </row>
    <row r="412" spans="2:6">
      <c r="B412" s="1">
        <f>'[7]Sum each CME'!GZ411</f>
        <v>0</v>
      </c>
      <c r="C412" s="1">
        <f>'[7]Sum each CME'!HA411</f>
        <v>0</v>
      </c>
      <c r="E412" s="1">
        <v>0</v>
      </c>
      <c r="F412" s="1">
        <v>0</v>
      </c>
    </row>
    <row r="413" spans="2:6">
      <c r="B413" s="1" t="str">
        <f>'[7]Sum each CME'!GZ412</f>
        <v>Repsol, Spain</v>
      </c>
      <c r="C413" s="1">
        <f>'[7]Sum each CME'!HA412</f>
        <v>5311.920229518847</v>
      </c>
      <c r="E413" s="1" t="s">
        <v>83</v>
      </c>
      <c r="F413" s="1">
        <v>5311.920229518847</v>
      </c>
    </row>
    <row r="414" spans="2:6">
      <c r="B414" s="1">
        <f>'[7]Sum each CME'!GZ413</f>
        <v>0</v>
      </c>
      <c r="C414" s="1">
        <f>'[7]Sum each CME'!HA413</f>
        <v>0</v>
      </c>
      <c r="E414" s="1">
        <v>0</v>
      </c>
      <c r="F414" s="1">
        <v>0</v>
      </c>
    </row>
    <row r="415" spans="2:6">
      <c r="B415" s="1">
        <f>'[7]Sum each CME'!GZ414</f>
        <v>0</v>
      </c>
      <c r="C415" s="1">
        <f>'[7]Sum each CME'!HA414</f>
        <v>0</v>
      </c>
      <c r="E415" s="1">
        <v>0</v>
      </c>
      <c r="F415" s="1">
        <v>0</v>
      </c>
    </row>
    <row r="416" spans="2:6">
      <c r="B416" s="1">
        <f>'[7]Sum each CME'!GZ415</f>
        <v>0</v>
      </c>
      <c r="C416" s="1">
        <f>'[7]Sum each CME'!HA415</f>
        <v>0</v>
      </c>
      <c r="E416" s="1">
        <v>0</v>
      </c>
      <c r="F416" s="1">
        <v>0</v>
      </c>
    </row>
    <row r="417" spans="2:6">
      <c r="B417" s="1">
        <f>'[7]Sum each CME'!GZ416</f>
        <v>0</v>
      </c>
      <c r="C417" s="1">
        <f>'[7]Sum each CME'!HA416</f>
        <v>0</v>
      </c>
      <c r="E417" s="1">
        <v>0</v>
      </c>
      <c r="F417" s="1">
        <v>0</v>
      </c>
    </row>
    <row r="418" spans="2:6">
      <c r="B418" s="1" t="str">
        <f>'[7]Sum each CME'!GZ417</f>
        <v>Rio Tinto, UK</v>
      </c>
      <c r="C418" s="1">
        <f>'[7]Sum each CME'!HA417</f>
        <v>6761.9284546304261</v>
      </c>
      <c r="E418" s="1" t="s">
        <v>77</v>
      </c>
      <c r="F418" s="1">
        <v>6761.9284546304261</v>
      </c>
    </row>
    <row r="419" spans="2:6">
      <c r="B419" s="1">
        <f>'[7]Sum each CME'!GZ418</f>
        <v>0</v>
      </c>
      <c r="C419" s="1">
        <f>'[7]Sum each CME'!HA418</f>
        <v>0</v>
      </c>
      <c r="E419" s="1">
        <v>0</v>
      </c>
      <c r="F419" s="1">
        <v>0</v>
      </c>
    </row>
    <row r="420" spans="2:6">
      <c r="B420" s="1">
        <f>'[7]Sum each CME'!GZ419</f>
        <v>0</v>
      </c>
      <c r="C420" s="1">
        <f>'[7]Sum each CME'!HA419</f>
        <v>0</v>
      </c>
      <c r="E420" s="1">
        <v>0</v>
      </c>
      <c r="F420" s="1">
        <v>0</v>
      </c>
    </row>
    <row r="421" spans="2:6">
      <c r="B421" s="1">
        <f>'[7]Sum each CME'!GZ420</f>
        <v>0</v>
      </c>
      <c r="C421" s="1">
        <f>'[7]Sum each CME'!HA420</f>
        <v>0</v>
      </c>
      <c r="E421" s="1">
        <v>0</v>
      </c>
      <c r="F421" s="1">
        <v>0</v>
      </c>
    </row>
    <row r="422" spans="2:6">
      <c r="B422" s="1">
        <f>'[7]Sum each CME'!GZ421</f>
        <v>0</v>
      </c>
      <c r="C422" s="1">
        <f>'[7]Sum each CME'!HA421</f>
        <v>0</v>
      </c>
      <c r="E422" s="1">
        <v>0</v>
      </c>
      <c r="F422" s="1">
        <v>0</v>
      </c>
    </row>
    <row r="423" spans="2:6">
      <c r="B423" s="1" t="str">
        <f>'[7]Sum each CME'!GZ422</f>
        <v>Rosneft, Russian Federation</v>
      </c>
      <c r="C423" s="1">
        <f>'[7]Sum each CME'!HA422</f>
        <v>8131.8274377740445</v>
      </c>
      <c r="E423" s="1" t="s">
        <v>128</v>
      </c>
      <c r="F423" s="1">
        <v>8131.8274377740445</v>
      </c>
    </row>
    <row r="424" spans="2:6">
      <c r="B424" s="1">
        <f>'[7]Sum each CME'!GZ423</f>
        <v>0</v>
      </c>
      <c r="C424" s="1">
        <f>'[7]Sum each CME'!HA423</f>
        <v>0</v>
      </c>
      <c r="E424" s="1">
        <v>0</v>
      </c>
      <c r="F424" s="1">
        <v>0</v>
      </c>
    </row>
    <row r="425" spans="2:6">
      <c r="B425" s="1">
        <f>'[7]Sum each CME'!GZ424</f>
        <v>0</v>
      </c>
      <c r="C425" s="1">
        <f>'[7]Sum each CME'!HA424</f>
        <v>0</v>
      </c>
      <c r="E425" s="1">
        <v>0</v>
      </c>
      <c r="F425" s="1">
        <v>0</v>
      </c>
    </row>
    <row r="426" spans="2:6">
      <c r="B426" s="1">
        <f>'[7]Sum each CME'!GZ425</f>
        <v>0</v>
      </c>
      <c r="C426" s="1">
        <f>'[7]Sum each CME'!HA425</f>
        <v>0</v>
      </c>
      <c r="E426" s="1">
        <v>0</v>
      </c>
      <c r="F426" s="1">
        <v>0</v>
      </c>
    </row>
    <row r="427" spans="2:6">
      <c r="B427" s="1">
        <f>'[7]Sum each CME'!GZ426</f>
        <v>0</v>
      </c>
      <c r="C427" s="1">
        <f>'[7]Sum each CME'!HA426</f>
        <v>0</v>
      </c>
      <c r="E427" s="1">
        <v>0</v>
      </c>
      <c r="F427" s="1">
        <v>0</v>
      </c>
    </row>
    <row r="428" spans="2:6">
      <c r="B428" s="1" t="str">
        <f>'[7]Sum each CME'!GZ427</f>
        <v>Royal Dutch Shell, The Netherlands</v>
      </c>
      <c r="C428" s="1">
        <f>'[7]Sum each CME'!HA427</f>
        <v>32498.325660165585</v>
      </c>
      <c r="E428" s="1" t="s">
        <v>32</v>
      </c>
      <c r="F428" s="1">
        <v>32498.325660165585</v>
      </c>
    </row>
    <row r="429" spans="2:6">
      <c r="B429" s="1">
        <f>'[7]Sum each CME'!GZ428</f>
        <v>0</v>
      </c>
      <c r="C429" s="1">
        <f>'[7]Sum each CME'!HA428</f>
        <v>0</v>
      </c>
      <c r="E429" s="1">
        <v>0</v>
      </c>
      <c r="F429" s="1">
        <v>0</v>
      </c>
    </row>
    <row r="430" spans="2:6">
      <c r="B430" s="1">
        <f>'[7]Sum each CME'!GZ429</f>
        <v>0</v>
      </c>
      <c r="C430" s="1">
        <f>'[7]Sum each CME'!HA429</f>
        <v>0</v>
      </c>
      <c r="E430" s="1">
        <v>0</v>
      </c>
      <c r="F430" s="1">
        <v>0</v>
      </c>
    </row>
    <row r="431" spans="2:6">
      <c r="B431" s="1">
        <f>'[7]Sum each CME'!GZ430</f>
        <v>0</v>
      </c>
      <c r="C431" s="1">
        <f>'[7]Sum each CME'!HA430</f>
        <v>0</v>
      </c>
      <c r="E431" s="1">
        <v>0</v>
      </c>
      <c r="F431" s="1">
        <v>0</v>
      </c>
    </row>
    <row r="432" spans="2:6">
      <c r="B432" s="1">
        <f>'[7]Sum each CME'!GZ431</f>
        <v>0</v>
      </c>
      <c r="C432" s="1">
        <f>'[7]Sum each CME'!HA431</f>
        <v>0</v>
      </c>
      <c r="E432" s="1">
        <v>0</v>
      </c>
      <c r="F432" s="1">
        <v>0</v>
      </c>
    </row>
    <row r="433" spans="2:6">
      <c r="B433" s="1" t="str">
        <f>'[7]Sum each CME'!GZ432</f>
        <v>Ruhrkohle AG (RAG), Germany</v>
      </c>
      <c r="C433" s="1">
        <f>'[7]Sum each CME'!HA432</f>
        <v>1167.6556910346148</v>
      </c>
      <c r="E433" s="1" t="s">
        <v>115</v>
      </c>
      <c r="F433" s="1">
        <v>1167.6556910346148</v>
      </c>
    </row>
    <row r="434" spans="2:6">
      <c r="B434" s="1">
        <f>'[7]Sum each CME'!GZ433</f>
        <v>0</v>
      </c>
      <c r="C434" s="1">
        <f>'[7]Sum each CME'!HA433</f>
        <v>0</v>
      </c>
      <c r="E434" s="1">
        <v>0</v>
      </c>
      <c r="F434" s="1">
        <v>0</v>
      </c>
    </row>
    <row r="435" spans="2:6">
      <c r="B435" s="1">
        <f>'[7]Sum each CME'!GZ434</f>
        <v>0</v>
      </c>
      <c r="C435" s="1">
        <f>'[7]Sum each CME'!HA434</f>
        <v>0</v>
      </c>
      <c r="E435" s="1">
        <v>0</v>
      </c>
      <c r="F435" s="1">
        <v>0</v>
      </c>
    </row>
    <row r="436" spans="2:6">
      <c r="B436" s="1">
        <f>'[7]Sum each CME'!GZ435</f>
        <v>0</v>
      </c>
      <c r="C436" s="1">
        <f>'[7]Sum each CME'!HA435</f>
        <v>0</v>
      </c>
      <c r="E436" s="1">
        <v>0</v>
      </c>
      <c r="F436" s="1">
        <v>0</v>
      </c>
    </row>
    <row r="437" spans="2:6">
      <c r="B437" s="1">
        <f>'[7]Sum each CME'!GZ436</f>
        <v>0</v>
      </c>
      <c r="C437" s="1">
        <f>'[7]Sum each CME'!HA436</f>
        <v>0</v>
      </c>
      <c r="E437" s="1">
        <v>0</v>
      </c>
      <c r="F437" s="1">
        <v>0</v>
      </c>
    </row>
    <row r="438" spans="2:6">
      <c r="B438" s="1" t="str">
        <f>'[7]Sum each CME'!GZ437</f>
        <v>Russian Federation (excl. FSU) (coal)</v>
      </c>
      <c r="C438" s="1">
        <f>'[7]Sum each CME'!HA437</f>
        <v>19653.945079540317</v>
      </c>
      <c r="E438" s="1" t="s">
        <v>24</v>
      </c>
      <c r="F438" s="1">
        <v>19653.945079540317</v>
      </c>
    </row>
    <row r="439" spans="2:6">
      <c r="B439" s="1">
        <f>'[7]Sum each CME'!GZ438</f>
        <v>0</v>
      </c>
      <c r="C439" s="1">
        <f>'[7]Sum each CME'!HA438</f>
        <v>0</v>
      </c>
      <c r="E439" s="1">
        <v>0</v>
      </c>
      <c r="F439" s="1">
        <v>0</v>
      </c>
    </row>
    <row r="440" spans="2:6">
      <c r="B440" s="1">
        <f>'[7]Sum each CME'!GZ439</f>
        <v>0</v>
      </c>
      <c r="C440" s="1">
        <f>'[7]Sum each CME'!HA439</f>
        <v>0</v>
      </c>
      <c r="E440" s="1">
        <v>0</v>
      </c>
      <c r="F440" s="1">
        <v>0</v>
      </c>
    </row>
    <row r="441" spans="2:6">
      <c r="B441" s="1">
        <f>'[7]Sum each CME'!GZ440</f>
        <v>0</v>
      </c>
      <c r="C441" s="1">
        <f>'[7]Sum each CME'!HA440</f>
        <v>0</v>
      </c>
      <c r="E441" s="1">
        <v>0</v>
      </c>
      <c r="F441" s="1">
        <v>0</v>
      </c>
    </row>
    <row r="442" spans="2:6">
      <c r="B442" s="1">
        <f>'[7]Sum each CME'!GZ441</f>
        <v>0</v>
      </c>
      <c r="C442" s="1">
        <f>'[7]Sum each CME'!HA441</f>
        <v>0</v>
      </c>
      <c r="E442" s="1">
        <v>0</v>
      </c>
      <c r="F442" s="1">
        <v>0</v>
      </c>
    </row>
    <row r="443" spans="2:6">
      <c r="B443" s="1">
        <f>'[7]Sum each CME'!GZ442</f>
        <v>0</v>
      </c>
      <c r="C443" s="1">
        <f>'[7]Sum each CME'!HA442</f>
        <v>0</v>
      </c>
      <c r="E443" s="1">
        <v>0</v>
      </c>
      <c r="F443" s="1">
        <v>0</v>
      </c>
    </row>
    <row r="444" spans="2:6">
      <c r="B444" s="1">
        <f>'[7]Sum each CME'!GZ443</f>
        <v>0</v>
      </c>
      <c r="C444" s="1">
        <f>'[7]Sum each CME'!HA443</f>
        <v>0</v>
      </c>
      <c r="E444" s="1">
        <v>0</v>
      </c>
      <c r="F444" s="1">
        <v>0</v>
      </c>
    </row>
    <row r="445" spans="2:6">
      <c r="B445" s="1">
        <f>'[7]Sum each CME'!GZ444</f>
        <v>0</v>
      </c>
      <c r="C445" s="1">
        <f>'[7]Sum each CME'!HA444</f>
        <v>0</v>
      </c>
      <c r="E445" s="1">
        <v>0</v>
      </c>
      <c r="F445" s="1">
        <v>0</v>
      </c>
    </row>
    <row r="446" spans="2:6">
      <c r="B446" s="1" t="str">
        <f>'[7]Sum each CME'!GZ445</f>
        <v>RWE, Germany</v>
      </c>
      <c r="C446" s="1">
        <f>'[7]Sum each CME'!HA445</f>
        <v>7268.4155957500998</v>
      </c>
      <c r="E446" s="1" t="s">
        <v>74</v>
      </c>
      <c r="F446" s="1">
        <v>7268.4155957500998</v>
      </c>
    </row>
    <row r="447" spans="2:6">
      <c r="B447" s="1">
        <f>'[7]Sum each CME'!GZ446</f>
        <v>0</v>
      </c>
      <c r="C447" s="1">
        <f>'[7]Sum each CME'!HA446</f>
        <v>0</v>
      </c>
      <c r="E447" s="1">
        <v>0</v>
      </c>
      <c r="F447" s="1">
        <v>0</v>
      </c>
    </row>
    <row r="448" spans="2:6">
      <c r="B448" s="1">
        <f>'[7]Sum each CME'!GZ447</f>
        <v>0</v>
      </c>
      <c r="C448" s="1">
        <f>'[7]Sum each CME'!HA447</f>
        <v>0</v>
      </c>
      <c r="E448" s="1">
        <v>0</v>
      </c>
      <c r="F448" s="1">
        <v>0</v>
      </c>
    </row>
    <row r="449" spans="2:6">
      <c r="B449" s="1">
        <f>'[7]Sum each CME'!GZ448</f>
        <v>0</v>
      </c>
      <c r="C449" s="1">
        <f>'[7]Sum each CME'!HA448</f>
        <v>0</v>
      </c>
      <c r="E449" s="1">
        <v>0</v>
      </c>
      <c r="F449" s="1">
        <v>0</v>
      </c>
    </row>
    <row r="450" spans="2:6">
      <c r="B450" s="1">
        <f>'[7]Sum each CME'!GZ449</f>
        <v>0</v>
      </c>
      <c r="C450" s="1">
        <f>'[7]Sum each CME'!HA449</f>
        <v>0</v>
      </c>
      <c r="E450" s="1">
        <v>0</v>
      </c>
      <c r="F450" s="1">
        <v>0</v>
      </c>
    </row>
    <row r="451" spans="2:6">
      <c r="B451" s="1" t="str">
        <f>'[7]Sum each CME'!GZ450</f>
        <v>Santos, Australia</v>
      </c>
      <c r="C451" s="1">
        <f>'[7]Sum each CME'!HA450</f>
        <v>568.79935000117302</v>
      </c>
      <c r="E451" s="1" t="s">
        <v>119</v>
      </c>
      <c r="F451" s="1">
        <v>568.79935000117302</v>
      </c>
    </row>
    <row r="452" spans="2:6">
      <c r="B452" s="1">
        <f>'[7]Sum each CME'!GZ451</f>
        <v>0</v>
      </c>
      <c r="C452" s="1">
        <f>'[7]Sum each CME'!HA451</f>
        <v>0</v>
      </c>
      <c r="E452" s="1">
        <v>0</v>
      </c>
      <c r="F452" s="1">
        <v>0</v>
      </c>
    </row>
    <row r="453" spans="2:6">
      <c r="B453" s="1">
        <f>'[7]Sum each CME'!GZ452</f>
        <v>0</v>
      </c>
      <c r="C453" s="1">
        <f>'[7]Sum each CME'!HA452</f>
        <v>0</v>
      </c>
      <c r="E453" s="1">
        <v>0</v>
      </c>
      <c r="F453" s="1">
        <v>0</v>
      </c>
    </row>
    <row r="454" spans="2:6">
      <c r="B454" s="1">
        <f>'[7]Sum each CME'!GZ453</f>
        <v>0</v>
      </c>
      <c r="C454" s="1">
        <f>'[7]Sum each CME'!HA453</f>
        <v>0</v>
      </c>
      <c r="E454" s="1">
        <v>0</v>
      </c>
      <c r="F454" s="1">
        <v>0</v>
      </c>
    </row>
    <row r="455" spans="2:6">
      <c r="B455" s="1">
        <f>'[7]Sum each CME'!GZ454</f>
        <v>0</v>
      </c>
      <c r="C455" s="1">
        <f>'[7]Sum each CME'!HA454</f>
        <v>0</v>
      </c>
      <c r="E455" s="1">
        <v>0</v>
      </c>
      <c r="F455" s="1">
        <v>0</v>
      </c>
    </row>
    <row r="456" spans="2:6">
      <c r="B456" s="1" t="str">
        <f>'[7]Sum each CME'!GZ455</f>
        <v>Sasol, South Africa</v>
      </c>
      <c r="C456" s="1">
        <f>'[7]Sum each CME'!HA455</f>
        <v>4509.6843184102727</v>
      </c>
      <c r="E456" s="1" t="s">
        <v>88</v>
      </c>
      <c r="F456" s="1">
        <v>4509.6843184102727</v>
      </c>
    </row>
    <row r="457" spans="2:6">
      <c r="B457" s="1">
        <f>'[7]Sum each CME'!GZ456</f>
        <v>0</v>
      </c>
      <c r="C457" s="1">
        <f>'[7]Sum each CME'!HA456</f>
        <v>0</v>
      </c>
      <c r="E457" s="1">
        <v>0</v>
      </c>
      <c r="F457" s="1">
        <v>0</v>
      </c>
    </row>
    <row r="458" spans="2:6">
      <c r="B458" s="1">
        <f>'[7]Sum each CME'!GZ457</f>
        <v>0</v>
      </c>
      <c r="C458" s="1">
        <f>'[7]Sum each CME'!HA457</f>
        <v>0</v>
      </c>
      <c r="E458" s="1">
        <v>0</v>
      </c>
      <c r="F458" s="1">
        <v>0</v>
      </c>
    </row>
    <row r="459" spans="2:6">
      <c r="B459" s="1">
        <f>'[7]Sum each CME'!GZ458</f>
        <v>0</v>
      </c>
      <c r="C459" s="1">
        <f>'[7]Sum each CME'!HA458</f>
        <v>0</v>
      </c>
      <c r="E459" s="1">
        <v>0</v>
      </c>
      <c r="F459" s="1">
        <v>0</v>
      </c>
    </row>
    <row r="460" spans="2:6">
      <c r="B460" s="1">
        <f>'[7]Sum each CME'!GZ459</f>
        <v>0</v>
      </c>
      <c r="C460" s="1">
        <f>'[7]Sum each CME'!HA459</f>
        <v>0</v>
      </c>
      <c r="E460" s="1">
        <v>0</v>
      </c>
      <c r="F460" s="1">
        <v>0</v>
      </c>
    </row>
    <row r="461" spans="2:6">
      <c r="B461" s="1" t="str">
        <f>'[7]Sum each CME'!GZ460</f>
        <v>Saudi Aramco, Saudi Arabia</v>
      </c>
      <c r="C461" s="1">
        <f>'[7]Sum each CME'!HA460</f>
        <v>61142.625893893462</v>
      </c>
      <c r="E461" s="1" t="s">
        <v>15</v>
      </c>
      <c r="F461" s="1">
        <v>61142.625893893462</v>
      </c>
    </row>
    <row r="462" spans="2:6">
      <c r="B462" s="1">
        <f>'[7]Sum each CME'!GZ461</f>
        <v>0</v>
      </c>
      <c r="C462" s="1">
        <f>'[7]Sum each CME'!HA461</f>
        <v>0</v>
      </c>
      <c r="E462" s="1">
        <v>0</v>
      </c>
      <c r="F462" s="1">
        <v>0</v>
      </c>
    </row>
    <row r="463" spans="2:6">
      <c r="B463" s="1">
        <f>'[7]Sum each CME'!GZ462</f>
        <v>0</v>
      </c>
      <c r="C463" s="1">
        <f>'[7]Sum each CME'!HA462</f>
        <v>0</v>
      </c>
      <c r="E463" s="1">
        <v>0</v>
      </c>
      <c r="F463" s="1">
        <v>0</v>
      </c>
    </row>
    <row r="464" spans="2:6">
      <c r="B464" s="1">
        <f>'[7]Sum each CME'!GZ463</f>
        <v>0</v>
      </c>
      <c r="C464" s="1">
        <f>'[7]Sum each CME'!HA463</f>
        <v>0</v>
      </c>
      <c r="E464" s="1">
        <v>0</v>
      </c>
      <c r="F464" s="1">
        <v>0</v>
      </c>
    </row>
    <row r="465" spans="2:6">
      <c r="B465" s="1">
        <f>'[7]Sum each CME'!GZ464</f>
        <v>0</v>
      </c>
      <c r="C465" s="1">
        <f>'[7]Sum each CME'!HA464</f>
        <v>0</v>
      </c>
      <c r="E465" s="1">
        <v>0</v>
      </c>
      <c r="F465" s="1">
        <v>0</v>
      </c>
    </row>
    <row r="466" spans="2:6">
      <c r="B466" s="1" t="str">
        <f>'[7]Sum each CME'!GZ465</f>
        <v>Singareni Collieries, India</v>
      </c>
      <c r="C466" s="1">
        <f>'[7]Sum each CME'!HA465</f>
        <v>2671.2167158770917</v>
      </c>
      <c r="E466" s="1" t="s">
        <v>100</v>
      </c>
      <c r="F466" s="1">
        <v>2671.2167158770917</v>
      </c>
    </row>
    <row r="467" spans="2:6">
      <c r="B467" s="1">
        <f>'[7]Sum each CME'!GZ466</f>
        <v>0</v>
      </c>
      <c r="C467" s="1">
        <f>'[7]Sum each CME'!HA466</f>
        <v>0</v>
      </c>
      <c r="E467" s="1">
        <v>0</v>
      </c>
      <c r="F467" s="1">
        <v>0</v>
      </c>
    </row>
    <row r="468" spans="2:6">
      <c r="B468" s="1">
        <f>'[7]Sum each CME'!GZ467</f>
        <v>0</v>
      </c>
      <c r="C468" s="1">
        <f>'[7]Sum each CME'!HA467</f>
        <v>0</v>
      </c>
      <c r="E468" s="1">
        <v>0</v>
      </c>
      <c r="F468" s="1">
        <v>0</v>
      </c>
    </row>
    <row r="469" spans="2:6">
      <c r="B469" s="1">
        <f>'[7]Sum each CME'!GZ468</f>
        <v>0</v>
      </c>
      <c r="C469" s="1">
        <f>'[7]Sum each CME'!HA468</f>
        <v>0</v>
      </c>
      <c r="E469" s="1">
        <v>0</v>
      </c>
      <c r="F469" s="1">
        <v>0</v>
      </c>
    </row>
    <row r="470" spans="2:6">
      <c r="B470" s="1">
        <f>'[7]Sum each CME'!GZ469</f>
        <v>0</v>
      </c>
      <c r="C470" s="1">
        <f>'[7]Sum each CME'!HA469</f>
        <v>0</v>
      </c>
      <c r="E470" s="1">
        <v>0</v>
      </c>
      <c r="F470" s="1">
        <v>0</v>
      </c>
    </row>
    <row r="471" spans="2:6">
      <c r="B471" s="1" t="str">
        <f>'[7]Sum each CME'!GZ470</f>
        <v>Sinopec, China</v>
      </c>
      <c r="C471" s="1">
        <f>'[7]Sum each CME'!HA470</f>
        <v>3589.7960794744668</v>
      </c>
      <c r="E471" s="1" t="s">
        <v>91</v>
      </c>
      <c r="F471" s="1">
        <v>3589.7960794744668</v>
      </c>
    </row>
    <row r="472" spans="2:6">
      <c r="B472" s="1">
        <f>'[7]Sum each CME'!GZ471</f>
        <v>0</v>
      </c>
      <c r="C472" s="1">
        <f>'[7]Sum each CME'!HA471</f>
        <v>0</v>
      </c>
      <c r="E472" s="1">
        <v>0</v>
      </c>
      <c r="F472" s="1">
        <v>0</v>
      </c>
    </row>
    <row r="473" spans="2:6">
      <c r="B473" s="1">
        <f>'[7]Sum each CME'!GZ472</f>
        <v>0</v>
      </c>
      <c r="C473" s="1">
        <f>'[7]Sum each CME'!HA472</f>
        <v>0</v>
      </c>
      <c r="E473" s="1">
        <v>0</v>
      </c>
      <c r="F473" s="1">
        <v>0</v>
      </c>
    </row>
    <row r="474" spans="2:6">
      <c r="B474" s="1">
        <f>'[7]Sum each CME'!GZ473</f>
        <v>0</v>
      </c>
      <c r="C474" s="1">
        <f>'[7]Sum each CME'!HA473</f>
        <v>0</v>
      </c>
      <c r="E474" s="1">
        <v>0</v>
      </c>
      <c r="F474" s="1">
        <v>0</v>
      </c>
    </row>
    <row r="475" spans="2:6">
      <c r="B475" s="1">
        <f>'[7]Sum each CME'!GZ474</f>
        <v>0</v>
      </c>
      <c r="C475" s="1">
        <f>'[7]Sum each CME'!HA474</f>
        <v>0</v>
      </c>
      <c r="E475" s="1">
        <v>0</v>
      </c>
      <c r="F475" s="1">
        <v>0</v>
      </c>
    </row>
    <row r="476" spans="2:6">
      <c r="B476" s="1">
        <f>'[7]Sum each CME'!GZ475</f>
        <v>0</v>
      </c>
      <c r="C476" s="1">
        <f>'[7]Sum each CME'!HA475</f>
        <v>0</v>
      </c>
      <c r="E476" s="1">
        <v>0</v>
      </c>
      <c r="F476" s="1">
        <v>0</v>
      </c>
    </row>
    <row r="477" spans="2:6">
      <c r="B477" s="1" t="str">
        <f>'[7]Sum each CME'!GZ476</f>
        <v>Sonangol, Angola</v>
      </c>
      <c r="C477" s="1">
        <f>'[7]Sum each CME'!HA476</f>
        <v>2860.5994567450875</v>
      </c>
      <c r="E477" s="1" t="s">
        <v>99</v>
      </c>
      <c r="F477" s="1">
        <v>2860.5994567450875</v>
      </c>
    </row>
    <row r="478" spans="2:6">
      <c r="B478" s="1">
        <f>'[7]Sum each CME'!GZ477</f>
        <v>0</v>
      </c>
      <c r="C478" s="1">
        <f>'[7]Sum each CME'!HA477</f>
        <v>0</v>
      </c>
      <c r="E478" s="1">
        <v>0</v>
      </c>
      <c r="F478" s="1">
        <v>0</v>
      </c>
    </row>
    <row r="479" spans="2:6">
      <c r="B479" s="1">
        <f>'[7]Sum each CME'!GZ478</f>
        <v>0</v>
      </c>
      <c r="C479" s="1">
        <f>'[7]Sum each CME'!HA478</f>
        <v>0</v>
      </c>
      <c r="E479" s="1">
        <v>0</v>
      </c>
      <c r="F479" s="1">
        <v>0</v>
      </c>
    </row>
    <row r="480" spans="2:6">
      <c r="B480" s="1">
        <f>'[7]Sum each CME'!GZ479</f>
        <v>0</v>
      </c>
      <c r="C480" s="1">
        <f>'[7]Sum each CME'!HA479</f>
        <v>0</v>
      </c>
      <c r="E480" s="1">
        <v>0</v>
      </c>
      <c r="F480" s="1">
        <v>0</v>
      </c>
    </row>
    <row r="481" spans="2:6">
      <c r="B481" s="1">
        <f>'[7]Sum each CME'!GZ480</f>
        <v>0</v>
      </c>
      <c r="C481" s="1">
        <f>'[7]Sum each CME'!HA480</f>
        <v>0</v>
      </c>
      <c r="E481" s="1">
        <v>0</v>
      </c>
      <c r="F481" s="1">
        <v>0</v>
      </c>
    </row>
    <row r="482" spans="2:6">
      <c r="B482" s="1" t="str">
        <f>'[7]Sum each CME'!GZ481</f>
        <v>Sonatrach, Algeria</v>
      </c>
      <c r="C482" s="1">
        <f>'[7]Sum each CME'!HA481</f>
        <v>12699.749373295384</v>
      </c>
      <c r="E482" s="1" t="s">
        <v>54</v>
      </c>
      <c r="F482" s="1">
        <v>12699.749373295384</v>
      </c>
    </row>
    <row r="483" spans="2:6">
      <c r="B483" s="1">
        <f>'[7]Sum each CME'!GZ482</f>
        <v>0</v>
      </c>
      <c r="C483" s="1">
        <f>'[7]Sum each CME'!HA482</f>
        <v>0</v>
      </c>
      <c r="E483" s="1">
        <v>0</v>
      </c>
      <c r="F483" s="1">
        <v>0</v>
      </c>
    </row>
    <row r="484" spans="2:6">
      <c r="B484" s="1">
        <f>'[7]Sum each CME'!GZ483</f>
        <v>0</v>
      </c>
      <c r="C484" s="1">
        <f>'[7]Sum each CME'!HA483</f>
        <v>0</v>
      </c>
      <c r="E484" s="1">
        <v>0</v>
      </c>
      <c r="F484" s="1">
        <v>0</v>
      </c>
    </row>
    <row r="485" spans="2:6">
      <c r="B485" s="1">
        <f>'[7]Sum each CME'!GZ484</f>
        <v>0</v>
      </c>
      <c r="C485" s="1">
        <f>'[7]Sum each CME'!HA484</f>
        <v>0</v>
      </c>
      <c r="E485" s="1">
        <v>0</v>
      </c>
      <c r="F485" s="1">
        <v>0</v>
      </c>
    </row>
    <row r="486" spans="2:6">
      <c r="B486" s="1">
        <f>'[7]Sum each CME'!GZ485</f>
        <v>0</v>
      </c>
      <c r="C486" s="1">
        <f>'[7]Sum each CME'!HA485</f>
        <v>0</v>
      </c>
      <c r="E486" s="1">
        <v>0</v>
      </c>
      <c r="F486" s="1">
        <v>0</v>
      </c>
    </row>
    <row r="487" spans="2:6">
      <c r="B487" s="1" t="str">
        <f>'[7]Sum each CME'!GZ486</f>
        <v>Southwestern, USA</v>
      </c>
      <c r="C487" s="1">
        <f>'[7]Sum each CME'!HA486</f>
        <v>572.28000784280198</v>
      </c>
      <c r="E487" s="1" t="s">
        <v>121</v>
      </c>
      <c r="F487" s="1">
        <v>572.28000784280198</v>
      </c>
    </row>
    <row r="488" spans="2:6">
      <c r="B488" s="1">
        <f>'[7]Sum each CME'!GZ487</f>
        <v>0</v>
      </c>
      <c r="C488" s="1">
        <f>'[7]Sum each CME'!HA487</f>
        <v>0</v>
      </c>
      <c r="E488" s="1">
        <v>0</v>
      </c>
      <c r="F488" s="1">
        <v>0</v>
      </c>
    </row>
    <row r="489" spans="2:6">
      <c r="B489" s="1">
        <f>'[7]Sum each CME'!GZ488</f>
        <v>0</v>
      </c>
      <c r="C489" s="1">
        <f>'[7]Sum each CME'!HA488</f>
        <v>0</v>
      </c>
      <c r="E489" s="1">
        <v>0</v>
      </c>
      <c r="F489" s="1">
        <v>0</v>
      </c>
    </row>
    <row r="490" spans="2:6">
      <c r="B490" s="1">
        <f>'[7]Sum each CME'!GZ489</f>
        <v>0</v>
      </c>
      <c r="C490" s="1">
        <f>'[7]Sum each CME'!HA489</f>
        <v>0</v>
      </c>
      <c r="E490" s="1">
        <v>0</v>
      </c>
      <c r="F490" s="1">
        <v>0</v>
      </c>
    </row>
    <row r="491" spans="2:6">
      <c r="B491" s="1">
        <f>'[7]Sum each CME'!GZ490</f>
        <v>0</v>
      </c>
      <c r="C491" s="1">
        <f>'[7]Sum each CME'!HA490</f>
        <v>0</v>
      </c>
      <c r="E491" s="1">
        <v>0</v>
      </c>
      <c r="F491" s="1">
        <v>0</v>
      </c>
    </row>
    <row r="492" spans="2:6">
      <c r="B492" s="1" t="str">
        <f>'[7]Sum each CME'!GZ491</f>
        <v>Suncor, Canada</v>
      </c>
      <c r="C492" s="1">
        <f>'[7]Sum each CME'!HA491</f>
        <v>2431.7544743054241</v>
      </c>
      <c r="E492" s="1" t="s">
        <v>103</v>
      </c>
      <c r="F492" s="1">
        <v>2431.7544743054241</v>
      </c>
    </row>
    <row r="493" spans="2:6">
      <c r="B493" s="1">
        <f>'[7]Sum each CME'!GZ492</f>
        <v>0</v>
      </c>
      <c r="C493" s="1">
        <f>'[7]Sum each CME'!HA492</f>
        <v>0</v>
      </c>
      <c r="E493" s="1">
        <v>0</v>
      </c>
      <c r="F493" s="1">
        <v>0</v>
      </c>
    </row>
    <row r="494" spans="2:6">
      <c r="B494" s="1">
        <f>'[7]Sum each CME'!GZ493</f>
        <v>0</v>
      </c>
      <c r="C494" s="1">
        <f>'[7]Sum each CME'!HA493</f>
        <v>0</v>
      </c>
      <c r="E494" s="1">
        <v>0</v>
      </c>
      <c r="F494" s="1">
        <v>0</v>
      </c>
    </row>
    <row r="495" spans="2:6">
      <c r="B495" s="1">
        <f>'[7]Sum each CME'!GZ494</f>
        <v>0</v>
      </c>
      <c r="C495" s="1">
        <f>'[7]Sum each CME'!HA494</f>
        <v>0</v>
      </c>
      <c r="E495" s="1">
        <v>0</v>
      </c>
      <c r="F495" s="1">
        <v>0</v>
      </c>
    </row>
    <row r="496" spans="2:6">
      <c r="B496" s="1">
        <f>'[7]Sum each CME'!GZ495</f>
        <v>0</v>
      </c>
      <c r="C496" s="1">
        <f>'[7]Sum each CME'!HA495</f>
        <v>0</v>
      </c>
      <c r="E496" s="1">
        <v>0</v>
      </c>
      <c r="F496" s="1">
        <v>0</v>
      </c>
    </row>
    <row r="497" spans="2:6">
      <c r="B497" s="1" t="str">
        <f>'[7]Sum each CME'!GZ496</f>
        <v>Syrian Petroleum, Syria</v>
      </c>
      <c r="C497" s="1">
        <f>'[7]Sum each CME'!HA496</f>
        <v>1557.7016483815789</v>
      </c>
      <c r="E497" s="1" t="s">
        <v>109</v>
      </c>
      <c r="F497" s="1">
        <v>1557.7016483815789</v>
      </c>
    </row>
    <row r="498" spans="2:6">
      <c r="B498" s="1">
        <f>'[7]Sum each CME'!GZ497</f>
        <v>0</v>
      </c>
      <c r="C498" s="1">
        <f>'[7]Sum each CME'!HA497</f>
        <v>0</v>
      </c>
      <c r="E498" s="1">
        <v>0</v>
      </c>
      <c r="F498" s="1">
        <v>0</v>
      </c>
    </row>
    <row r="499" spans="2:6">
      <c r="B499" s="1">
        <f>'[7]Sum each CME'!GZ498</f>
        <v>0</v>
      </c>
      <c r="C499" s="1">
        <f>'[7]Sum each CME'!HA498</f>
        <v>0</v>
      </c>
      <c r="E499" s="1">
        <v>0</v>
      </c>
      <c r="F499" s="1">
        <v>0</v>
      </c>
    </row>
    <row r="500" spans="2:6">
      <c r="B500" s="1">
        <f>'[7]Sum each CME'!GZ499</f>
        <v>0</v>
      </c>
      <c r="C500" s="1">
        <f>'[7]Sum each CME'!HA499</f>
        <v>0</v>
      </c>
      <c r="E500" s="1">
        <v>0</v>
      </c>
      <c r="F500" s="1">
        <v>0</v>
      </c>
    </row>
    <row r="501" spans="2:6">
      <c r="B501" s="1">
        <f>'[7]Sum each CME'!GZ500</f>
        <v>0</v>
      </c>
      <c r="C501" s="1">
        <f>'[7]Sum each CME'!HA500</f>
        <v>0</v>
      </c>
      <c r="E501" s="1">
        <v>0</v>
      </c>
      <c r="F501" s="1">
        <v>0</v>
      </c>
    </row>
    <row r="502" spans="2:6">
      <c r="B502" s="1" t="str">
        <f>'[7]Sum each CME'!GZ501</f>
        <v>Taiheiyo, Japan</v>
      </c>
      <c r="C502" s="1">
        <f>'[7]Sum each CME'!HA501</f>
        <v>517.76443063532918</v>
      </c>
      <c r="E502" s="1" t="s">
        <v>122</v>
      </c>
      <c r="F502" s="1">
        <v>517.76443063532918</v>
      </c>
    </row>
    <row r="503" spans="2:6">
      <c r="B503" s="1">
        <f>'[7]Sum each CME'!GZ502</f>
        <v>0</v>
      </c>
      <c r="C503" s="1">
        <f>'[7]Sum each CME'!HA502</f>
        <v>0</v>
      </c>
      <c r="E503" s="1">
        <v>0</v>
      </c>
      <c r="F503" s="1">
        <v>0</v>
      </c>
    </row>
    <row r="504" spans="2:6">
      <c r="B504" s="1">
        <f>'[7]Sum each CME'!GZ503</f>
        <v>0</v>
      </c>
      <c r="C504" s="1">
        <f>'[7]Sum each CME'!HA503</f>
        <v>0</v>
      </c>
      <c r="E504" s="1">
        <v>0</v>
      </c>
      <c r="F504" s="1">
        <v>0</v>
      </c>
    </row>
    <row r="505" spans="2:6">
      <c r="B505" s="1">
        <f>'[7]Sum each CME'!GZ504</f>
        <v>0</v>
      </c>
      <c r="C505" s="1">
        <f>'[7]Sum each CME'!HA504</f>
        <v>0</v>
      </c>
      <c r="E505" s="1">
        <v>0</v>
      </c>
      <c r="F505" s="1">
        <v>0</v>
      </c>
    </row>
    <row r="506" spans="2:6">
      <c r="B506" s="1">
        <f>'[7]Sum each CME'!GZ505</f>
        <v>0</v>
      </c>
      <c r="C506" s="1">
        <f>'[7]Sum each CME'!HA505</f>
        <v>0</v>
      </c>
      <c r="E506" s="1">
        <v>0</v>
      </c>
      <c r="F506" s="1">
        <v>0</v>
      </c>
    </row>
    <row r="507" spans="2:6">
      <c r="B507" s="1" t="str">
        <f>'[7]Sum each CME'!GZ506</f>
        <v>Teck Resources, Canada</v>
      </c>
      <c r="C507" s="1">
        <f>'[7]Sum each CME'!HA506</f>
        <v>1337</v>
      </c>
      <c r="E507" s="1" t="s">
        <v>114</v>
      </c>
      <c r="F507" s="1">
        <v>1337</v>
      </c>
    </row>
    <row r="508" spans="2:6">
      <c r="B508" s="1">
        <f>'[7]Sum each CME'!GZ507</f>
        <v>0</v>
      </c>
      <c r="C508" s="1">
        <f>'[7]Sum each CME'!HA507</f>
        <v>0</v>
      </c>
      <c r="E508" s="1">
        <v>0</v>
      </c>
      <c r="F508" s="1">
        <v>0</v>
      </c>
    </row>
    <row r="509" spans="2:6">
      <c r="B509" s="1">
        <f>'[7]Sum each CME'!GZ508</f>
        <v>0</v>
      </c>
      <c r="C509" s="1">
        <f>'[7]Sum each CME'!HA508</f>
        <v>0</v>
      </c>
      <c r="E509" s="1">
        <v>0</v>
      </c>
      <c r="F509" s="1">
        <v>0</v>
      </c>
    </row>
    <row r="510" spans="2:6">
      <c r="B510" s="1">
        <f>'[7]Sum each CME'!GZ509</f>
        <v>0</v>
      </c>
      <c r="C510" s="1">
        <f>'[7]Sum each CME'!HA509</f>
        <v>0</v>
      </c>
      <c r="E510" s="1">
        <v>0</v>
      </c>
      <c r="F510" s="1">
        <v>0</v>
      </c>
    </row>
    <row r="511" spans="2:6">
      <c r="B511" s="1">
        <f>'[7]Sum each CME'!GZ510</f>
        <v>0</v>
      </c>
      <c r="C511" s="1">
        <f>'[7]Sum each CME'!HA510</f>
        <v>0</v>
      </c>
      <c r="E511" s="1">
        <v>0</v>
      </c>
      <c r="F511" s="1">
        <v>0</v>
      </c>
    </row>
    <row r="512" spans="2:6">
      <c r="B512" s="1" t="str">
        <f>'[7]Sum each CME'!GZ511</f>
        <v>Total, France</v>
      </c>
      <c r="C512" s="1">
        <f>'[7]Sum each CME'!HA511</f>
        <v>12755.009627404837</v>
      </c>
      <c r="E512" s="1" t="s">
        <v>51</v>
      </c>
      <c r="F512" s="1">
        <v>12755.009627404837</v>
      </c>
    </row>
    <row r="513" spans="2:6">
      <c r="B513" s="1">
        <f>'[7]Sum each CME'!GZ512</f>
        <v>0</v>
      </c>
      <c r="C513" s="1">
        <f>'[7]Sum each CME'!HA512</f>
        <v>0</v>
      </c>
      <c r="E513" s="1">
        <v>0</v>
      </c>
      <c r="F513" s="1">
        <v>0</v>
      </c>
    </row>
    <row r="514" spans="2:6">
      <c r="B514" s="1">
        <f>'[7]Sum each CME'!GZ513</f>
        <v>0</v>
      </c>
      <c r="C514" s="1">
        <f>'[7]Sum each CME'!HA513</f>
        <v>0</v>
      </c>
      <c r="E514" s="1">
        <v>0</v>
      </c>
      <c r="F514" s="1">
        <v>0</v>
      </c>
    </row>
    <row r="515" spans="2:6">
      <c r="B515" s="1">
        <f>'[7]Sum each CME'!GZ514</f>
        <v>0</v>
      </c>
      <c r="C515" s="1">
        <f>'[7]Sum each CME'!HA514</f>
        <v>0</v>
      </c>
      <c r="E515" s="1">
        <v>0</v>
      </c>
      <c r="F515" s="1">
        <v>0</v>
      </c>
    </row>
    <row r="516" spans="2:6">
      <c r="B516" s="1">
        <f>'[7]Sum each CME'!GZ515</f>
        <v>0</v>
      </c>
      <c r="C516" s="1">
        <f>'[7]Sum each CME'!HA515</f>
        <v>0</v>
      </c>
      <c r="E516" s="1">
        <v>0</v>
      </c>
      <c r="F516" s="1">
        <v>0</v>
      </c>
    </row>
    <row r="517" spans="2:6">
      <c r="B517" s="1" t="str">
        <f>'[7]Sum each CME'!GZ516</f>
        <v>TurkmenGaz, Turkmenistan</v>
      </c>
      <c r="C517" s="1">
        <f>'[7]Sum each CME'!HA516</f>
        <v>2915.3839062511452</v>
      </c>
      <c r="E517" s="1" t="s">
        <v>95</v>
      </c>
      <c r="F517" s="1">
        <v>2915.3839062511452</v>
      </c>
    </row>
    <row r="518" spans="2:6">
      <c r="B518" s="1">
        <f>'[7]Sum each CME'!GZ517</f>
        <v>0</v>
      </c>
      <c r="C518" s="1">
        <f>'[7]Sum each CME'!HA517</f>
        <v>0</v>
      </c>
      <c r="E518" s="1">
        <v>0</v>
      </c>
      <c r="F518" s="1">
        <v>0</v>
      </c>
    </row>
    <row r="519" spans="2:6">
      <c r="B519" s="1">
        <f>'[7]Sum each CME'!GZ518</f>
        <v>0</v>
      </c>
      <c r="C519" s="1">
        <f>'[7]Sum each CME'!HA518</f>
        <v>0</v>
      </c>
      <c r="E519" s="1">
        <v>0</v>
      </c>
      <c r="F519" s="1">
        <v>0</v>
      </c>
    </row>
    <row r="520" spans="2:6">
      <c r="B520" s="1">
        <f>'[7]Sum each CME'!GZ519</f>
        <v>0</v>
      </c>
      <c r="C520" s="1">
        <f>'[7]Sum each CME'!HA519</f>
        <v>0</v>
      </c>
      <c r="E520" s="1">
        <v>0</v>
      </c>
      <c r="F520" s="1">
        <v>0</v>
      </c>
    </row>
    <row r="521" spans="2:6">
      <c r="B521" s="1">
        <f>'[7]Sum each CME'!GZ520</f>
        <v>0</v>
      </c>
      <c r="C521" s="1">
        <f>'[7]Sum each CME'!HA520</f>
        <v>0</v>
      </c>
      <c r="E521" s="1">
        <v>0</v>
      </c>
      <c r="F521" s="1">
        <v>0</v>
      </c>
    </row>
    <row r="522" spans="2:6">
      <c r="B522" s="1" t="str">
        <f>'[7]Sum each CME'!GZ521</f>
        <v>UK Coal, UK</v>
      </c>
      <c r="C522" s="1">
        <f>'[7]Sum each CME'!HA521</f>
        <v>881.95947693288008</v>
      </c>
      <c r="E522" s="1" t="s">
        <v>118</v>
      </c>
      <c r="F522" s="1">
        <v>881.95947693288008</v>
      </c>
    </row>
    <row r="523" spans="2:6">
      <c r="B523" s="1">
        <f>'[7]Sum each CME'!GZ522</f>
        <v>0</v>
      </c>
      <c r="C523" s="1">
        <f>'[7]Sum each CME'!HA522</f>
        <v>0</v>
      </c>
      <c r="E523" s="1">
        <v>0</v>
      </c>
      <c r="F523" s="1">
        <v>0</v>
      </c>
    </row>
    <row r="524" spans="2:6">
      <c r="B524" s="1">
        <f>'[7]Sum each CME'!GZ523</f>
        <v>0</v>
      </c>
      <c r="C524" s="1">
        <f>'[7]Sum each CME'!HA523</f>
        <v>0</v>
      </c>
      <c r="E524" s="1">
        <v>0</v>
      </c>
      <c r="F524" s="1">
        <v>0</v>
      </c>
    </row>
    <row r="525" spans="2:6">
      <c r="B525" s="1">
        <f>'[7]Sum each CME'!GZ524</f>
        <v>0</v>
      </c>
      <c r="C525" s="1">
        <f>'[7]Sum each CME'!HA524</f>
        <v>0</v>
      </c>
      <c r="E525" s="1">
        <v>0</v>
      </c>
      <c r="F525" s="1">
        <v>0</v>
      </c>
    </row>
    <row r="526" spans="2:6">
      <c r="B526" s="1">
        <f>'[7]Sum each CME'!GZ525</f>
        <v>0</v>
      </c>
      <c r="C526" s="1">
        <f>'[7]Sum each CME'!HA525</f>
        <v>0</v>
      </c>
      <c r="E526" s="1">
        <v>0</v>
      </c>
      <c r="F526" s="1">
        <v>0</v>
      </c>
    </row>
    <row r="527" spans="2:6">
      <c r="B527" s="1" t="str">
        <f>'[7]Sum each CME'!GZ526</f>
        <v>Ukraine (coal)</v>
      </c>
      <c r="C527" s="1">
        <f>'[7]Sum each CME'!HA526</f>
        <v>4777.0863563934936</v>
      </c>
      <c r="E527" s="1" t="s">
        <v>33</v>
      </c>
      <c r="F527" s="1">
        <v>4777.0863563934936</v>
      </c>
    </row>
    <row r="528" spans="2:6">
      <c r="B528" s="1">
        <f>'[7]Sum each CME'!GZ527</f>
        <v>0</v>
      </c>
      <c r="C528" s="1">
        <f>'[7]Sum each CME'!HA527</f>
        <v>0</v>
      </c>
      <c r="E528" s="1">
        <v>0</v>
      </c>
      <c r="F528" s="1">
        <v>0</v>
      </c>
    </row>
    <row r="529" spans="2:6">
      <c r="B529" s="1">
        <f>'[7]Sum each CME'!GZ528</f>
        <v>0</v>
      </c>
      <c r="C529" s="1">
        <f>'[7]Sum each CME'!HA528</f>
        <v>0</v>
      </c>
      <c r="E529" s="1">
        <v>0</v>
      </c>
      <c r="F529" s="1">
        <v>0</v>
      </c>
    </row>
    <row r="530" spans="2:6">
      <c r="B530" s="1">
        <f>'[7]Sum each CME'!GZ529</f>
        <v>0</v>
      </c>
      <c r="C530" s="1">
        <f>'[7]Sum each CME'!HA529</f>
        <v>0</v>
      </c>
      <c r="E530" s="1">
        <v>0</v>
      </c>
      <c r="F530" s="1">
        <v>0</v>
      </c>
    </row>
    <row r="531" spans="2:6">
      <c r="B531" s="1">
        <f>'[7]Sum each CME'!GZ530</f>
        <v>0</v>
      </c>
      <c r="C531" s="1">
        <f>'[7]Sum each CME'!HA530</f>
        <v>0</v>
      </c>
      <c r="E531" s="1">
        <v>0</v>
      </c>
      <c r="F531" s="1">
        <v>0</v>
      </c>
    </row>
    <row r="532" spans="2:6">
      <c r="B532" s="1" t="str">
        <f>'[7]Sum each CME'!GZ531</f>
        <v>Vale, Brazil</v>
      </c>
      <c r="C532" s="1">
        <f>'[7]Sum each CME'!HA531</f>
        <v>251.03416476797003</v>
      </c>
      <c r="E532" s="1" t="s">
        <v>124</v>
      </c>
      <c r="F532" s="1">
        <v>251.03416476797003</v>
      </c>
    </row>
    <row r="533" spans="2:6">
      <c r="B533" s="1">
        <f>'[7]Sum each CME'!GZ532</f>
        <v>0</v>
      </c>
      <c r="C533" s="1">
        <f>'[7]Sum each CME'!HA532</f>
        <v>0</v>
      </c>
      <c r="E533" s="1">
        <v>0</v>
      </c>
      <c r="F533" s="1">
        <v>0</v>
      </c>
    </row>
    <row r="534" spans="2:6">
      <c r="B534" s="1">
        <f>'[7]Sum each CME'!GZ533</f>
        <v>0</v>
      </c>
      <c r="C534" s="1">
        <f>'[7]Sum each CME'!HA533</f>
        <v>0</v>
      </c>
      <c r="E534" s="1">
        <v>0</v>
      </c>
      <c r="F534" s="1">
        <v>0</v>
      </c>
    </row>
    <row r="535" spans="2:6">
      <c r="B535" s="1">
        <f>'[7]Sum each CME'!GZ534</f>
        <v>0</v>
      </c>
      <c r="C535" s="1">
        <f>'[7]Sum each CME'!HA534</f>
        <v>0</v>
      </c>
      <c r="E535" s="1">
        <v>0</v>
      </c>
      <c r="F535" s="1">
        <v>0</v>
      </c>
    </row>
    <row r="536" spans="2:6">
      <c r="B536" s="1">
        <f>'[7]Sum each CME'!GZ535</f>
        <v>0</v>
      </c>
      <c r="C536" s="1">
        <f>'[7]Sum each CME'!HA535</f>
        <v>0</v>
      </c>
      <c r="E536" s="1">
        <v>0</v>
      </c>
      <c r="F536" s="1">
        <v>0</v>
      </c>
    </row>
    <row r="537" spans="2:6">
      <c r="B537" s="1" t="str">
        <f>'[7]Sum each CME'!GZ536</f>
        <v>Vistra, USA</v>
      </c>
      <c r="C537" s="1">
        <f>'[7]Sum each CME'!HA536</f>
        <v>1337.1240932269725</v>
      </c>
      <c r="E537" s="1" t="s">
        <v>111</v>
      </c>
      <c r="F537" s="1">
        <v>1337.1240932269725</v>
      </c>
    </row>
    <row r="538" spans="2:6">
      <c r="B538" s="1">
        <f>'[7]Sum each CME'!GZ537</f>
        <v>0</v>
      </c>
      <c r="C538" s="1">
        <f>'[7]Sum each CME'!HA537</f>
        <v>0</v>
      </c>
      <c r="E538" s="1">
        <v>0</v>
      </c>
      <c r="F538" s="1">
        <v>0</v>
      </c>
    </row>
    <row r="539" spans="2:6">
      <c r="B539" s="1">
        <f>'[7]Sum each CME'!GZ538</f>
        <v>0</v>
      </c>
      <c r="C539" s="1">
        <f>'[7]Sum each CME'!HA538</f>
        <v>0</v>
      </c>
      <c r="E539" s="1">
        <v>0</v>
      </c>
      <c r="F539" s="1">
        <v>0</v>
      </c>
    </row>
    <row r="540" spans="2:6">
      <c r="B540" s="1">
        <f>'[7]Sum each CME'!GZ539</f>
        <v>0</v>
      </c>
      <c r="C540" s="1">
        <f>'[7]Sum each CME'!HA539</f>
        <v>0</v>
      </c>
      <c r="E540" s="1">
        <v>0</v>
      </c>
      <c r="F540" s="1">
        <v>0</v>
      </c>
    </row>
    <row r="541" spans="2:6">
      <c r="B541" s="1">
        <f>'[7]Sum each CME'!GZ540</f>
        <v>0</v>
      </c>
      <c r="C541" s="1">
        <f>'[7]Sum each CME'!HA540</f>
        <v>0</v>
      </c>
      <c r="E541" s="1">
        <v>0</v>
      </c>
      <c r="F541" s="1">
        <v>0</v>
      </c>
    </row>
    <row r="542" spans="2:6">
      <c r="B542" s="1" t="str">
        <f>'[7]Sum each CME'!GZ541</f>
        <v>Westmoreland, USA</v>
      </c>
      <c r="C542" s="1">
        <f>'[7]Sum each CME'!HA541</f>
        <v>1609.9884617538471</v>
      </c>
      <c r="E542" s="1" t="s">
        <v>108</v>
      </c>
      <c r="F542" s="1">
        <v>1609.9884617538471</v>
      </c>
    </row>
    <row r="543" spans="2:6">
      <c r="B543" s="1">
        <f>'[7]Sum each CME'!GZ542</f>
        <v>0</v>
      </c>
      <c r="C543" s="1">
        <f>'[7]Sum each CME'!HA542</f>
        <v>0</v>
      </c>
      <c r="E543" s="1">
        <v>0</v>
      </c>
      <c r="F543" s="1">
        <v>0</v>
      </c>
    </row>
    <row r="544" spans="2:6">
      <c r="B544" s="1">
        <f>'[7]Sum each CME'!GZ543</f>
        <v>0</v>
      </c>
      <c r="C544" s="1">
        <f>'[7]Sum each CME'!HA543</f>
        <v>0</v>
      </c>
      <c r="E544" s="1">
        <v>0</v>
      </c>
      <c r="F544" s="1">
        <v>0</v>
      </c>
    </row>
    <row r="545" spans="2:6">
      <c r="B545" s="1">
        <f>'[7]Sum each CME'!GZ544</f>
        <v>0</v>
      </c>
      <c r="C545" s="1">
        <f>'[7]Sum each CME'!HA544</f>
        <v>0</v>
      </c>
      <c r="E545" s="1">
        <v>0</v>
      </c>
      <c r="F545" s="1">
        <v>0</v>
      </c>
    </row>
    <row r="546" spans="2:6">
      <c r="B546" s="1">
        <f>'[7]Sum each CME'!GZ545</f>
        <v>0</v>
      </c>
      <c r="C546" s="1">
        <f>'[7]Sum each CME'!HA545</f>
        <v>0</v>
      </c>
      <c r="E546" s="1">
        <v>0</v>
      </c>
      <c r="F546" s="1">
        <v>0</v>
      </c>
    </row>
    <row r="547" spans="2:6">
      <c r="B547" s="1" t="str">
        <f>'[7]Sum each CME'!GZ546</f>
        <v>Whitehaven Coal, Australia</v>
      </c>
      <c r="C547" s="1">
        <f>'[7]Sum each CME'!HA546</f>
        <v>258.16935565812145</v>
      </c>
      <c r="E547" s="1" t="s">
        <v>123</v>
      </c>
      <c r="F547" s="1">
        <v>258.16935565812145</v>
      </c>
    </row>
    <row r="548" spans="2:6">
      <c r="B548" s="1">
        <f>'[7]Sum each CME'!GZ547</f>
        <v>0</v>
      </c>
      <c r="C548" s="1">
        <f>'[7]Sum each CME'!HA547</f>
        <v>0</v>
      </c>
      <c r="E548" s="1">
        <v>0</v>
      </c>
      <c r="F548" s="1">
        <v>0</v>
      </c>
    </row>
    <row r="549" spans="2:6">
      <c r="B549" s="1">
        <f>'[7]Sum each CME'!GZ548</f>
        <v>0</v>
      </c>
      <c r="C549" s="1">
        <f>'[7]Sum each CME'!HA548</f>
        <v>0</v>
      </c>
      <c r="E549" s="1">
        <v>0</v>
      </c>
      <c r="F549" s="1">
        <v>0</v>
      </c>
    </row>
    <row r="550" spans="2:6">
      <c r="B550" s="1">
        <f>'[7]Sum each CME'!GZ549</f>
        <v>0</v>
      </c>
      <c r="C550" s="1">
        <f>'[7]Sum each CME'!HA549</f>
        <v>0</v>
      </c>
      <c r="E550" s="1">
        <v>0</v>
      </c>
      <c r="F550" s="1">
        <v>0</v>
      </c>
    </row>
    <row r="551" spans="2:6">
      <c r="B551" s="1">
        <f>'[7]Sum each CME'!GZ550</f>
        <v>0</v>
      </c>
      <c r="C551" s="1">
        <f>'[7]Sum each CME'!HA550</f>
        <v>0</v>
      </c>
      <c r="E551" s="1">
        <v>0</v>
      </c>
      <c r="F551" s="1">
        <v>0</v>
      </c>
    </row>
    <row r="552" spans="2:6">
      <c r="B552" s="1" t="str">
        <f>'[7]Sum each CME'!GZ551</f>
        <v>Wintershall, Germany</v>
      </c>
      <c r="C552" s="1">
        <f>'[7]Sum each CME'!HA551</f>
        <v>1002.3490221437389</v>
      </c>
      <c r="E552" s="1" t="s">
        <v>116</v>
      </c>
      <c r="F552" s="1">
        <v>1002.3490221437389</v>
      </c>
    </row>
    <row r="553" spans="2:6">
      <c r="B553" s="1">
        <f>'[7]Sum each CME'!GZ552</f>
        <v>0</v>
      </c>
      <c r="C553" s="1">
        <f>'[7]Sum each CME'!HA552</f>
        <v>0</v>
      </c>
      <c r="E553" s="1">
        <v>0</v>
      </c>
      <c r="F553" s="1">
        <v>0</v>
      </c>
    </row>
    <row r="554" spans="2:6">
      <c r="B554" s="1">
        <f>'[7]Sum each CME'!GZ553</f>
        <v>0</v>
      </c>
      <c r="C554" s="1">
        <f>'[7]Sum each CME'!HA553</f>
        <v>0</v>
      </c>
      <c r="E554" s="1">
        <v>0</v>
      </c>
      <c r="F554" s="1">
        <v>0</v>
      </c>
    </row>
    <row r="555" spans="2:6">
      <c r="B555" s="1">
        <f>'[7]Sum each CME'!GZ554</f>
        <v>0</v>
      </c>
      <c r="C555" s="1">
        <f>'[7]Sum each CME'!HA554</f>
        <v>0</v>
      </c>
      <c r="E555" s="1">
        <v>0</v>
      </c>
      <c r="F555" s="1">
        <v>0</v>
      </c>
    </row>
    <row r="556" spans="2:6">
      <c r="B556" s="1">
        <f>'[7]Sum each CME'!GZ555</f>
        <v>0</v>
      </c>
      <c r="C556" s="1">
        <f>'[7]Sum each CME'!HA555</f>
        <v>0</v>
      </c>
      <c r="E556" s="1">
        <v>0</v>
      </c>
      <c r="F556" s="1">
        <v>0</v>
      </c>
    </row>
    <row r="557" spans="2:6">
      <c r="B557" s="1" t="str">
        <f>'[7]Sum each CME'!GZ556</f>
        <v>Woodside, Australia</v>
      </c>
      <c r="C557" s="1">
        <f>'[7]Sum each CME'!HA556</f>
        <v>737.6224535256863</v>
      </c>
      <c r="E557" s="1" t="s">
        <v>120</v>
      </c>
      <c r="F557" s="1">
        <v>737.6224535256863</v>
      </c>
    </row>
    <row r="558" spans="2:6">
      <c r="B558" s="1">
        <f>'[7]Sum each CME'!GZ557</f>
        <v>0</v>
      </c>
      <c r="C558" s="1">
        <f>'[7]Sum each CME'!HA557</f>
        <v>0</v>
      </c>
      <c r="E558" s="1">
        <v>0</v>
      </c>
      <c r="F558" s="1">
        <v>0</v>
      </c>
    </row>
    <row r="559" spans="2:6">
      <c r="B559" s="1">
        <f>'[7]Sum each CME'!GZ558</f>
        <v>0</v>
      </c>
      <c r="C559" s="1">
        <f>'[7]Sum each CME'!HA558</f>
        <v>0</v>
      </c>
      <c r="E559" s="1">
        <v>0</v>
      </c>
      <c r="F559" s="1">
        <v>0</v>
      </c>
    </row>
    <row r="560" spans="2:6">
      <c r="B560" s="1">
        <f>'[7]Sum each CME'!GZ559</f>
        <v>0</v>
      </c>
      <c r="C560" s="1">
        <f>'[7]Sum each CME'!HA559</f>
        <v>0</v>
      </c>
      <c r="E560" s="1">
        <v>0</v>
      </c>
      <c r="F560" s="1">
        <v>0</v>
      </c>
    </row>
    <row r="561" spans="2:6">
      <c r="B561" s="1">
        <f>'[7]Sum each CME'!GZ560</f>
        <v>0</v>
      </c>
      <c r="C561" s="1">
        <f>'[7]Sum each CME'!HA560</f>
        <v>0</v>
      </c>
      <c r="E561" s="1">
        <v>0</v>
      </c>
      <c r="F561" s="1">
        <v>0</v>
      </c>
    </row>
    <row r="562" spans="2:6">
      <c r="B562" s="1" t="str">
        <f>'[7]Sum each CME'!GZ561</f>
        <v>YPF, Argentina</v>
      </c>
      <c r="C562" s="1">
        <f>'[7]Sum each CME'!HA561</f>
        <v>912.01127181380775</v>
      </c>
      <c r="E562" s="1" t="s">
        <v>117</v>
      </c>
      <c r="F562" s="1">
        <v>912.01127181380775</v>
      </c>
    </row>
    <row r="563" spans="2:6">
      <c r="B563" s="1">
        <f>'[7]Sum each CME'!GZ562</f>
        <v>0</v>
      </c>
      <c r="C563" s="1">
        <f>'[7]Sum each CME'!HA562</f>
        <v>0</v>
      </c>
      <c r="E563" s="1">
        <v>0</v>
      </c>
      <c r="F563" s="1">
        <v>0</v>
      </c>
    </row>
    <row r="564" spans="2:6">
      <c r="B564" s="1">
        <f>'[7]Sum each CME'!GZ563</f>
        <v>0</v>
      </c>
      <c r="C564" s="1">
        <f>'[7]Sum each CME'!HA563</f>
        <v>0</v>
      </c>
      <c r="E564" s="1">
        <v>0</v>
      </c>
      <c r="F564" s="1">
        <v>0</v>
      </c>
    </row>
    <row r="565" spans="2:6">
      <c r="B565" s="1">
        <f>'[7]Sum each CME'!GZ564</f>
        <v>0</v>
      </c>
      <c r="C565" s="1">
        <f>'[7]Sum each CME'!HA564</f>
        <v>0</v>
      </c>
      <c r="E565" s="1">
        <v>0</v>
      </c>
      <c r="F565" s="1">
        <v>0</v>
      </c>
    </row>
    <row r="566" spans="2:6">
      <c r="B566" s="1">
        <f>'[7]Sum each CME'!GZ565</f>
        <v>0</v>
      </c>
      <c r="C566" s="1">
        <f>'[7]Sum each CME'!HA565</f>
        <v>0</v>
      </c>
      <c r="E566" s="1">
        <v>0</v>
      </c>
      <c r="F566" s="1">
        <v>0</v>
      </c>
    </row>
    <row r="567" spans="2:6">
      <c r="B567" s="1" t="str">
        <f>'[7]Sum each CME'!GZ566</f>
        <v>Yukos, Russian Federation</v>
      </c>
      <c r="C567" s="1">
        <f>'[7]Sum each CME'!HA566</f>
        <v>2896.1089024563994</v>
      </c>
      <c r="E567" s="1" t="s">
        <v>97</v>
      </c>
      <c r="F567" s="1">
        <v>2896.1089024563994</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 each CME</vt:lpstr>
      <vt:lpstr>All CMEs 1965-2018</vt:lpstr>
      <vt:lpstr>'Sum each CME'!Print_Area</vt:lpstr>
    </vt:vector>
  </TitlesOfParts>
  <Company>Climate Mitigation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Donald Boyd</cp:lastModifiedBy>
  <dcterms:created xsi:type="dcterms:W3CDTF">2021-05-14T22:05:17Z</dcterms:created>
  <dcterms:modified xsi:type="dcterms:W3CDTF">2021-09-29T21:20:18Z</dcterms:modified>
</cp:coreProperties>
</file>