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_projects\mta\mta_casinos\documents\"/>
    </mc:Choice>
  </mc:AlternateContent>
  <xr:revisionPtr revIDLastSave="0" documentId="13_ncr:1_{8F4E7064-36F6-4AE0-A599-11DBC7AB3860}" xr6:coauthVersionLast="47" xr6:coauthVersionMax="47" xr10:uidLastSave="{00000000-0000-0000-0000-000000000000}"/>
  <bookViews>
    <workbookView xWindow="2282" yWindow="0" windowWidth="35701" windowHeight="18842" activeTab="2" xr2:uid="{60F08B9F-99E0-43BF-9FF8-14BC6D9259EB}"/>
  </bookViews>
  <sheets>
    <sheet name="tax_calc" sheetId="7" r:id="rId1"/>
    <sheet name="ResortsWorldExecSum" sheetId="2" r:id="rId2"/>
    <sheet name="Revenue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D19" i="2" s="1"/>
  <c r="C23" i="2"/>
  <c r="G21" i="7"/>
  <c r="G19" i="7"/>
  <c r="G18" i="7"/>
  <c r="G17" i="7"/>
  <c r="G16" i="7"/>
  <c r="G14" i="7"/>
  <c r="E10" i="7"/>
  <c r="G8" i="7"/>
  <c r="G7" i="7"/>
  <c r="G6" i="7"/>
  <c r="G5" i="7"/>
  <c r="C20" i="2" l="1"/>
  <c r="D20" i="2" s="1"/>
  <c r="D21" i="2" s="1"/>
  <c r="G10" i="7"/>
</calcChain>
</file>

<file path=xl/sharedStrings.xml><?xml version="1.0" encoding="utf-8"?>
<sst xmlns="http://schemas.openxmlformats.org/spreadsheetml/2006/main" count="73" uniqueCount="63">
  <si>
    <t>row1</t>
  </si>
  <si>
    <t>row2</t>
  </si>
  <si>
    <t>header1</t>
  </si>
  <si>
    <t>col1</t>
  </si>
  <si>
    <t>col2</t>
  </si>
  <si>
    <t>col3</t>
  </si>
  <si>
    <t>text</t>
  </si>
  <si>
    <t>lots more text</t>
  </si>
  <si>
    <t>slots</t>
  </si>
  <si>
    <t>table</t>
  </si>
  <si>
    <t>sports</t>
  </si>
  <si>
    <t>ggr</t>
  </si>
  <si>
    <t>poker</t>
  </si>
  <si>
    <t>tax</t>
  </si>
  <si>
    <t>ucf</t>
  </si>
  <si>
    <t>ppa</t>
  </si>
  <si>
    <t>Educ/Prop tax relief</t>
  </si>
  <si>
    <t>sum</t>
  </si>
  <si>
    <t>Host muni</t>
  </si>
  <si>
    <t>Host county</t>
  </si>
  <si>
    <t>Rest of region per capita</t>
  </si>
  <si>
    <t>checksum</t>
  </si>
  <si>
    <t>1 casino</t>
  </si>
  <si>
    <t>GGR</t>
  </si>
  <si>
    <t>3.3 to 3.7</t>
  </si>
  <si>
    <t>$ billions</t>
  </si>
  <si>
    <t>2 casinos</t>
  </si>
  <si>
    <t>3 casinos</t>
  </si>
  <si>
    <t>2.7 to 3.1</t>
  </si>
  <si>
    <t>NonGaming</t>
  </si>
  <si>
    <t>rates</t>
  </si>
  <si>
    <t>min</t>
  </si>
  <si>
    <t>rw</t>
  </si>
  <si>
    <t>license</t>
  </si>
  <si>
    <t>other</t>
  </si>
  <si>
    <t>Taxes</t>
  </si>
  <si>
    <t>Open 1st phase June 2026</t>
  </si>
  <si>
    <t>Lead of 4 years over "greenfield" developments</t>
  </si>
  <si>
    <t>% slots</t>
  </si>
  <si>
    <t>target</t>
  </si>
  <si>
    <t>estimated</t>
  </si>
  <si>
    <t>just under 50%</t>
  </si>
  <si>
    <t>This suggests upstate casinos currently generate only $0.2 billion!?</t>
  </si>
  <si>
    <t>2 greenfields will open june 2030</t>
  </si>
  <si>
    <t>NYSGC pays to Commercial Gaming Revenue Fund (SFL 97-nnnn) taxes and fees paid by a gaming facility licensed…</t>
  </si>
  <si>
    <t>a</t>
  </si>
  <si>
    <t>b</t>
  </si>
  <si>
    <t>RPWBL sec 1352 amended 202x</t>
  </si>
  <si>
    <t>licensed under title 2 or 2A in zone 2</t>
  </si>
  <si>
    <t>not 1321-a(2), in NYC</t>
  </si>
  <si>
    <t>50% of taxes to SCF in Gaming Commission, paid monthly without approp, to MTA CGRF per PAL 1270j</t>
  </si>
  <si>
    <t>50% to CGRF SFL sec 97-nnnn by approp for K12 ed or RPT relief</t>
  </si>
  <si>
    <t>c</t>
  </si>
  <si>
    <t>outside nyc</t>
  </si>
  <si>
    <t>d</t>
  </si>
  <si>
    <t>e</t>
  </si>
  <si>
    <t>1321-a(2) lic under title 2-a, loc Not in NYC</t>
  </si>
  <si>
    <t>1321-a(2) lic under title 2-a, loc IN NYC</t>
  </si>
  <si>
    <t>(i)  80% taxes per (d)(i)</t>
  </si>
  <si>
    <t>REVENUES dist:</t>
  </si>
  <si>
    <t>(ii) 20% taxes to SCF of NYSGC until educ hold harmless met, then without approp to MTA CGRF PAL 1270j until educ aid hold harmless is met</t>
  </si>
  <si>
    <t>(iii) when HH met, all to MTA until it gets same as HH amount; then 50% to MTA</t>
  </si>
  <si>
    <t>Note: NYC is Zone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</si>
</sst>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.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2" applyNumberFormat="1" applyFont="1"/>
    <xf numFmtId="165" fontId="0" fillId="0" borderId="0" xfId="1" applyNumberFormat="1" applyFont="1"/>
    <xf numFmtId="166" fontId="0" fillId="0" borderId="0" xfId="2" applyNumberFormat="1" applyFont="1"/>
    <xf numFmtId="43" fontId="0" fillId="0" borderId="0" xfId="0" applyNumberFormat="1"/>
    <xf numFmtId="3" fontId="0" fillId="0" borderId="0" xfId="0" applyNumberFormat="1"/>
    <xf numFmtId="9" fontId="0" fillId="0" borderId="0" xfId="0" applyNumberFormat="1"/>
    <xf numFmtId="0" fontId="2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17253</xdr:colOff>
      <xdr:row>1</xdr:row>
      <xdr:rowOff>17253</xdr:rowOff>
    </xdr:from>
    <xdr:to>
      <xdr:col>29</xdr:col>
      <xdr:colOff>431321</xdr:colOff>
      <xdr:row>47</xdr:row>
      <xdr:rowOff>56783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BFADC1-726C-82B7-0C69-8181494A8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5472" y="198408"/>
          <a:ext cx="12215004" cy="83726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577970</xdr:colOff>
      <xdr:row>2</xdr:row>
      <xdr:rowOff>146650</xdr:rowOff>
    </xdr:from>
    <xdr:to>
      <xdr:col>21</xdr:col>
      <xdr:colOff>239033</xdr:colOff>
      <xdr:row>19</xdr:row>
      <xdr:rowOff>38448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2EA2A-DDC9-0750-2723-6D81E7656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7887" y="508959"/>
          <a:ext cx="7114286" cy="2971429"/>
        </a:xfrm>
        <a:prstGeom prst="rect">
          <a:avLst/>
        </a:prstGeom>
      </xdr:spPr>
    </xdr:pic>
    <xdr:clientData/>
  </xdr:twoCellAnchor>
  <xdr:twoCellAnchor editAs="oneCell">
    <xdr:from>
      <xdr:col>22</xdr:col>
      <xdr:colOff>215660</xdr:colOff>
      <xdr:row>3</xdr:row>
      <xdr:rowOff>77637</xdr:rowOff>
    </xdr:from>
    <xdr:to>
      <xdr:col>44</xdr:col>
      <xdr:colOff>399038</xdr:colOff>
      <xdr:row>13</xdr:row>
      <xdr:rowOff>113709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48D518-A8F3-3FBE-0CB6-5F0875FB7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79902" y="621101"/>
          <a:ext cx="13847619" cy="1847619"/>
        </a:xfrm>
        <a:prstGeom prst="rect">
          <a:avLst/>
        </a:prstGeom>
      </xdr:spPr>
    </xdr:pic>
    <xdr:clientData/>
  </xdr:twoCellAnchor>
  <xdr:twoCellAnchor editAs="oneCell">
    <xdr:from>
      <xdr:col>10</xdr:col>
      <xdr:colOff>215660</xdr:colOff>
      <xdr:row>22</xdr:row>
      <xdr:rowOff>86264</xdr:rowOff>
    </xdr:from>
    <xdr:to>
      <xdr:col>32</xdr:col>
      <xdr:colOff>46657</xdr:colOff>
      <xdr:row>35</xdr:row>
      <xdr:rowOff>178872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8BC11E-341D-D703-D808-3FD40970E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26679" y="4071668"/>
          <a:ext cx="13495238" cy="244761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32</xdr:col>
      <xdr:colOff>547337</xdr:colOff>
      <xdr:row>53</xdr:row>
      <xdr:rowOff>158869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20A00B-B8B0-6DA4-9CA3-497A53D25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32121" y="6883879"/>
          <a:ext cx="13590476" cy="287619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32</xdr:col>
      <xdr:colOff>383378</xdr:colOff>
      <xdr:row>69</xdr:row>
      <xdr:rowOff>63632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C1DABD-BB03-226A-2A24-C40655B75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11019" y="9782355"/>
          <a:ext cx="14047619" cy="2780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491706</xdr:colOff>
      <xdr:row>0</xdr:row>
      <xdr:rowOff>0</xdr:rowOff>
    </xdr:from>
    <xdr:to>
      <xdr:col>30</xdr:col>
      <xdr:colOff>6551</xdr:colOff>
      <xdr:row>21</xdr:row>
      <xdr:rowOff>52894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38A6DD-0480-8A44-06EA-4CF222A3D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28212" y="0"/>
          <a:ext cx="5104762" cy="3857143"/>
        </a:xfrm>
        <a:prstGeom prst="rect">
          <a:avLst/>
        </a:prstGeom>
      </xdr:spPr>
    </xdr:pic>
    <xdr:clientData/>
  </xdr:twoCellAnchor>
  <xdr:twoCellAnchor editAs="oneCell">
    <xdr:from>
      <xdr:col>21</xdr:col>
      <xdr:colOff>163903</xdr:colOff>
      <xdr:row>25</xdr:row>
      <xdr:rowOff>94890</xdr:rowOff>
    </xdr:from>
    <xdr:to>
      <xdr:col>34</xdr:col>
      <xdr:colOff>156246</xdr:colOff>
      <xdr:row>60</xdr:row>
      <xdr:rowOff>78284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717C78-54EE-C8BE-B66A-DACB708F3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00409" y="4623758"/>
          <a:ext cx="8066667" cy="6323809"/>
        </a:xfrm>
        <a:prstGeom prst="rect">
          <a:avLst/>
        </a:prstGeom>
      </xdr:spPr>
    </xdr:pic>
    <xdr:clientData/>
  </xdr:twoCellAnchor>
  <xdr:twoCellAnchor editAs="oneCell">
    <xdr:from>
      <xdr:col>22</xdr:col>
      <xdr:colOff>448574</xdr:colOff>
      <xdr:row>22</xdr:row>
      <xdr:rowOff>94891</xdr:rowOff>
    </xdr:from>
    <xdr:to>
      <xdr:col>35</xdr:col>
      <xdr:colOff>88536</xdr:colOff>
      <xdr:row>30</xdr:row>
      <xdr:rowOff>7558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06637D-0975-3269-7DC9-3EFEA5AF9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32325" y="4080295"/>
          <a:ext cx="7714286" cy="1361905"/>
        </a:xfrm>
        <a:prstGeom prst="rect">
          <a:avLst/>
        </a:prstGeom>
      </xdr:spPr>
    </xdr:pic>
    <xdr:clientData/>
  </xdr:twoCellAnchor>
  <xdr:twoCellAnchor editAs="oneCell">
    <xdr:from>
      <xdr:col>22</xdr:col>
      <xdr:colOff>379561</xdr:colOff>
      <xdr:row>25</xdr:row>
      <xdr:rowOff>120771</xdr:rowOff>
    </xdr:from>
    <xdr:to>
      <xdr:col>35</xdr:col>
      <xdr:colOff>524285</xdr:colOff>
      <xdr:row>67</xdr:row>
      <xdr:rowOff>45606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DBEE00-5B81-7458-B8BB-60C4B0DAC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037169" y="4649639"/>
          <a:ext cx="8219048" cy="75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405442</xdr:colOff>
      <xdr:row>17</xdr:row>
      <xdr:rowOff>163901</xdr:rowOff>
    </xdr:from>
    <xdr:to>
      <xdr:col>8</xdr:col>
      <xdr:colOff>548023</xdr:colOff>
      <xdr:row>46</xdr:row>
      <xdr:rowOff>53271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6E37B14-1EB0-E2B5-5C8A-448C17498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5442" y="3243531"/>
          <a:ext cx="8104762" cy="51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353682</xdr:colOff>
      <xdr:row>17</xdr:row>
      <xdr:rowOff>172529</xdr:rowOff>
    </xdr:from>
    <xdr:to>
      <xdr:col>20</xdr:col>
      <xdr:colOff>367126</xdr:colOff>
      <xdr:row>46</xdr:row>
      <xdr:rowOff>147613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EEA64A7-C533-AA2E-9078-E7B3073DD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15863" y="3252159"/>
          <a:ext cx="7466667" cy="52285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7</xdr:col>
      <xdr:colOff>422694</xdr:colOff>
      <xdr:row>26</xdr:row>
      <xdr:rowOff>163902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BBD52BEF-0D87-918F-EE29-8E2362131D01}"/>
            </a:ext>
          </a:extLst>
        </xdr:cNvPr>
        <xdr:cNvSpPr>
          <a:spLocks noChangeAspect="1" noChangeArrowheads="1"/>
        </xdr:cNvSpPr>
      </xdr:nvSpPr>
      <xdr:spPr bwMode="auto">
        <a:xfrm>
          <a:off x="621102" y="724619"/>
          <a:ext cx="4149306" cy="4149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7</xdr:col>
      <xdr:colOff>276045</xdr:colOff>
      <xdr:row>26</xdr:row>
      <xdr:rowOff>17253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2004984B-DADD-4DF8-FF82-A6546EEC94CB}"/>
            </a:ext>
          </a:extLst>
        </xdr:cNvPr>
        <xdr:cNvSpPr>
          <a:spLocks noChangeAspect="1" noChangeArrowheads="1"/>
        </xdr:cNvSpPr>
      </xdr:nvSpPr>
      <xdr:spPr bwMode="auto">
        <a:xfrm>
          <a:off x="621102" y="724619"/>
          <a:ext cx="4002656" cy="4002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8</xdr:col>
      <xdr:colOff>509430</xdr:colOff>
      <xdr:row>55</xdr:row>
      <xdr:rowOff>18253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C9CDAF-FFE8-5E2A-CB0F-A24A10049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102" y="724619"/>
          <a:ext cx="4857143" cy="9257143"/>
        </a:xfrm>
        <a:prstGeom prst="rect">
          <a:avLst/>
        </a:prstGeom>
      </xdr:spPr>
    </xdr:pic>
    <xdr:clientData/>
  </xdr:twoCellAnchor>
  <xdr:twoCellAnchor editAs="oneCell">
    <xdr:from>
      <xdr:col>8</xdr:col>
      <xdr:colOff>552091</xdr:colOff>
      <xdr:row>3</xdr:row>
      <xdr:rowOff>163902</xdr:rowOff>
    </xdr:from>
    <xdr:to>
      <xdr:col>16</xdr:col>
      <xdr:colOff>488038</xdr:colOff>
      <xdr:row>48</xdr:row>
      <xdr:rowOff>173845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D05B14-1BD0-FEF3-CC6D-66F99262E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0906" y="707366"/>
          <a:ext cx="4904762" cy="81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0D67D-A79B-4048-A2E8-8AECC622CE43}">
  <dimension ref="D3:G21"/>
  <sheetViews>
    <sheetView topLeftCell="A7" workbookViewId="0">
      <selection activeCell="F36" sqref="F36"/>
    </sheetView>
  </sheetViews>
  <sheetFormatPr defaultRowHeight="14.3" x14ac:dyDescent="0.25"/>
  <cols>
    <col min="5" max="5" width="12.5" customWidth="1"/>
    <col min="7" max="7" width="13.75" style="2" bestFit="1" customWidth="1"/>
  </cols>
  <sheetData>
    <row r="3" spans="4:7" x14ac:dyDescent="0.25">
      <c r="E3" t="s">
        <v>11</v>
      </c>
      <c r="G3" s="2" t="s">
        <v>13</v>
      </c>
    </row>
    <row r="4" spans="4:7" x14ac:dyDescent="0.25">
      <c r="E4" s="5"/>
    </row>
    <row r="5" spans="4:7" x14ac:dyDescent="0.25">
      <c r="D5" t="s">
        <v>8</v>
      </c>
      <c r="E5" s="5">
        <v>60149451</v>
      </c>
      <c r="F5" s="1">
        <v>0.3</v>
      </c>
      <c r="G5" s="2">
        <f>+E5*F5</f>
        <v>18044835.300000001</v>
      </c>
    </row>
    <row r="6" spans="4:7" x14ac:dyDescent="0.25">
      <c r="D6" t="s">
        <v>9</v>
      </c>
      <c r="E6" s="5">
        <v>50409686</v>
      </c>
      <c r="F6" s="1">
        <v>0.1</v>
      </c>
      <c r="G6" s="2">
        <f t="shared" ref="G6:G8" si="0">+E6*F6</f>
        <v>5040968.6000000006</v>
      </c>
    </row>
    <row r="7" spans="4:7" x14ac:dyDescent="0.25">
      <c r="D7" t="s">
        <v>12</v>
      </c>
      <c r="E7" s="5">
        <v>2335693</v>
      </c>
      <c r="F7" s="1">
        <v>0.1</v>
      </c>
      <c r="G7" s="2">
        <f t="shared" si="0"/>
        <v>233569.30000000002</v>
      </c>
    </row>
    <row r="8" spans="4:7" x14ac:dyDescent="0.25">
      <c r="D8" t="s">
        <v>10</v>
      </c>
      <c r="E8" s="5">
        <v>-39935</v>
      </c>
      <c r="F8" s="1">
        <v>0.1</v>
      </c>
      <c r="G8" s="2">
        <f t="shared" si="0"/>
        <v>-3993.5</v>
      </c>
    </row>
    <row r="9" spans="4:7" x14ac:dyDescent="0.25">
      <c r="E9" s="5"/>
    </row>
    <row r="10" spans="4:7" x14ac:dyDescent="0.25">
      <c r="E10" s="5">
        <f>+SUM(E5:E8)</f>
        <v>112854895</v>
      </c>
      <c r="G10" s="2">
        <f>+SUM(G5:G8)</f>
        <v>23315379.700000003</v>
      </c>
    </row>
    <row r="11" spans="4:7" x14ac:dyDescent="0.25">
      <c r="E11" s="5"/>
    </row>
    <row r="12" spans="4:7" x14ac:dyDescent="0.25">
      <c r="E12" s="5"/>
      <c r="F12" t="s">
        <v>14</v>
      </c>
      <c r="G12" s="2">
        <v>109692</v>
      </c>
    </row>
    <row r="13" spans="4:7" x14ac:dyDescent="0.25">
      <c r="E13" s="5"/>
      <c r="F13" t="s">
        <v>15</v>
      </c>
      <c r="G13" s="2">
        <v>350364</v>
      </c>
    </row>
    <row r="14" spans="4:7" x14ac:dyDescent="0.25">
      <c r="E14" s="5"/>
      <c r="F14" t="s">
        <v>17</v>
      </c>
      <c r="G14" s="2">
        <f>+SUM(G10:G13)</f>
        <v>23775435.700000003</v>
      </c>
    </row>
    <row r="16" spans="4:7" x14ac:dyDescent="0.25">
      <c r="D16" t="s">
        <v>16</v>
      </c>
      <c r="F16" s="1">
        <v>0.8</v>
      </c>
      <c r="G16" s="2">
        <f>+F16*$G$14</f>
        <v>19020348.560000002</v>
      </c>
    </row>
    <row r="17" spans="4:7" x14ac:dyDescent="0.25">
      <c r="D17" t="s">
        <v>18</v>
      </c>
      <c r="F17" s="1">
        <v>0.05</v>
      </c>
      <c r="G17" s="2">
        <f t="shared" ref="G17:G19" si="1">+F17*$G$14</f>
        <v>1188771.7850000001</v>
      </c>
    </row>
    <row r="18" spans="4:7" x14ac:dyDescent="0.25">
      <c r="D18" t="s">
        <v>19</v>
      </c>
      <c r="F18" s="1">
        <v>0.05</v>
      </c>
      <c r="G18" s="2">
        <f t="shared" si="1"/>
        <v>1188771.7850000001</v>
      </c>
    </row>
    <row r="19" spans="4:7" x14ac:dyDescent="0.25">
      <c r="D19" t="s">
        <v>20</v>
      </c>
      <c r="F19" s="1">
        <v>0.1</v>
      </c>
      <c r="G19" s="2">
        <f t="shared" si="1"/>
        <v>2377543.5700000003</v>
      </c>
    </row>
    <row r="21" spans="4:7" x14ac:dyDescent="0.25">
      <c r="E21" t="s">
        <v>21</v>
      </c>
      <c r="G21" s="2">
        <f>+SUM(G16:G19)</f>
        <v>23775435.700000003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03AC-0103-4F16-9995-B8C83421BD06}">
  <dimension ref="A6:F39"/>
  <sheetViews>
    <sheetView topLeftCell="A4" workbookViewId="0">
      <selection activeCell="A40" sqref="A40"/>
    </sheetView>
  </sheetViews>
  <sheetFormatPr defaultRowHeight="14.3" x14ac:dyDescent="0.25"/>
  <sheetData>
    <row r="6" spans="1:6" x14ac:dyDescent="0.25">
      <c r="C6" t="s">
        <v>25</v>
      </c>
    </row>
    <row r="7" spans="1:6" x14ac:dyDescent="0.25">
      <c r="C7" t="s">
        <v>23</v>
      </c>
      <c r="D7" t="s">
        <v>23</v>
      </c>
      <c r="E7" t="s">
        <v>23</v>
      </c>
    </row>
    <row r="8" spans="1:6" x14ac:dyDescent="0.25">
      <c r="C8" t="s">
        <v>22</v>
      </c>
      <c r="D8" t="s">
        <v>26</v>
      </c>
      <c r="E8" t="s">
        <v>27</v>
      </c>
      <c r="F8" t="s">
        <v>29</v>
      </c>
    </row>
    <row r="10" spans="1:6" x14ac:dyDescent="0.25">
      <c r="B10">
        <v>2027</v>
      </c>
      <c r="C10">
        <v>1.5</v>
      </c>
    </row>
    <row r="11" spans="1:6" x14ac:dyDescent="0.25">
      <c r="B11">
        <v>2028</v>
      </c>
      <c r="C11">
        <v>2.5</v>
      </c>
    </row>
    <row r="12" spans="1:6" x14ac:dyDescent="0.25">
      <c r="B12">
        <v>2029</v>
      </c>
      <c r="C12">
        <v>3.5</v>
      </c>
    </row>
    <row r="13" spans="1:6" x14ac:dyDescent="0.25">
      <c r="B13">
        <v>2030</v>
      </c>
      <c r="C13">
        <v>4</v>
      </c>
    </row>
    <row r="14" spans="1:6" x14ac:dyDescent="0.25">
      <c r="A14" t="s">
        <v>23</v>
      </c>
      <c r="B14">
        <v>2031</v>
      </c>
      <c r="C14">
        <v>4</v>
      </c>
      <c r="D14" t="s">
        <v>24</v>
      </c>
      <c r="E14" t="s">
        <v>28</v>
      </c>
      <c r="F14">
        <v>0.6</v>
      </c>
    </row>
    <row r="15" spans="1:6" x14ac:dyDescent="0.25">
      <c r="E15">
        <v>2.9</v>
      </c>
    </row>
    <row r="16" spans="1:6" x14ac:dyDescent="0.25">
      <c r="A16" t="s">
        <v>35</v>
      </c>
      <c r="B16">
        <v>2031</v>
      </c>
    </row>
    <row r="18" spans="1:5" x14ac:dyDescent="0.25">
      <c r="B18" t="s">
        <v>38</v>
      </c>
      <c r="C18" s="6">
        <v>0.48</v>
      </c>
      <c r="D18" t="s">
        <v>41</v>
      </c>
    </row>
    <row r="19" spans="1:5" x14ac:dyDescent="0.25">
      <c r="A19" t="s">
        <v>8</v>
      </c>
      <c r="B19" s="6">
        <v>0.56000000000000005</v>
      </c>
      <c r="C19">
        <f>+C14*C18</f>
        <v>1.92</v>
      </c>
      <c r="D19">
        <f>+C19*B19</f>
        <v>1.0752000000000002</v>
      </c>
    </row>
    <row r="20" spans="1:5" x14ac:dyDescent="0.25">
      <c r="A20" t="s">
        <v>34</v>
      </c>
      <c r="B20" s="6">
        <v>0.3</v>
      </c>
      <c r="C20">
        <f>+C14-C19</f>
        <v>2.08</v>
      </c>
      <c r="D20">
        <f>+C20*B20</f>
        <v>0.624</v>
      </c>
    </row>
    <row r="21" spans="1:5" x14ac:dyDescent="0.25">
      <c r="D21">
        <f>+D19+D20</f>
        <v>1.6992000000000003</v>
      </c>
      <c r="E21" t="s">
        <v>40</v>
      </c>
    </row>
    <row r="22" spans="1:5" x14ac:dyDescent="0.25">
      <c r="D22">
        <v>1.7</v>
      </c>
      <c r="E22" t="s">
        <v>39</v>
      </c>
    </row>
    <row r="23" spans="1:5" x14ac:dyDescent="0.25">
      <c r="C23">
        <f>+C14*0.3</f>
        <v>1.2</v>
      </c>
    </row>
    <row r="24" spans="1:5" x14ac:dyDescent="0.25">
      <c r="A24" t="s">
        <v>36</v>
      </c>
    </row>
    <row r="25" spans="1:5" x14ac:dyDescent="0.25">
      <c r="A25" t="s">
        <v>37</v>
      </c>
    </row>
    <row r="29" spans="1:5" x14ac:dyDescent="0.25">
      <c r="C29" t="s">
        <v>31</v>
      </c>
      <c r="D29" t="s">
        <v>32</v>
      </c>
    </row>
    <row r="30" spans="1:5" x14ac:dyDescent="0.25">
      <c r="B30" t="s">
        <v>30</v>
      </c>
    </row>
    <row r="31" spans="1:5" x14ac:dyDescent="0.25">
      <c r="B31" t="s">
        <v>33</v>
      </c>
      <c r="C31">
        <v>500</v>
      </c>
      <c r="D31">
        <v>600</v>
      </c>
    </row>
    <row r="32" spans="1:5" x14ac:dyDescent="0.25">
      <c r="B32" t="s">
        <v>8</v>
      </c>
      <c r="C32" s="6">
        <v>0.25</v>
      </c>
      <c r="D32" s="6">
        <v>0.56000000000000005</v>
      </c>
    </row>
    <row r="33" spans="1:4" x14ac:dyDescent="0.25">
      <c r="B33" t="s">
        <v>34</v>
      </c>
      <c r="C33" s="6">
        <v>0.1</v>
      </c>
      <c r="D33" s="6">
        <v>0.3</v>
      </c>
    </row>
    <row r="37" spans="1:4" x14ac:dyDescent="0.25">
      <c r="A37" t="s">
        <v>42</v>
      </c>
    </row>
    <row r="39" spans="1:4" x14ac:dyDescent="0.25">
      <c r="A39" t="s">
        <v>43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F6D0-3A32-4500-A021-981FABFBFC32}">
  <dimension ref="A1:C29"/>
  <sheetViews>
    <sheetView tabSelected="1" workbookViewId="0">
      <selection activeCell="B2" sqref="B2"/>
    </sheetView>
  </sheetViews>
  <sheetFormatPr defaultRowHeight="14.3" x14ac:dyDescent="0.25"/>
  <cols>
    <col min="1" max="1" width="8.75" customWidth="1"/>
    <col min="2" max="2" width="40.25" customWidth="1"/>
    <col min="3" max="3" width="21.375" customWidth="1"/>
  </cols>
  <sheetData>
    <row r="1" spans="1:3" x14ac:dyDescent="0.25">
      <c r="B1" s="7" t="s">
        <v>62</v>
      </c>
    </row>
    <row r="2" spans="1:3" x14ac:dyDescent="0.25">
      <c r="A2" t="s">
        <v>47</v>
      </c>
      <c r="C2" s="2"/>
    </row>
    <row r="3" spans="1:3" x14ac:dyDescent="0.25">
      <c r="A3" t="s">
        <v>45</v>
      </c>
      <c r="B3" t="s">
        <v>48</v>
      </c>
      <c r="C3" t="s">
        <v>44</v>
      </c>
    </row>
    <row r="4" spans="1:3" x14ac:dyDescent="0.25">
      <c r="A4" t="s">
        <v>46</v>
      </c>
      <c r="B4" t="s">
        <v>49</v>
      </c>
      <c r="C4" s="2" t="s">
        <v>50</v>
      </c>
    </row>
    <row r="5" spans="1:3" x14ac:dyDescent="0.25">
      <c r="C5" s="1" t="s">
        <v>51</v>
      </c>
    </row>
    <row r="6" spans="1:3" x14ac:dyDescent="0.25">
      <c r="A6" t="s">
        <v>52</v>
      </c>
      <c r="B6" t="s">
        <v>53</v>
      </c>
      <c r="C6" s="3"/>
    </row>
    <row r="7" spans="1:3" x14ac:dyDescent="0.25">
      <c r="A7" t="s">
        <v>54</v>
      </c>
      <c r="B7" t="s">
        <v>56</v>
      </c>
    </row>
    <row r="8" spans="1:3" x14ac:dyDescent="0.25">
      <c r="A8" t="s">
        <v>55</v>
      </c>
      <c r="B8" t="s">
        <v>57</v>
      </c>
      <c r="C8" t="s">
        <v>59</v>
      </c>
    </row>
    <row r="9" spans="1:3" x14ac:dyDescent="0.25">
      <c r="C9" t="s">
        <v>58</v>
      </c>
    </row>
    <row r="10" spans="1:3" x14ac:dyDescent="0.25">
      <c r="C10" t="s">
        <v>60</v>
      </c>
    </row>
    <row r="11" spans="1:3" x14ac:dyDescent="0.25">
      <c r="C11" t="s">
        <v>61</v>
      </c>
    </row>
    <row r="15" spans="1:3" x14ac:dyDescent="0.25">
      <c r="C15" s="4"/>
    </row>
    <row r="21" spans="3:3" x14ac:dyDescent="0.25">
      <c r="C21" s="4"/>
    </row>
    <row r="26" spans="3:3" x14ac:dyDescent="0.25">
      <c r="C26" s="4"/>
    </row>
    <row r="27" spans="3:3" x14ac:dyDescent="0.25">
      <c r="C27" s="4"/>
    </row>
    <row r="28" spans="3:3" x14ac:dyDescent="0.25">
      <c r="C28" s="4"/>
    </row>
    <row r="29" spans="3:3" x14ac:dyDescent="0.25">
      <c r="C29" s="4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3A5B-7F98-49ED-87F8-2394E995BBFC}">
  <dimension ref="A1"/>
  <sheetViews>
    <sheetView zoomScale="80" zoomScaleNormal="80" workbookViewId="0">
      <selection activeCell="S32" sqref="S32"/>
    </sheetView>
  </sheetViews>
  <sheetFormatPr defaultRowHeight="14.3" x14ac:dyDescent="0.25"/>
  <sheetData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30FF9-B516-400E-8762-A08232952F10}">
  <dimension ref="D5:G7"/>
  <sheetViews>
    <sheetView workbookViewId="0">
      <selection activeCell="D5" sqref="D5:G7"/>
    </sheetView>
  </sheetViews>
  <sheetFormatPr defaultRowHeight="14.3" x14ac:dyDescent="0.25"/>
  <sheetData>
    <row r="5" spans="4:7" x14ac:dyDescent="0.25">
      <c r="D5" t="s">
        <v>2</v>
      </c>
      <c r="E5" t="s">
        <v>3</v>
      </c>
      <c r="F5" t="s">
        <v>4</v>
      </c>
      <c r="G5" t="s">
        <v>5</v>
      </c>
    </row>
    <row r="6" spans="4:7" x14ac:dyDescent="0.25">
      <c r="D6" t="s">
        <v>0</v>
      </c>
      <c r="E6" t="s">
        <v>6</v>
      </c>
      <c r="F6" t="s">
        <v>6</v>
      </c>
      <c r="G6" t="s">
        <v>6</v>
      </c>
    </row>
    <row r="7" spans="4:7" x14ac:dyDescent="0.25">
      <c r="D7" t="s">
        <v>1</v>
      </c>
      <c r="E7" t="s">
        <v>7</v>
      </c>
      <c r="F7" t="s">
        <v>7</v>
      </c>
      <c r="G7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tax_calc</vt:lpstr>
      <vt:lpstr>ResortsWorldExecSum</vt:lpstr>
      <vt:lpstr>Revenue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Boyd</dc:creator>
  <cp:lastModifiedBy>Don Boyd</cp:lastModifiedBy>
  <cp:lastPrinted>2025-11-09T09:58:30Z</cp:lastPrinted>
  <dcterms:created xsi:type="dcterms:W3CDTF">2025-11-06T10:56:11Z</dcterms:created>
  <dcterms:modified xsi:type="dcterms:W3CDTF">2025-11-09T21:52:49Z</dcterms:modified>
</cp:coreProperties>
</file>