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ackages\Pensions packages\pp.prototypes\data-raw\"/>
    </mc:Choice>
  </mc:AlternateContent>
  <bookViews>
    <workbookView xWindow="0" yWindow="0" windowWidth="28800" windowHeight="13335" tabRatio="789" firstSheet="2" activeTab="10"/>
  </bookViews>
  <sheets>
    <sheet name="TOC" sheetId="29" r:id="rId1"/>
    <sheet name="Notes" sheetId="1" r:id="rId2"/>
    <sheet name="ClusterNotes" sheetId="2" r:id="rId3"/>
    <sheet name="YoungAndOldPlans" sheetId="24" r:id="rId4"/>
    <sheet name="4 PoorlyFundedHighOutflow" sheetId="3" r:id="rId5"/>
    <sheet name="AZ-SERS.Actives" sheetId="12" r:id="rId6"/>
    <sheet name="AZ-SERS.Retirees" sheetId="14" r:id="rId7"/>
    <sheet name="AZ-SERS.SalGrowHist" sheetId="13" r:id="rId8"/>
    <sheet name="WA-PERS2.Actives" sheetId="32" r:id="rId9"/>
    <sheet name="WA-PERS2.Retirees" sheetId="31" r:id="rId10"/>
    <sheet name="WA-PERS2.SalGrowHist" sheetId="30" r:id="rId11"/>
    <sheet name="MI-MPSERS.Actives" sheetId="25" r:id="rId12"/>
    <sheet name="MI-MPSERS.Retirees" sheetId="27" r:id="rId13"/>
    <sheet name="MI-MPSERS.SalGrowHist" sheetId="26" r:id="rId14"/>
    <sheet name="CT-TRS.Actives" sheetId="17" r:id="rId15"/>
    <sheet name="CT-TRS.Retirees" sheetId="19" r:id="rId16"/>
    <sheet name="CT-TRS.SalGrowHist" sheetId="18" r:id="rId17"/>
    <sheet name="LA-TRS.Actives" sheetId="20" r:id="rId18"/>
    <sheet name="LA-TRS.Retirees" sheetId="21" r:id="rId19"/>
    <sheet name="LA-TRS.SalGrowHist" sheetId="23" r:id="rId20"/>
    <sheet name="PA-PSERS.Actives" sheetId="8" r:id="rId21"/>
    <sheet name="PA-PSERS.Retirees" sheetId="7" r:id="rId22"/>
    <sheet name="PA-PSERS.SalGrowHist" sheetId="9" r:id="rId23"/>
    <sheet name="TestProto" sheetId="10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25" l="1"/>
  <c r="J55" i="25"/>
  <c r="I54" i="25"/>
  <c r="H53" i="25"/>
  <c r="G52" i="25"/>
  <c r="L19" i="25"/>
  <c r="J100" i="25"/>
  <c r="J50" i="25" s="1"/>
  <c r="H111" i="25"/>
  <c r="H61" i="25" s="1"/>
  <c r="M110" i="25"/>
  <c r="M111" i="25" s="1"/>
  <c r="L110" i="25"/>
  <c r="L111" i="25" s="1"/>
  <c r="K110" i="25"/>
  <c r="K60" i="25" s="1"/>
  <c r="J110" i="25"/>
  <c r="J60" i="25" s="1"/>
  <c r="I110" i="25"/>
  <c r="I60" i="25" s="1"/>
  <c r="H110" i="25"/>
  <c r="H60" i="25" s="1"/>
  <c r="G110" i="25"/>
  <c r="G60" i="25" s="1"/>
  <c r="F110" i="25"/>
  <c r="F60" i="25" s="1"/>
  <c r="E110" i="25"/>
  <c r="E60" i="25" s="1"/>
  <c r="M109" i="25"/>
  <c r="L109" i="25"/>
  <c r="K109" i="25"/>
  <c r="K59" i="25" s="1"/>
  <c r="J109" i="25"/>
  <c r="J59" i="25" s="1"/>
  <c r="I109" i="25"/>
  <c r="I59" i="25" s="1"/>
  <c r="H109" i="25"/>
  <c r="H59" i="25" s="1"/>
  <c r="G109" i="25"/>
  <c r="G59" i="25" s="1"/>
  <c r="F109" i="25"/>
  <c r="F59" i="25" s="1"/>
  <c r="E109" i="25"/>
  <c r="E59" i="25" s="1"/>
  <c r="M108" i="25"/>
  <c r="L108" i="25"/>
  <c r="K108" i="25"/>
  <c r="K58" i="25" s="1"/>
  <c r="J108" i="25"/>
  <c r="J58" i="25" s="1"/>
  <c r="I108" i="25"/>
  <c r="I58" i="25" s="1"/>
  <c r="H108" i="25"/>
  <c r="H58" i="25" s="1"/>
  <c r="G108" i="25"/>
  <c r="G58" i="25" s="1"/>
  <c r="F108" i="25"/>
  <c r="F58" i="25" s="1"/>
  <c r="E108" i="25"/>
  <c r="E58" i="25" s="1"/>
  <c r="M107" i="25"/>
  <c r="L107" i="25"/>
  <c r="K107" i="25"/>
  <c r="K57" i="25" s="1"/>
  <c r="J107" i="25"/>
  <c r="J57" i="25" s="1"/>
  <c r="I107" i="25"/>
  <c r="I57" i="25" s="1"/>
  <c r="H107" i="25"/>
  <c r="H57" i="25" s="1"/>
  <c r="G107" i="25"/>
  <c r="G57" i="25" s="1"/>
  <c r="F107" i="25"/>
  <c r="F57" i="25" s="1"/>
  <c r="E107" i="25"/>
  <c r="E57" i="25" s="1"/>
  <c r="M106" i="25"/>
  <c r="L106" i="25"/>
  <c r="K106" i="25"/>
  <c r="J106" i="25"/>
  <c r="J56" i="25" s="1"/>
  <c r="I106" i="25"/>
  <c r="I56" i="25" s="1"/>
  <c r="H106" i="25"/>
  <c r="H56" i="25" s="1"/>
  <c r="G106" i="25"/>
  <c r="G56" i="25" s="1"/>
  <c r="F106" i="25"/>
  <c r="F56" i="25" s="1"/>
  <c r="E106" i="25"/>
  <c r="E56" i="25" s="1"/>
  <c r="M105" i="25"/>
  <c r="L105" i="25"/>
  <c r="K105" i="25"/>
  <c r="K55" i="25" s="1"/>
  <c r="J105" i="25"/>
  <c r="I105" i="25"/>
  <c r="I55" i="25" s="1"/>
  <c r="H105" i="25"/>
  <c r="H55" i="25" s="1"/>
  <c r="G105" i="25"/>
  <c r="G55" i="25" s="1"/>
  <c r="F105" i="25"/>
  <c r="F55" i="25" s="1"/>
  <c r="E105" i="25"/>
  <c r="E55" i="25" s="1"/>
  <c r="M104" i="25"/>
  <c r="L104" i="25"/>
  <c r="K104" i="25"/>
  <c r="K54" i="25" s="1"/>
  <c r="J104" i="25"/>
  <c r="J54" i="25" s="1"/>
  <c r="I104" i="25"/>
  <c r="H104" i="25"/>
  <c r="H54" i="25" s="1"/>
  <c r="G104" i="25"/>
  <c r="G54" i="25" s="1"/>
  <c r="F104" i="25"/>
  <c r="F54" i="25" s="1"/>
  <c r="E104" i="25"/>
  <c r="E54" i="25" s="1"/>
  <c r="M103" i="25"/>
  <c r="L103" i="25"/>
  <c r="K103" i="25"/>
  <c r="K53" i="25" s="1"/>
  <c r="J103" i="25"/>
  <c r="J53" i="25" s="1"/>
  <c r="I103" i="25"/>
  <c r="I53" i="25" s="1"/>
  <c r="H103" i="25"/>
  <c r="G103" i="25"/>
  <c r="G53" i="25" s="1"/>
  <c r="F103" i="25"/>
  <c r="F53" i="25" s="1"/>
  <c r="E103" i="25"/>
  <c r="E53" i="25" s="1"/>
  <c r="M102" i="25"/>
  <c r="L102" i="25"/>
  <c r="K102" i="25"/>
  <c r="K52" i="25" s="1"/>
  <c r="J102" i="25"/>
  <c r="J52" i="25" s="1"/>
  <c r="I102" i="25"/>
  <c r="I52" i="25" s="1"/>
  <c r="H102" i="25"/>
  <c r="H52" i="25" s="1"/>
  <c r="G102" i="25"/>
  <c r="F102" i="25"/>
  <c r="F52" i="25" s="1"/>
  <c r="E102" i="25"/>
  <c r="E52" i="25" s="1"/>
  <c r="M101" i="25"/>
  <c r="M100" i="25" s="1"/>
  <c r="L101" i="25"/>
  <c r="L100" i="25" s="1"/>
  <c r="K101" i="25"/>
  <c r="K51" i="25" s="1"/>
  <c r="J101" i="25"/>
  <c r="J51" i="25" s="1"/>
  <c r="I101" i="25"/>
  <c r="I100" i="25" s="1"/>
  <c r="I50" i="25" s="1"/>
  <c r="H101" i="25"/>
  <c r="H51" i="25" s="1"/>
  <c r="G101" i="25"/>
  <c r="G100" i="25" s="1"/>
  <c r="G50" i="25" s="1"/>
  <c r="F101" i="25"/>
  <c r="E101" i="25"/>
  <c r="E51" i="25" s="1"/>
  <c r="G51" i="25" l="1"/>
  <c r="I51" i="25"/>
  <c r="K100" i="25"/>
  <c r="K50" i="25" s="1"/>
  <c r="J111" i="25"/>
  <c r="J61" i="25" s="1"/>
  <c r="E111" i="25"/>
  <c r="E61" i="25" s="1"/>
  <c r="F111" i="25"/>
  <c r="F61" i="25" s="1"/>
  <c r="E100" i="25"/>
  <c r="E50" i="25" s="1"/>
  <c r="K111" i="25"/>
  <c r="K61" i="25" s="1"/>
  <c r="G111" i="25"/>
  <c r="G61" i="25" s="1"/>
  <c r="F100" i="25"/>
  <c r="F50" i="25" s="1"/>
  <c r="I111" i="25"/>
  <c r="I61" i="25" s="1"/>
  <c r="H100" i="25"/>
  <c r="H50" i="25" s="1"/>
  <c r="P17" i="25"/>
  <c r="P16" i="25"/>
  <c r="P15" i="25"/>
  <c r="P14" i="25"/>
  <c r="P13" i="25"/>
  <c r="P12" i="25"/>
  <c r="P11" i="25"/>
  <c r="P10" i="25"/>
  <c r="P9" i="25"/>
  <c r="P8" i="25"/>
  <c r="P7" i="25"/>
  <c r="P6" i="25"/>
  <c r="P18" i="25" l="1"/>
  <c r="P19" i="25" s="1"/>
  <c r="K76" i="25"/>
  <c r="J76" i="25"/>
  <c r="I76" i="25"/>
  <c r="H76" i="25"/>
  <c r="G76" i="25"/>
  <c r="F76" i="25"/>
  <c r="E76" i="25"/>
  <c r="K75" i="25"/>
  <c r="J75" i="25"/>
  <c r="I75" i="25"/>
  <c r="H75" i="25"/>
  <c r="G75" i="25"/>
  <c r="F75" i="25"/>
  <c r="E75" i="25"/>
  <c r="K74" i="25"/>
  <c r="J74" i="25"/>
  <c r="I74" i="25"/>
  <c r="H74" i="25"/>
  <c r="G74" i="25"/>
  <c r="F74" i="25"/>
  <c r="E74" i="25"/>
  <c r="K73" i="25"/>
  <c r="J73" i="25"/>
  <c r="I73" i="25"/>
  <c r="H73" i="25"/>
  <c r="G73" i="25"/>
  <c r="F73" i="25"/>
  <c r="E73" i="25"/>
  <c r="K72" i="25"/>
  <c r="J72" i="25"/>
  <c r="I72" i="25"/>
  <c r="H72" i="25"/>
  <c r="G72" i="25"/>
  <c r="F72" i="25"/>
  <c r="E72" i="25"/>
  <c r="K71" i="25"/>
  <c r="J71" i="25"/>
  <c r="I71" i="25"/>
  <c r="H71" i="25"/>
  <c r="G71" i="25"/>
  <c r="F71" i="25"/>
  <c r="E71" i="25"/>
  <c r="K70" i="25"/>
  <c r="J70" i="25"/>
  <c r="I70" i="25"/>
  <c r="H70" i="25"/>
  <c r="G70" i="25"/>
  <c r="F70" i="25"/>
  <c r="E70" i="25"/>
  <c r="K69" i="25"/>
  <c r="J69" i="25"/>
  <c r="I69" i="25"/>
  <c r="H69" i="25"/>
  <c r="G69" i="25"/>
  <c r="F69" i="25"/>
  <c r="E69" i="25"/>
  <c r="K68" i="25"/>
  <c r="J68" i="25"/>
  <c r="I68" i="25"/>
  <c r="H68" i="25"/>
  <c r="G68" i="25"/>
  <c r="F68" i="25"/>
  <c r="E68" i="25"/>
  <c r="K67" i="25"/>
  <c r="J67" i="25"/>
  <c r="I67" i="25"/>
  <c r="H67" i="25"/>
  <c r="G67" i="25"/>
  <c r="F67" i="25"/>
  <c r="E67" i="25"/>
  <c r="K66" i="25"/>
  <c r="J66" i="25"/>
  <c r="I66" i="25"/>
  <c r="H66" i="25"/>
  <c r="G66" i="25"/>
  <c r="F66" i="25"/>
  <c r="E66" i="25"/>
  <c r="K65" i="25"/>
  <c r="J65" i="25"/>
  <c r="I65" i="25"/>
  <c r="H65" i="25"/>
  <c r="G65" i="25"/>
  <c r="F65" i="25"/>
  <c r="E65" i="25"/>
  <c r="M160" i="25"/>
  <c r="M159" i="25"/>
  <c r="M158" i="25"/>
  <c r="M157" i="25"/>
  <c r="M156" i="25"/>
  <c r="M155" i="25"/>
  <c r="M154" i="25"/>
  <c r="M153" i="25"/>
  <c r="M152" i="25"/>
  <c r="M151" i="25"/>
  <c r="M150" i="25"/>
  <c r="M149" i="25"/>
  <c r="M148" i="25"/>
  <c r="L160" i="25"/>
  <c r="K160" i="25"/>
  <c r="J160" i="25"/>
  <c r="I160" i="25"/>
  <c r="H160" i="25"/>
  <c r="G160" i="25"/>
  <c r="F160" i="25"/>
  <c r="E160" i="25"/>
  <c r="L159" i="25"/>
  <c r="K159" i="25"/>
  <c r="J159" i="25"/>
  <c r="I159" i="25"/>
  <c r="H159" i="25"/>
  <c r="G159" i="25"/>
  <c r="F159" i="25"/>
  <c r="E159" i="25"/>
  <c r="L158" i="25"/>
  <c r="K158" i="25"/>
  <c r="J158" i="25"/>
  <c r="I158" i="25"/>
  <c r="H158" i="25"/>
  <c r="G158" i="25"/>
  <c r="F158" i="25"/>
  <c r="E158" i="25"/>
  <c r="L157" i="25"/>
  <c r="K157" i="25"/>
  <c r="J157" i="25"/>
  <c r="I157" i="25"/>
  <c r="H157" i="25"/>
  <c r="G157" i="25"/>
  <c r="F157" i="25"/>
  <c r="E157" i="25"/>
  <c r="L156" i="25"/>
  <c r="K156" i="25"/>
  <c r="J156" i="25"/>
  <c r="I156" i="25"/>
  <c r="H156" i="25"/>
  <c r="G156" i="25"/>
  <c r="F156" i="25"/>
  <c r="E156" i="25"/>
  <c r="L155" i="25"/>
  <c r="K155" i="25"/>
  <c r="J155" i="25"/>
  <c r="I155" i="25"/>
  <c r="H155" i="25"/>
  <c r="G155" i="25"/>
  <c r="F155" i="25"/>
  <c r="E155" i="25"/>
  <c r="L154" i="25"/>
  <c r="K154" i="25"/>
  <c r="J154" i="25"/>
  <c r="I154" i="25"/>
  <c r="H154" i="25"/>
  <c r="G154" i="25"/>
  <c r="F154" i="25"/>
  <c r="E154" i="25"/>
  <c r="L153" i="25"/>
  <c r="K153" i="25"/>
  <c r="J153" i="25"/>
  <c r="I153" i="25"/>
  <c r="H153" i="25"/>
  <c r="G153" i="25"/>
  <c r="F153" i="25"/>
  <c r="E153" i="25"/>
  <c r="L152" i="25"/>
  <c r="K152" i="25"/>
  <c r="J152" i="25"/>
  <c r="I152" i="25"/>
  <c r="H152" i="25"/>
  <c r="G152" i="25"/>
  <c r="F152" i="25"/>
  <c r="E152" i="25"/>
  <c r="L151" i="25"/>
  <c r="K151" i="25"/>
  <c r="J151" i="25"/>
  <c r="I151" i="25"/>
  <c r="H151" i="25"/>
  <c r="G151" i="25"/>
  <c r="F151" i="25"/>
  <c r="E151" i="25"/>
  <c r="L150" i="25"/>
  <c r="K150" i="25"/>
  <c r="J150" i="25"/>
  <c r="I150" i="25"/>
  <c r="H150" i="25"/>
  <c r="G150" i="25"/>
  <c r="F150" i="25"/>
  <c r="E150" i="25"/>
  <c r="L149" i="25"/>
  <c r="K149" i="25"/>
  <c r="J149" i="25"/>
  <c r="I149" i="25"/>
  <c r="H149" i="25"/>
  <c r="G149" i="25"/>
  <c r="F149" i="25"/>
  <c r="E149" i="25"/>
  <c r="L148" i="25"/>
  <c r="K148" i="25"/>
  <c r="J148" i="25"/>
  <c r="I148" i="25"/>
  <c r="H148" i="25"/>
  <c r="G148" i="25"/>
  <c r="F148" i="25"/>
  <c r="E148" i="25"/>
  <c r="L66" i="25" l="1"/>
  <c r="M66" i="25" s="1"/>
  <c r="I20" i="25" s="1"/>
  <c r="I35" i="25" s="1"/>
  <c r="L69" i="25"/>
  <c r="M69" i="25" s="1"/>
  <c r="G23" i="25" s="1"/>
  <c r="G38" i="25" s="1"/>
  <c r="L72" i="25"/>
  <c r="M72" i="25" s="1"/>
  <c r="K26" i="25" s="1"/>
  <c r="K41" i="25" s="1"/>
  <c r="L73" i="25"/>
  <c r="M73" i="25" s="1"/>
  <c r="H27" i="25" s="1"/>
  <c r="H42" i="25" s="1"/>
  <c r="L65" i="25"/>
  <c r="M65" i="25" s="1"/>
  <c r="H19" i="25" s="1"/>
  <c r="H34" i="25" s="1"/>
  <c r="L70" i="25"/>
  <c r="M70" i="25" s="1"/>
  <c r="I24" i="25" s="1"/>
  <c r="I39" i="25" s="1"/>
  <c r="L74" i="25"/>
  <c r="M74" i="25" s="1"/>
  <c r="I28" i="25" s="1"/>
  <c r="I43" i="25" s="1"/>
  <c r="I23" i="25"/>
  <c r="I38" i="25" s="1"/>
  <c r="K27" i="25"/>
  <c r="K42" i="25" s="1"/>
  <c r="J27" i="25"/>
  <c r="J42" i="25" s="1"/>
  <c r="I27" i="25"/>
  <c r="I42" i="25" s="1"/>
  <c r="E27" i="25"/>
  <c r="E42" i="25" s="1"/>
  <c r="L68" i="25"/>
  <c r="M68" i="25" s="1"/>
  <c r="I22" i="25" s="1"/>
  <c r="I37" i="25" s="1"/>
  <c r="L76" i="25"/>
  <c r="M76" i="25" s="1"/>
  <c r="F30" i="25" s="1"/>
  <c r="F45" i="25" s="1"/>
  <c r="L71" i="25"/>
  <c r="M71" i="25" s="1"/>
  <c r="E25" i="25" s="1"/>
  <c r="E40" i="25" s="1"/>
  <c r="L67" i="25"/>
  <c r="M67" i="25" s="1"/>
  <c r="H21" i="25" s="1"/>
  <c r="H36" i="25" s="1"/>
  <c r="L75" i="25"/>
  <c r="M75" i="25" s="1"/>
  <c r="G29" i="25" s="1"/>
  <c r="G44" i="25" s="1"/>
  <c r="H23" i="25"/>
  <c r="H38" i="25" s="1"/>
  <c r="G20" i="25"/>
  <c r="G35" i="25" s="1"/>
  <c r="J23" i="25"/>
  <c r="J38" i="25" s="1"/>
  <c r="E26" i="25"/>
  <c r="E41" i="25" s="1"/>
  <c r="F27" i="25"/>
  <c r="F42" i="25" s="1"/>
  <c r="I30" i="25"/>
  <c r="I45" i="25" s="1"/>
  <c r="K23" i="25"/>
  <c r="K38" i="25" s="1"/>
  <c r="G27" i="25"/>
  <c r="G42" i="25" s="1"/>
  <c r="C47" i="21"/>
  <c r="C51" i="21" s="1"/>
  <c r="C46" i="21"/>
  <c r="C50" i="21" s="1"/>
  <c r="C15" i="21"/>
  <c r="C19" i="21" s="1"/>
  <c r="C23" i="21" s="1"/>
  <c r="C27" i="21" s="1"/>
  <c r="C31" i="21" s="1"/>
  <c r="C35" i="21" s="1"/>
  <c r="C39" i="21" s="1"/>
  <c r="C43" i="21" s="1"/>
  <c r="C14" i="21"/>
  <c r="C18" i="21" s="1"/>
  <c r="C22" i="21" s="1"/>
  <c r="C26" i="21" s="1"/>
  <c r="C30" i="21" s="1"/>
  <c r="C34" i="21" s="1"/>
  <c r="C38" i="21" s="1"/>
  <c r="C42" i="21" s="1"/>
  <c r="J22" i="25" l="1"/>
  <c r="J37" i="25" s="1"/>
  <c r="H22" i="25"/>
  <c r="H37" i="25" s="1"/>
  <c r="G21" i="25"/>
  <c r="G36" i="25" s="1"/>
  <c r="G22" i="25"/>
  <c r="G37" i="25" s="1"/>
  <c r="G26" i="25"/>
  <c r="G41" i="25" s="1"/>
  <c r="F24" i="25"/>
  <c r="F39" i="25" s="1"/>
  <c r="F22" i="25"/>
  <c r="F37" i="25" s="1"/>
  <c r="I26" i="25"/>
  <c r="I41" i="25" s="1"/>
  <c r="F26" i="25"/>
  <c r="F41" i="25" s="1"/>
  <c r="E23" i="25"/>
  <c r="E38" i="25" s="1"/>
  <c r="F23" i="25"/>
  <c r="F38" i="25" s="1"/>
  <c r="L38" i="25" s="1"/>
  <c r="H28" i="25"/>
  <c r="H43" i="25" s="1"/>
  <c r="E20" i="25"/>
  <c r="E35" i="25" s="1"/>
  <c r="H26" i="25"/>
  <c r="H41" i="25" s="1"/>
  <c r="I19" i="25"/>
  <c r="I34" i="25" s="1"/>
  <c r="F20" i="25"/>
  <c r="F35" i="25" s="1"/>
  <c r="J19" i="25"/>
  <c r="J34" i="25" s="1"/>
  <c r="H20" i="25"/>
  <c r="H35" i="25" s="1"/>
  <c r="K20" i="25"/>
  <c r="K35" i="25" s="1"/>
  <c r="J20" i="25"/>
  <c r="J35" i="25" s="1"/>
  <c r="K19" i="25"/>
  <c r="K34" i="25" s="1"/>
  <c r="G28" i="25"/>
  <c r="G43" i="25" s="1"/>
  <c r="K28" i="25"/>
  <c r="K43" i="25" s="1"/>
  <c r="H24" i="25"/>
  <c r="H39" i="25" s="1"/>
  <c r="E19" i="25"/>
  <c r="E34" i="25" s="1"/>
  <c r="F28" i="25"/>
  <c r="F43" i="25" s="1"/>
  <c r="G24" i="25"/>
  <c r="G39" i="25" s="1"/>
  <c r="E28" i="25"/>
  <c r="E43" i="25" s="1"/>
  <c r="G19" i="25"/>
  <c r="G34" i="25" s="1"/>
  <c r="J26" i="25"/>
  <c r="J41" i="25" s="1"/>
  <c r="L77" i="25"/>
  <c r="M77" i="25" s="1"/>
  <c r="J24" i="25"/>
  <c r="J39" i="25" s="1"/>
  <c r="J28" i="25"/>
  <c r="J43" i="25" s="1"/>
  <c r="E24" i="25"/>
  <c r="E39" i="25" s="1"/>
  <c r="K24" i="25"/>
  <c r="K39" i="25" s="1"/>
  <c r="F19" i="25"/>
  <c r="F34" i="25" s="1"/>
  <c r="J29" i="25"/>
  <c r="J44" i="25" s="1"/>
  <c r="K29" i="25"/>
  <c r="K44" i="25" s="1"/>
  <c r="E29" i="25"/>
  <c r="E44" i="25" s="1"/>
  <c r="H29" i="25"/>
  <c r="H44" i="25" s="1"/>
  <c r="J21" i="25"/>
  <c r="J36" i="25" s="1"/>
  <c r="K21" i="25"/>
  <c r="K36" i="25" s="1"/>
  <c r="F21" i="25"/>
  <c r="F36" i="25" s="1"/>
  <c r="F25" i="25"/>
  <c r="F40" i="25" s="1"/>
  <c r="K25" i="25"/>
  <c r="K40" i="25" s="1"/>
  <c r="H25" i="25"/>
  <c r="H40" i="25" s="1"/>
  <c r="G25" i="25"/>
  <c r="G40" i="25" s="1"/>
  <c r="J25" i="25"/>
  <c r="J40" i="25" s="1"/>
  <c r="I25" i="25"/>
  <c r="I40" i="25" s="1"/>
  <c r="H30" i="25"/>
  <c r="H45" i="25" s="1"/>
  <c r="I21" i="25"/>
  <c r="I36" i="25" s="1"/>
  <c r="K30" i="25"/>
  <c r="K45" i="25" s="1"/>
  <c r="E30" i="25"/>
  <c r="E45" i="25" s="1"/>
  <c r="J30" i="25"/>
  <c r="J45" i="25" s="1"/>
  <c r="L41" i="25"/>
  <c r="G30" i="25"/>
  <c r="G45" i="25" s="1"/>
  <c r="K22" i="25"/>
  <c r="K37" i="25" s="1"/>
  <c r="E22" i="25"/>
  <c r="E37" i="25" s="1"/>
  <c r="I29" i="25"/>
  <c r="I44" i="25" s="1"/>
  <c r="F29" i="25"/>
  <c r="F44" i="25" s="1"/>
  <c r="E21" i="25"/>
  <c r="E36" i="25" s="1"/>
  <c r="L42" i="25"/>
  <c r="O69" i="20"/>
  <c r="N69" i="20"/>
  <c r="M69" i="20"/>
  <c r="L69" i="20"/>
  <c r="K69" i="20"/>
  <c r="J69" i="20"/>
  <c r="I69" i="20"/>
  <c r="I72" i="20" s="1"/>
  <c r="H69" i="20"/>
  <c r="H72" i="20" s="1"/>
  <c r="G69" i="20"/>
  <c r="O68" i="20"/>
  <c r="N68" i="20"/>
  <c r="N71" i="20" s="1"/>
  <c r="M68" i="20"/>
  <c r="M71" i="20" s="1"/>
  <c r="L68" i="20"/>
  <c r="L71" i="20" s="1"/>
  <c r="K68" i="20"/>
  <c r="K71" i="20" s="1"/>
  <c r="J68" i="20"/>
  <c r="J71" i="20" s="1"/>
  <c r="I68" i="20"/>
  <c r="H68" i="20"/>
  <c r="G68" i="20"/>
  <c r="F68" i="20"/>
  <c r="F71" i="20" s="1"/>
  <c r="F69" i="20"/>
  <c r="I71" i="20"/>
  <c r="O72" i="20"/>
  <c r="N72" i="20"/>
  <c r="M72" i="20"/>
  <c r="L72" i="20"/>
  <c r="K72" i="20"/>
  <c r="J72" i="20"/>
  <c r="G72" i="20"/>
  <c r="O71" i="20"/>
  <c r="H71" i="20"/>
  <c r="G71" i="20"/>
  <c r="F72" i="20"/>
  <c r="L39" i="25" l="1"/>
  <c r="L43" i="25"/>
  <c r="L35" i="25"/>
  <c r="L20" i="25" s="1"/>
  <c r="L34" i="25"/>
  <c r="L45" i="25"/>
  <c r="L40" i="25"/>
  <c r="L25" i="25" s="1"/>
  <c r="L37" i="25"/>
  <c r="L22" i="25" s="1"/>
  <c r="L44" i="25"/>
  <c r="L26" i="25"/>
  <c r="M41" i="25"/>
  <c r="L27" i="25"/>
  <c r="M42" i="25"/>
  <c r="L36" i="25"/>
  <c r="L30" i="25"/>
  <c r="M45" i="25"/>
  <c r="M38" i="25"/>
  <c r="L23" i="25"/>
  <c r="M39" i="25"/>
  <c r="L24" i="25"/>
  <c r="L28" i="25"/>
  <c r="M43" i="25"/>
  <c r="M34" i="25"/>
  <c r="C12" i="17"/>
  <c r="C14" i="17" s="1"/>
  <c r="C16" i="17" s="1"/>
  <c r="C18" i="17" s="1"/>
  <c r="C20" i="17" s="1"/>
  <c r="C22" i="17" s="1"/>
  <c r="C24" i="17" s="1"/>
  <c r="C26" i="17" s="1"/>
  <c r="C11" i="17"/>
  <c r="C13" i="17" s="1"/>
  <c r="C15" i="17" s="1"/>
  <c r="C17" i="17" s="1"/>
  <c r="C19" i="17" s="1"/>
  <c r="C21" i="17" s="1"/>
  <c r="C23" i="17" s="1"/>
  <c r="C25" i="17" s="1"/>
  <c r="C27" i="17" s="1"/>
  <c r="C10" i="17"/>
  <c r="M40" i="25" l="1"/>
  <c r="M37" i="25"/>
  <c r="M35" i="25"/>
  <c r="M36" i="25"/>
  <c r="L21" i="25"/>
  <c r="L29" i="25"/>
  <c r="M44" i="25"/>
  <c r="G30" i="8"/>
  <c r="G29" i="8"/>
  <c r="F28" i="8"/>
  <c r="E28" i="8"/>
  <c r="G28" i="8" s="1"/>
</calcChain>
</file>

<file path=xl/sharedStrings.xml><?xml version="1.0" encoding="utf-8"?>
<sst xmlns="http://schemas.openxmlformats.org/spreadsheetml/2006/main" count="974" uniqueCount="329">
  <si>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</si>
  <si>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</si>
  <si>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</si>
  <si>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</si>
  <si>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</si>
  <si>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</si>
  <si>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</si>
  <si>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</si>
  <si>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</si>
  <si>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</si>
  <si>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</si>
  <si>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</si>
  <si>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</si>
  <si>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</si>
  <si>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</si>
  <si>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</si>
  <si>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</si>
  <si>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</si>
  <si>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</si>
  <si>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</si>
  <si>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</si>
  <si>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</si>
  <si>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</si>
  <si>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</si>
  <si>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</si>
  <si>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</si>
  <si>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</si>
  <si>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</si>
  <si>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</si>
  <si>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</si>
  <si>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</si>
  <si>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</si>
  <si>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</si>
  <si>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</si>
  <si>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</si>
  <si>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</si>
  <si>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</si>
  <si>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</si>
  <si>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</si>
  <si>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</si>
  <si>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</si>
  <si>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</si>
  <si>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</si>
  <si>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</si>
  <si>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</si>
  <si>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</si>
  <si>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</si>
  <si>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</si>
  <si>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</si>
  <si>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</si>
  <si>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</si>
  <si>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</si>
  <si>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</si>
  <si>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</si>
  <si>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</si>
  <si>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</si>
  <si>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</si>
  <si>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</si>
  <si>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</si>
  <si>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</si>
  <si>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</si>
  <si>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</si>
  <si>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</si>
  <si>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</si>
  <si>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</si>
  <si>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</si>
  <si>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</si>
  <si>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</si>
  <si>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</si>
  <si>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</si>
  <si>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4</t>
  </si>
  <si>
    <t>65-69</t>
  </si>
  <si>
    <t>70-74</t>
  </si>
  <si>
    <t>75-79</t>
  </si>
  <si>
    <t>80-84</t>
  </si>
  <si>
    <t>85-89</t>
  </si>
  <si>
    <t>Over 89</t>
  </si>
  <si>
    <t>&lt;50</t>
  </si>
  <si>
    <t>age</t>
  </si>
  <si>
    <t>yos</t>
  </si>
  <si>
    <t>Actives</t>
  </si>
  <si>
    <t>ea</t>
  </si>
  <si>
    <t>nactives</t>
  </si>
  <si>
    <t>salary</t>
  </si>
  <si>
    <t>underfunded</t>
  </si>
  <si>
    <t>average</t>
  </si>
  <si>
    <t>Salary growth</t>
  </si>
  <si>
    <t>Count and Average Monthly Annuity</t>
  </si>
  <si>
    <t>as of June 30, 2013</t>
  </si>
  <si>
    <t>Under 55</t>
  </si>
  <si>
    <t>90-94</t>
  </si>
  <si>
    <t>95 &amp; Over</t>
  </si>
  <si>
    <t>TOTAL</t>
  </si>
  <si>
    <t>Retirees</t>
  </si>
  <si>
    <t>Exhibit 10.6g</t>
  </si>
  <si>
    <t>Distribution of Retired Members and Beneficiaries by Age and Years of Service</t>
  </si>
  <si>
    <t>All Groups</t>
  </si>
  <si>
    <t>* Includes 109,697 service retirees, 3,610 members who retired from disabled status, 6,467 beneficiaries and 1,101 QDROs</t>
  </si>
  <si>
    <t>rate</t>
  </si>
  <si>
    <t>nretirees</t>
  </si>
  <si>
    <t>benefit</t>
  </si>
  <si>
    <t>AZ-SERS.Actives</t>
  </si>
  <si>
    <t>5</t>
  </si>
  <si>
    <t>AZ-SERS.Retirees</t>
  </si>
  <si>
    <t>6</t>
  </si>
  <si>
    <t>AZ-SERS.SalGrowHist</t>
  </si>
  <si>
    <t>7</t>
  </si>
  <si>
    <t>8</t>
  </si>
  <si>
    <t>9</t>
  </si>
  <si>
    <t>10</t>
  </si>
  <si>
    <t>TestProto</t>
  </si>
  <si>
    <t>Exhibit 10.5g</t>
  </si>
  <si>
    <t>Distribution of Active Members by Age and Years of Service</t>
  </si>
  <si>
    <t>Total Active Members</t>
  </si>
  <si>
    <t>Count and Average Salary</t>
  </si>
  <si>
    <t>Below 19</t>
  </si>
  <si>
    <t>70 &amp; Over</t>
  </si>
  <si>
    <t>total</t>
  </si>
  <si>
    <t>type</t>
  </si>
  <si>
    <t>agegrp</t>
  </si>
  <si>
    <t>midage</t>
  </si>
  <si>
    <t>I add 1st 3 columns</t>
  </si>
  <si>
    <t>order</t>
  </si>
  <si>
    <t>11-19</t>
  </si>
  <si>
    <t>20+</t>
  </si>
  <si>
    <t>Under 25</t>
  </si>
  <si>
    <t>Note that this is a monthly annuity so the prototype preparation program will need to multiply by 12.</t>
  </si>
  <si>
    <t>PA-PSERS.Actives</t>
  </si>
  <si>
    <t>PA-PSERS.Retirees</t>
  </si>
  <si>
    <t>PA-PSERS.SalGrowHist</t>
  </si>
  <si>
    <t>NOTE THAT I will have to adjust data to ensure that ea is in the 20:70 range</t>
  </si>
  <si>
    <t>NOTE THAT (a) I adjusted midage for the FIRST group to be 20, and (b) I STILL will have to adjust data to ensure that ea is in the 20:70 range</t>
  </si>
  <si>
    <t>AGE</t>
  </si>
  <si>
    <t>Under 5</t>
  </si>
  <si>
    <t>5 to 9</t>
  </si>
  <si>
    <t>10 to 14</t>
  </si>
  <si>
    <t>15 to 19</t>
  </si>
  <si>
    <t>20 to 24</t>
  </si>
  <si>
    <t>25 to 29</t>
  </si>
  <si>
    <t>30 to 34</t>
  </si>
  <si>
    <t>35 &amp; up</t>
  </si>
  <si>
    <t>Avg. Pay</t>
  </si>
  <si>
    <t>35 to 39</t>
  </si>
  <si>
    <t>40 to 44</t>
  </si>
  <si>
    <t>45 to 49</t>
  </si>
  <si>
    <t>50 to 54</t>
  </si>
  <si>
    <t>55 to 59</t>
  </si>
  <si>
    <t>60 to 64</t>
  </si>
  <si>
    <t>65 to 69</t>
  </si>
  <si>
    <t>70 &amp; up</t>
  </si>
  <si>
    <t>There is an undated table on the website (http://www.ct.gov/trb/lib/trb/formsandpubs/BRFC_063008.pdf) on benefits by FY commenced (see to the right)</t>
  </si>
  <si>
    <t>We could assume that (a) it is as of FY 2008, and (b) people all retired when allowed to</t>
  </si>
  <si>
    <t>The 2010 experience study does not appear to provide needed information.</t>
  </si>
  <si>
    <t>The 2014 retiree health plan AV does not appear to provide the needed information.</t>
  </si>
  <si>
    <t>There does not appear to be a CAFR on the website</t>
  </si>
  <si>
    <t>The 2014, 2012 and 2010 CT TRS AVs do NOT have information on # beneficiaries by age!</t>
  </si>
  <si>
    <t>The CT report on GASB 67 does not appear to have it: http://www.ct.gov/trb/lib/trb/formsandpubs/CTRB_GASB_67_2014.pdf</t>
  </si>
  <si>
    <t>MEMBERSHIP PROFILE TRS RETIREMENT SYSTEM</t>
  </si>
  <si>
    <t>CATEGORIZED BY AGE AND YEARS EMPLOYED ALL ACTIVE MEMBERS</t>
  </si>
  <si>
    <t>CELLS DEPICT - MEMBER COUNT VALUATION DATE 6/30/2013</t>
  </si>
  <si>
    <t>TOTAL SALARY</t>
  </si>
  <si>
    <t>[5-10)</t>
  </si>
  <si>
    <t>[10-15)</t>
  </si>
  <si>
    <t>[15-20)</t>
  </si>
  <si>
    <t>[20-25)</t>
  </si>
  <si>
    <t>[25-30)</t>
  </si>
  <si>
    <t>[30-35)</t>
  </si>
  <si>
    <t>[35- )</t>
  </si>
  <si>
    <t>AVERAGES</t>
  </si>
  <si>
    <t>--- Attained Age</t>
  </si>
  <si>
    <t>Service Years</t>
  </si>
  <si>
    <t>Active Salary</t>
  </si>
  <si>
    <t xml:space="preserve"> 
Age/Years
 </t>
  </si>
  <si>
    <t xml:space="preserve"> 
 Total 
 </t>
  </si>
  <si>
    <t>[ 0</t>
  </si>
  <si>
    <t>- 19)</t>
  </si>
  <si>
    <t xml:space="preserve"> </t>
  </si>
  <si>
    <t>[20</t>
  </si>
  <si>
    <t>- 24)</t>
  </si>
  <si>
    <t>[25</t>
  </si>
  <si>
    <t>- 29)</t>
  </si>
  <si>
    <t>[30</t>
  </si>
  <si>
    <t>- 34)</t>
  </si>
  <si>
    <t>[35</t>
  </si>
  <si>
    <t>- 39)</t>
  </si>
  <si>
    <t>[40</t>
  </si>
  <si>
    <t>- 44)</t>
  </si>
  <si>
    <t>[45</t>
  </si>
  <si>
    <t>- 49)</t>
  </si>
  <si>
    <t>[50</t>
  </si>
  <si>
    <t>- 54)</t>
  </si>
  <si>
    <t>[55</t>
  </si>
  <si>
    <t>- 59)</t>
  </si>
  <si>
    <t>[60</t>
  </si>
  <si>
    <t>- 64)</t>
  </si>
  <si>
    <t>[65</t>
  </si>
  <si>
    <t>- 69)</t>
  </si>
  <si>
    <t>[70</t>
  </si>
  <si>
    <t>- 74)</t>
  </si>
  <si>
    <t xml:space="preserve"> Total </t>
  </si>
  <si>
    <t>totpay</t>
  </si>
  <si>
    <t>[1-5)</t>
  </si>
  <si>
    <t xml:space="preserve"> (0-1)</t>
  </si>
  <si>
    <r>
      <rPr>
        <sz val="8"/>
        <rFont val="Courier New"/>
        <family val="3"/>
      </rPr>
      <t>(0-1)</t>
    </r>
  </si>
  <si>
    <r>
      <rPr>
        <sz val="8"/>
        <rFont val="Courier New"/>
        <family val="3"/>
      </rPr>
      <t>[1-2)</t>
    </r>
  </si>
  <si>
    <r>
      <rPr>
        <sz val="8"/>
        <rFont val="Courier New"/>
        <family val="3"/>
      </rPr>
      <t>[2-3)</t>
    </r>
  </si>
  <si>
    <r>
      <rPr>
        <sz val="8"/>
        <rFont val="Courier New"/>
        <family val="3"/>
      </rPr>
      <t>[3-4)</t>
    </r>
  </si>
  <si>
    <r>
      <rPr>
        <sz val="8"/>
        <rFont val="Courier New"/>
        <family val="3"/>
      </rPr>
      <t>[4-5)</t>
    </r>
  </si>
  <si>
    <r>
      <rPr>
        <sz val="8"/>
        <rFont val="Courier New"/>
        <family val="3"/>
      </rPr>
      <t>[5-10)</t>
    </r>
  </si>
  <si>
    <r>
      <rPr>
        <sz val="8"/>
        <rFont val="Courier New"/>
        <family val="3"/>
      </rPr>
      <t>[10-15)</t>
    </r>
  </si>
  <si>
    <r>
      <rPr>
        <sz val="8"/>
        <rFont val="Courier New"/>
        <family val="3"/>
      </rPr>
      <t>[15-20)</t>
    </r>
  </si>
  <si>
    <r>
      <rPr>
        <sz val="8"/>
        <rFont val="Courier New"/>
        <family val="3"/>
      </rPr>
      <t>[20- )</t>
    </r>
  </si>
  <si>
    <r>
      <rPr>
        <sz val="8"/>
        <rFont val="Courier New"/>
        <family val="3"/>
      </rPr>
      <t xml:space="preserve">AVERAGES --- Attained Age </t>
    </r>
    <r>
      <rPr>
        <sz val="8"/>
        <rFont val="Courier New"/>
        <family val="3"/>
      </rPr>
      <t>70.15</t>
    </r>
  </si>
  <si>
    <r>
      <rPr>
        <sz val="8"/>
        <rFont val="Courier New"/>
        <family val="3"/>
      </rPr>
      <t xml:space="preserve">Years Retired </t>
    </r>
    <r>
      <rPr>
        <sz val="8"/>
        <rFont val="Courier New"/>
        <family val="3"/>
      </rPr>
      <t>12.01</t>
    </r>
  </si>
  <si>
    <r>
      <rPr>
        <sz val="8"/>
        <rFont val="Courier New"/>
        <family val="3"/>
      </rPr>
      <t xml:space="preserve">Annual Benefit </t>
    </r>
    <r>
      <rPr>
        <sz val="8"/>
        <rFont val="Courier New"/>
        <family val="3"/>
      </rPr>
      <t>24,522</t>
    </r>
  </si>
  <si>
    <r>
      <rPr>
        <sz val="8"/>
        <rFont val="Courier New"/>
        <family val="3"/>
      </rPr>
      <t>REGULAR RETIREES</t>
    </r>
  </si>
  <si>
    <t>[75</t>
  </si>
  <si>
    <t>- 79)</t>
  </si>
  <si>
    <t>[80</t>
  </si>
  <si>
    <t>- 84)</t>
  </si>
  <si>
    <t>[85</t>
  </si>
  <si>
    <t>- 89)</t>
  </si>
  <si>
    <t>[90</t>
  </si>
  <si>
    <t>- 99)</t>
  </si>
  <si>
    <t>CT-TRS.Actives</t>
  </si>
  <si>
    <t>CT-TRS.Retirees</t>
  </si>
  <si>
    <t>CT-TRS.SalGrowHist</t>
  </si>
  <si>
    <t>LA-TRS.Retirees</t>
  </si>
  <si>
    <t>11</t>
  </si>
  <si>
    <t>LA-TRS.Actives</t>
  </si>
  <si>
    <t>12</t>
  </si>
  <si>
    <t>13</t>
  </si>
  <si>
    <t>14</t>
  </si>
  <si>
    <t>15</t>
  </si>
  <si>
    <t>totbenefit</t>
  </si>
  <si>
    <t>agegrp2</t>
  </si>
  <si>
    <t>agegrp1</t>
  </si>
  <si>
    <t>Use teacher salary increase rates. Note that this is yos based while some other tables are age based</t>
  </si>
  <si>
    <t>Prototypes and the plans upon which they are based</t>
  </si>
  <si>
    <t xml:space="preserve">For each prototype, we </t>
  </si>
  <si>
    <t>young</t>
  </si>
  <si>
    <t>prototype</t>
  </si>
  <si>
    <t>PA-PSERS (ppid_id 92)</t>
  </si>
  <si>
    <t>WA-PERS 2 (ppid_id 119)</t>
  </si>
  <si>
    <t>old</t>
  </si>
  <si>
    <t>AZ-SERS (ppdid_id 6)</t>
  </si>
  <si>
    <t>WA_WA-DRS-LEOFF-PERS-PSERS-TRF_AV_2012_117_119_120_122.pdf</t>
  </si>
  <si>
    <t>MI_MI-MPSERS_AV_2012_53.pdf</t>
  </si>
  <si>
    <t>AZ_AZ-SRS_AV_2013_6.pdf</t>
  </si>
  <si>
    <t>Steps:</t>
  </si>
  <si>
    <t>download the AV</t>
  </si>
  <si>
    <t>convert entire pdf to excel</t>
  </si>
  <si>
    <t>read into R, create separate … files</t>
  </si>
  <si>
    <t>combine R files with other R files into prototypes</t>
  </si>
  <si>
    <t xml:space="preserve"> PA_PA-PSERS_AV_2013_92.pdf</t>
  </si>
  <si>
    <t>plan name</t>
  </si>
  <si>
    <t>base upon short plan name (ppd_id)</t>
  </si>
  <si>
    <t>AV filename</t>
  </si>
  <si>
    <t>Note that pdf's and derived spreadsheets do into a subdirectory that is gitignored (because they are so large); thus, they are not posted on github</t>
  </si>
  <si>
    <t>MI-MPSERS (ppd_id 53)</t>
  </si>
  <si>
    <t>Michigan Public Schools ERS</t>
  </si>
  <si>
    <t>find relevant excel tables for actives, retirees, and salary growth</t>
  </si>
  <si>
    <t>copy into this workbook as separate sheets, prefixed with plan shortname and suffixed with .Actives, .Retirees, .SalGrowHist</t>
  </si>
  <si>
    <t>Actives:  have 3 columns to left of table with order, type (nactives or salary), and midage (midpoint of the age group)</t>
  </si>
  <si>
    <t>paste a screenshot from the pdf of the relevant table into each tab, so it is easy to see if constructed table is correct</t>
  </si>
  <si>
    <t>MI-MPSERS.Actives</t>
  </si>
  <si>
    <t>MI-MPSERS.Retirees</t>
  </si>
  <si>
    <t>MI-MPSERS.SalGrowHist</t>
  </si>
  <si>
    <t>YoungAndOldPlans</t>
  </si>
  <si>
    <t>16</t>
  </si>
  <si>
    <t>LA-TRS.SalGrowHist</t>
  </si>
  <si>
    <t>17</t>
  </si>
  <si>
    <t>18</t>
  </si>
  <si>
    <t>19</t>
  </si>
  <si>
    <t>20</t>
  </si>
  <si>
    <t>Age</t>
  </si>
  <si>
    <t>Years of Service</t>
  </si>
  <si>
    <t>Total
Count</t>
  </si>
  <si>
    <t>0 - 4</t>
  </si>
  <si>
    <t>5 - 9</t>
  </si>
  <si>
    <t>10 - 14</t>
  </si>
  <si>
    <t>15 - 19</t>
  </si>
  <si>
    <t>20 - 24</t>
  </si>
  <si>
    <t>25 - 29</t>
  </si>
  <si>
    <t>30 &amp; up</t>
  </si>
  <si>
    <t>Under 20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</si>
  <si>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</si>
  <si>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</si>
  <si>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</si>
  <si>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</si>
  <si>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</si>
  <si>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</si>
  <si>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</si>
  <si>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</si>
  <si>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Total
Pay</t>
  </si>
  <si>
    <t>Average
Pay</t>
  </si>
  <si>
    <t>AZ-SERS average salary in cell divided by average salary for row</t>
  </si>
  <si>
    <t>totpaycalc</t>
  </si>
  <si>
    <t>avgpaycalc</t>
  </si>
  <si>
    <t>total pay</t>
  </si>
  <si>
    <t>ratio to true total pay</t>
  </si>
  <si>
    <t>Calculated total pay</t>
  </si>
  <si>
    <t>calctotpay</t>
  </si>
  <si>
    <t>ratio to true totpay</t>
  </si>
  <si>
    <t>MI-MPSERS does not provide a distribution of average salaries by yos.</t>
  </si>
  <si>
    <t>avgagecalc</t>
  </si>
  <si>
    <t>old-also:</t>
  </si>
  <si>
    <t>MN_STPAULCITY-SPTRFA_AV_2013_103.pdf</t>
  </si>
  <si>
    <t>St. Paul teachers</t>
  </si>
  <si>
    <t>MN-STPAUL (ppd_id 103)</t>
  </si>
  <si>
    <t>&lt;5</t>
  </si>
  <si>
    <t>5-9</t>
  </si>
  <si>
    <t>10-14</t>
  </si>
  <si>
    <t>35+</t>
  </si>
  <si>
    <t>ALL</t>
  </si>
  <si>
    <t>&lt;25</t>
  </si>
  <si>
    <t>65+</t>
  </si>
  <si>
    <t>ratio to row average</t>
  </si>
  <si>
    <t>djb</t>
  </si>
  <si>
    <t>St. Paul teachers distribution of salary</t>
  </si>
  <si>
    <t>Guess salary based on chosen model</t>
  </si>
  <si>
    <t>Guess total pay calc based on guess salary</t>
  </si>
  <si>
    <t>I estimated these average salaries to have the same general shape as St. Paul's teachers, but to hit the MI totals</t>
  </si>
  <si>
    <t>AZ-SERS as an alternative potential model for average salaries</t>
  </si>
  <si>
    <t>We must use St.Paul's teachers as a model because MPSERS does not have retirees by age</t>
  </si>
  <si>
    <t>&lt;45</t>
  </si>
  <si>
    <t>90+</t>
  </si>
  <si>
    <t>salary growth is total including scale, inflation, and productivity</t>
  </si>
  <si>
    <t>I overrode the formulas and put 11,121 and 39,415, etc., in the cells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</si>
</sst>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_(* #,##0.000_);_(* \(#,##0.000\);_(* &quot;-&quot;??_);_(@_)"/>
    <numFmt numFmtId="167" formatCode="_(* #,##0_);_(* \(#,##0\);_(* &quot;-&quot;????_);_(@_)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name val="Courier New"/>
      <family val="3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6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4" borderId="0" xfId="0" applyFill="1"/>
    <xf numFmtId="3" fontId="0" fillId="4" borderId="0" xfId="0" applyNumberFormat="1" applyFill="1"/>
    <xf numFmtId="6" fontId="0" fillId="4" borderId="0" xfId="0" applyNumberFormat="1" applyFill="1"/>
    <xf numFmtId="0" fontId="0" fillId="4" borderId="0" xfId="0" applyFill="1" applyAlignment="1">
      <alignment horizontal="left"/>
    </xf>
    <xf numFmtId="0" fontId="2" fillId="2" borderId="0" xfId="0" applyFont="1" applyFill="1"/>
    <xf numFmtId="43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  <xf numFmtId="0" fontId="0" fillId="5" borderId="0" xfId="0" applyFill="1"/>
    <xf numFmtId="166" fontId="0" fillId="0" borderId="0" xfId="1" applyNumberFormat="1" applyFont="1"/>
    <xf numFmtId="167" fontId="0" fillId="0" borderId="0" xfId="0" applyNumberFormat="1"/>
    <xf numFmtId="168" fontId="0" fillId="0" borderId="0" xfId="3" applyNumberFormat="1" applyFont="1"/>
    <xf numFmtId="166" fontId="0" fillId="0" borderId="0" xfId="0" applyNumberFormat="1"/>
    <xf numFmtId="164" fontId="0" fillId="2" borderId="0" xfId="1" applyNumberFormat="1" applyFont="1" applyFill="1"/>
    <xf numFmtId="165" fontId="0" fillId="0" borderId="0" xfId="0" applyNumberFormat="1"/>
    <xf numFmtId="164" fontId="7" fillId="6" borderId="0" xfId="1" applyNumberFormat="1" applyFont="1" applyFill="1"/>
    <xf numFmtId="167" fontId="0" fillId="6" borderId="0" xfId="0" applyNumberFormat="1" applyFill="1"/>
    <xf numFmtId="164" fontId="0" fillId="6" borderId="0" xfId="1" applyNumberFormat="1" applyFont="1" applyFill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8</xdr:row>
      <xdr:rowOff>85725</xdr:rowOff>
    </xdr:from>
    <xdr:to>
      <xdr:col>19</xdr:col>
      <xdr:colOff>151604</xdr:colOff>
      <xdr:row>59</xdr:row>
      <xdr:rowOff>74987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609725"/>
          <a:ext cx="6371429" cy="97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276225</xdr:colOff>
      <xdr:row>11</xdr:row>
      <xdr:rowOff>142875</xdr:rowOff>
    </xdr:from>
    <xdr:to>
      <xdr:col>30</xdr:col>
      <xdr:colOff>46739</xdr:colOff>
      <xdr:row>30</xdr:row>
      <xdr:rowOff>161470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9025" y="2238375"/>
          <a:ext cx="7085714" cy="36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19050</xdr:rowOff>
    </xdr:from>
    <xdr:to>
      <xdr:col>18</xdr:col>
      <xdr:colOff>523002</xdr:colOff>
      <xdr:row>51</xdr:row>
      <xdr:rowOff>132145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09550"/>
          <a:ext cx="6980952" cy="96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9</xdr:row>
      <xdr:rowOff>257175</xdr:rowOff>
    </xdr:from>
    <xdr:to>
      <xdr:col>27</xdr:col>
      <xdr:colOff>360987</xdr:colOff>
      <xdr:row>58</xdr:row>
      <xdr:rowOff>122603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971675"/>
          <a:ext cx="7704762" cy="9771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28</xdr:col>
      <xdr:colOff>332419</xdr:colOff>
      <xdr:row>56</xdr:row>
      <xdr:rowOff>17833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7425" y="952500"/>
          <a:ext cx="7647619" cy="9733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</xdr:row>
      <xdr:rowOff>9525</xdr:rowOff>
    </xdr:from>
    <xdr:to>
      <xdr:col>22</xdr:col>
      <xdr:colOff>208632</xdr:colOff>
      <xdr:row>53</xdr:row>
      <xdr:rowOff>103573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390525"/>
          <a:ext cx="7342857" cy="96190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</xdr:row>
      <xdr:rowOff>133350</xdr:rowOff>
    </xdr:from>
    <xdr:to>
      <xdr:col>23</xdr:col>
      <xdr:colOff>8812</xdr:colOff>
      <xdr:row>45</xdr:row>
      <xdr:rowOff>84683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323850"/>
          <a:ext cx="5704762" cy="83333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371475</xdr:colOff>
      <xdr:row>0</xdr:row>
      <xdr:rowOff>0</xdr:rowOff>
    </xdr:from>
    <xdr:to>
      <xdr:col>26</xdr:col>
      <xdr:colOff>132542</xdr:colOff>
      <xdr:row>36</xdr:row>
      <xdr:rowOff>161048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466667" cy="701904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0</xdr:rowOff>
    </xdr:from>
    <xdr:to>
      <xdr:col>16</xdr:col>
      <xdr:colOff>484886</xdr:colOff>
      <xdr:row>22</xdr:row>
      <xdr:rowOff>142357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90500"/>
          <a:ext cx="7114286" cy="4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456305</xdr:colOff>
      <xdr:row>12</xdr:row>
      <xdr:rowOff>37881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61905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208686</xdr:colOff>
      <xdr:row>15</xdr:row>
      <xdr:rowOff>85381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90500"/>
          <a:ext cx="6914286" cy="2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190499</xdr:rowOff>
    </xdr:from>
    <xdr:to>
      <xdr:col>17</xdr:col>
      <xdr:colOff>579383</xdr:colOff>
      <xdr:row>34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47999"/>
          <a:ext cx="10332983" cy="3457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14</xdr:col>
      <xdr:colOff>46705</xdr:colOff>
      <xdr:row>42</xdr:row>
      <xdr:rowOff>123643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6667500"/>
          <a:ext cx="7361905" cy="1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0</xdr:row>
      <xdr:rowOff>0</xdr:rowOff>
    </xdr:from>
    <xdr:to>
      <xdr:col>26</xdr:col>
      <xdr:colOff>8662</xdr:colOff>
      <xdr:row>46</xdr:row>
      <xdr:rowOff>94143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0"/>
          <a:ext cx="6904762" cy="8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28</xdr:col>
      <xdr:colOff>122895</xdr:colOff>
      <xdr:row>41</xdr:row>
      <xdr:rowOff>84809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71500"/>
          <a:ext cx="7438095" cy="7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189638</xdr:colOff>
      <xdr:row>25</xdr:row>
      <xdr:rowOff>47071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6895238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5</xdr:row>
      <xdr:rowOff>95250</xdr:rowOff>
    </xdr:from>
    <xdr:to>
      <xdr:col>33</xdr:col>
      <xdr:colOff>8263</xdr:colOff>
      <xdr:row>47</xdr:row>
      <xdr:rowOff>179964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9825" y="1047750"/>
          <a:ext cx="10095238" cy="8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342900</xdr:colOff>
      <xdr:row>3</xdr:row>
      <xdr:rowOff>0</xdr:rowOff>
    </xdr:from>
    <xdr:to>
      <xdr:col>28</xdr:col>
      <xdr:colOff>513643</xdr:colOff>
      <xdr:row>32</xdr:row>
      <xdr:rowOff>170738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552450"/>
          <a:ext cx="5657143" cy="5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3</xdr:row>
      <xdr:rowOff>0</xdr:rowOff>
    </xdr:from>
    <xdr:to>
      <xdr:col>18</xdr:col>
      <xdr:colOff>504042</xdr:colOff>
      <xdr:row>47</xdr:row>
      <xdr:rowOff>160857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485900"/>
          <a:ext cx="6266667" cy="8542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38100</xdr:rowOff>
    </xdr:from>
    <xdr:to>
      <xdr:col>14</xdr:col>
      <xdr:colOff>189729</xdr:colOff>
      <xdr:row>45</xdr:row>
      <xdr:rowOff>27528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228600"/>
          <a:ext cx="6171429" cy="83714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25</xdr:col>
      <xdr:colOff>122971</xdr:colOff>
      <xdr:row>49</xdr:row>
      <xdr:rowOff>179809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6828571" cy="9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26.7109375" bestFit="1" customWidth="1"/>
  </cols>
  <sheetData>
    <row r="1" spans="1:2" x14ac:dyDescent="0.25">
      <c r="A1" s="3" t="s">
        <v>43</v>
      </c>
      <c r="B1" s="3" t="s">
        <v>44</v>
      </c>
    </row>
    <row r="2" spans="1:2" x14ac:dyDescent="0.25">
      <c r="A2" s="4" t="s">
        <v>45</v>
      </c>
      <c r="B2" s="1" t="s">
        <v>46</v>
      </c>
    </row>
    <row r="3" spans="1:2" x14ac:dyDescent="0.25">
      <c r="A3" s="4" t="s">
        <v>47</v>
      </c>
      <c r="B3" s="1" t="s">
        <v>48</v>
      </c>
    </row>
    <row r="4" spans="1:2" x14ac:dyDescent="0.25">
      <c r="A4" s="4" t="s">
        <v>49</v>
      </c>
      <c r="B4" s="1" t="s">
        <v>268</v>
      </c>
    </row>
    <row r="5" spans="1:2" x14ac:dyDescent="0.25">
      <c r="A5" s="4" t="s">
        <v>70</v>
      </c>
      <c r="B5" s="1" t="s">
        <v>50</v>
      </c>
    </row>
    <row r="6" spans="1:2" x14ac:dyDescent="0.25">
      <c r="A6" s="4" t="s">
        <v>102</v>
      </c>
      <c r="B6" s="1" t="s">
        <v>101</v>
      </c>
    </row>
    <row r="7" spans="1:2" x14ac:dyDescent="0.25">
      <c r="A7" s="4" t="s">
        <v>104</v>
      </c>
      <c r="B7" s="1" t="s">
        <v>103</v>
      </c>
    </row>
    <row r="8" spans="1:2" x14ac:dyDescent="0.25">
      <c r="A8" s="4" t="s">
        <v>106</v>
      </c>
      <c r="B8" s="1" t="s">
        <v>105</v>
      </c>
    </row>
    <row r="9" spans="1:2" x14ac:dyDescent="0.25">
      <c r="A9" s="4" t="s">
        <v>107</v>
      </c>
      <c r="B9" s="1" t="s">
        <v>265</v>
      </c>
    </row>
    <row r="10" spans="1:2" x14ac:dyDescent="0.25">
      <c r="A10" s="4" t="s">
        <v>108</v>
      </c>
      <c r="B10" s="1" t="s">
        <v>266</v>
      </c>
    </row>
    <row r="11" spans="1:2" x14ac:dyDescent="0.25">
      <c r="A11" s="4" t="s">
        <v>109</v>
      </c>
      <c r="B11" s="1" t="s">
        <v>267</v>
      </c>
    </row>
    <row r="12" spans="1:2" x14ac:dyDescent="0.25">
      <c r="A12" s="4" t="s">
        <v>228</v>
      </c>
      <c r="B12" s="1" t="s">
        <v>224</v>
      </c>
    </row>
    <row r="13" spans="1:2" x14ac:dyDescent="0.25">
      <c r="A13" s="4" t="s">
        <v>230</v>
      </c>
      <c r="B13" s="1" t="s">
        <v>225</v>
      </c>
    </row>
    <row r="14" spans="1:2" x14ac:dyDescent="0.25">
      <c r="A14" s="4" t="s">
        <v>231</v>
      </c>
      <c r="B14" s="1" t="s">
        <v>226</v>
      </c>
    </row>
    <row r="15" spans="1:2" x14ac:dyDescent="0.25">
      <c r="A15" s="4" t="s">
        <v>232</v>
      </c>
      <c r="B15" s="1" t="s">
        <v>229</v>
      </c>
    </row>
    <row r="16" spans="1:2" x14ac:dyDescent="0.25">
      <c r="A16" s="4" t="s">
        <v>233</v>
      </c>
      <c r="B16" s="1" t="s">
        <v>227</v>
      </c>
    </row>
    <row r="17" spans="1:2" x14ac:dyDescent="0.25">
      <c r="A17" s="4" t="s">
        <v>269</v>
      </c>
      <c r="B17" s="1" t="s">
        <v>270</v>
      </c>
    </row>
    <row r="18" spans="1:2" x14ac:dyDescent="0.25">
      <c r="A18" s="4" t="s">
        <v>271</v>
      </c>
      <c r="B18" s="1" t="s">
        <v>127</v>
      </c>
    </row>
    <row r="19" spans="1:2" x14ac:dyDescent="0.25">
      <c r="A19" s="4" t="s">
        <v>272</v>
      </c>
      <c r="B19" s="1" t="s">
        <v>128</v>
      </c>
    </row>
    <row r="20" spans="1:2" x14ac:dyDescent="0.25">
      <c r="A20" s="4" t="s">
        <v>273</v>
      </c>
      <c r="B20" s="1" t="s">
        <v>129</v>
      </c>
    </row>
    <row r="21" spans="1:2" x14ac:dyDescent="0.25">
      <c r="A21" s="4" t="s">
        <v>274</v>
      </c>
      <c r="B21" s="1" t="s">
        <v>110</v>
      </c>
    </row>
  </sheetData>
  <hyperlinks>
    <hyperlink ref="B2" location="'Notes'!A1" display="Notes"/>
    <hyperlink ref="B3" location="'ClusterNotes'!A1" display="ClusterNotes"/>
    <hyperlink ref="B4" location="'YoungAndOldPlans'!A1" display="YoungAndOldPlans"/>
    <hyperlink ref="B5" location="'4 PoorlyFundedHighOutflow'!A1" display="4 PoorlyFundedHighOutflow"/>
    <hyperlink ref="B6" location="'AZ-SERS.Actives'!A1" display="AZ-SERS.Actives"/>
    <hyperlink ref="B7" location="'AZ-SERS.Retirees'!A1" display="AZ-SERS.Retirees"/>
    <hyperlink ref="B8" location="'AZ-SERS.SalGrowHist'!A1" display="AZ-SERS.SalGrowHist"/>
    <hyperlink ref="B9" location="'MI-MPSERS.Actives'!A1" display="MI-MPSERS.Actives"/>
    <hyperlink ref="B10" location="'MI-MPSERS.Retirees'!A1" display="MI-MPSERS.Retirees"/>
    <hyperlink ref="B11" location="'MI-MPSERS.SalGrowHist'!A1" display="MI-MPSERS.SalGrowHist"/>
    <hyperlink ref="B12" location="'CT-TRS.Actives'!A1" display="CT-TRS.Actives"/>
    <hyperlink ref="B13" location="'CT-TRS.Retirees'!A1" display="CT-TRS.Retirees"/>
    <hyperlink ref="B14" location="'CT-TRS.SalGrowHist'!A1" display="CT-TRS.SalGrowHist"/>
    <hyperlink ref="B15" location="'LA-TRS.Actives'!A1" display="LA-TRS.Actives"/>
    <hyperlink ref="B16" location="'LA-TRS.Retirees'!A1" display="LA-TRS.Retirees"/>
    <hyperlink ref="B17" location="'LA-TRS.SalGrowHist'!A1" display="LA-TRS.SalGrowHist"/>
    <hyperlink ref="B18" location="'PA-PSERS.Actives'!A1" display="PA-PSERS.Actives"/>
    <hyperlink ref="B19" location="'PA-PSERS.Retirees'!A1" display="PA-PSERS.Retirees"/>
    <hyperlink ref="B20" location="'PA-PSERS.SalGrowHist'!A1" display="PA-PSERS.SalGrowHist"/>
    <hyperlink ref="B21" location="'TestProto'!A1" display="TestProt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" t="s">
        <v>7</v>
      </c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s="1" t="s">
        <v>7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60"/>
  <sheetViews>
    <sheetView workbookViewId="0">
      <selection activeCell="K25" sqref="K25"/>
    </sheetView>
  </sheetViews>
  <sheetFormatPr defaultRowHeight="15" x14ac:dyDescent="0.25"/>
  <cols>
    <col min="5" max="5" width="15" bestFit="1" customWidth="1"/>
    <col min="6" max="11" width="12.5703125" bestFit="1" customWidth="1"/>
    <col min="12" max="12" width="16.28515625" customWidth="1"/>
    <col min="13" max="13" width="14.42578125" bestFit="1" customWidth="1"/>
  </cols>
  <sheetData>
    <row r="1" spans="1:16" x14ac:dyDescent="0.25">
      <c r="A1" s="1" t="s">
        <v>7</v>
      </c>
      <c r="E1" s="5" t="s">
        <v>304</v>
      </c>
      <c r="F1" s="5"/>
      <c r="G1" s="5"/>
      <c r="H1" s="5"/>
      <c r="I1" s="5"/>
      <c r="J1" s="5"/>
      <c r="K1" s="5"/>
    </row>
    <row r="2" spans="1:16" x14ac:dyDescent="0.25">
      <c r="E2" s="5" t="s">
        <v>322</v>
      </c>
      <c r="F2" s="5"/>
      <c r="G2" s="5"/>
      <c r="H2" s="5"/>
      <c r="I2" s="5"/>
      <c r="J2" s="5"/>
      <c r="K2" s="5"/>
    </row>
    <row r="3" spans="1:16" x14ac:dyDescent="0.25">
      <c r="D3" t="s">
        <v>275</v>
      </c>
      <c r="E3" t="s">
        <v>276</v>
      </c>
      <c r="L3" t="s">
        <v>277</v>
      </c>
    </row>
    <row r="4" spans="1:16" x14ac:dyDescent="0.25">
      <c r="E4" t="s">
        <v>278</v>
      </c>
      <c r="F4" t="s">
        <v>279</v>
      </c>
      <c r="G4" t="s">
        <v>280</v>
      </c>
      <c r="H4" t="s">
        <v>281</v>
      </c>
      <c r="I4" t="s">
        <v>282</v>
      </c>
      <c r="J4" t="s">
        <v>283</v>
      </c>
      <c r="K4" t="s">
        <v>284</v>
      </c>
      <c r="M4" t="s">
        <v>294</v>
      </c>
      <c r="N4" t="s">
        <v>295</v>
      </c>
      <c r="P4" t="s">
        <v>305</v>
      </c>
    </row>
    <row r="5" spans="1:16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 t="s">
        <v>117</v>
      </c>
    </row>
    <row r="6" spans="1:16" x14ac:dyDescent="0.25">
      <c r="A6">
        <v>1</v>
      </c>
      <c r="B6" t="s">
        <v>82</v>
      </c>
      <c r="C6">
        <v>20</v>
      </c>
      <c r="D6" t="s">
        <v>285</v>
      </c>
      <c r="E6" s="14">
        <v>318</v>
      </c>
      <c r="F6" s="14"/>
      <c r="G6" s="14"/>
      <c r="H6" s="14"/>
      <c r="I6" s="14"/>
      <c r="J6" s="14"/>
      <c r="K6" s="14"/>
      <c r="L6" s="14">
        <v>318</v>
      </c>
      <c r="M6" s="14">
        <v>3145607</v>
      </c>
      <c r="N6" s="14">
        <v>9892</v>
      </c>
      <c r="P6">
        <f>+L6*C6</f>
        <v>6360</v>
      </c>
    </row>
    <row r="7" spans="1:16" x14ac:dyDescent="0.25">
      <c r="A7">
        <v>2</v>
      </c>
      <c r="B7" t="s">
        <v>82</v>
      </c>
      <c r="C7">
        <v>22</v>
      </c>
      <c r="D7" t="s">
        <v>282</v>
      </c>
      <c r="E7" s="14">
        <v>6493</v>
      </c>
      <c r="F7" s="14">
        <v>27</v>
      </c>
      <c r="G7" s="14"/>
      <c r="H7" s="14"/>
      <c r="I7" s="14"/>
      <c r="J7" s="14"/>
      <c r="K7" s="14"/>
      <c r="L7" s="14">
        <v>6520</v>
      </c>
      <c r="M7" s="14">
        <v>72511366</v>
      </c>
      <c r="N7" s="14">
        <v>11121</v>
      </c>
      <c r="P7">
        <f t="shared" ref="P7:P17" si="0">+L7*C7</f>
        <v>143440</v>
      </c>
    </row>
    <row r="8" spans="1:16" x14ac:dyDescent="0.25">
      <c r="A8">
        <v>3</v>
      </c>
      <c r="B8" t="s">
        <v>82</v>
      </c>
      <c r="C8">
        <v>27</v>
      </c>
      <c r="D8" t="s">
        <v>283</v>
      </c>
      <c r="E8" s="14">
        <v>11974</v>
      </c>
      <c r="F8" s="14">
        <v>2017</v>
      </c>
      <c r="G8" s="14">
        <v>23</v>
      </c>
      <c r="H8" s="14"/>
      <c r="I8" s="14"/>
      <c r="J8" s="14"/>
      <c r="K8" s="14"/>
      <c r="L8" s="14">
        <v>14014</v>
      </c>
      <c r="M8" s="14">
        <v>349663476</v>
      </c>
      <c r="N8" s="14">
        <v>24951</v>
      </c>
      <c r="P8">
        <f t="shared" si="0"/>
        <v>378378</v>
      </c>
    </row>
    <row r="9" spans="1:16" x14ac:dyDescent="0.25">
      <c r="A9">
        <v>4</v>
      </c>
      <c r="B9" t="s">
        <v>82</v>
      </c>
      <c r="C9">
        <v>32</v>
      </c>
      <c r="D9" t="s">
        <v>286</v>
      </c>
      <c r="E9" s="14">
        <v>8672</v>
      </c>
      <c r="F9" s="14">
        <v>9429</v>
      </c>
      <c r="G9" s="14">
        <v>1482</v>
      </c>
      <c r="H9" s="14">
        <v>1205</v>
      </c>
      <c r="I9" s="14"/>
      <c r="J9" s="14"/>
      <c r="K9" s="14"/>
      <c r="L9" s="14">
        <v>20788</v>
      </c>
      <c r="M9" s="14">
        <v>773295114</v>
      </c>
      <c r="N9" s="14">
        <v>37199</v>
      </c>
      <c r="P9">
        <f t="shared" si="0"/>
        <v>665216</v>
      </c>
    </row>
    <row r="10" spans="1:16" x14ac:dyDescent="0.25">
      <c r="A10">
        <v>5</v>
      </c>
      <c r="B10" t="s">
        <v>82</v>
      </c>
      <c r="C10">
        <v>37</v>
      </c>
      <c r="D10" t="s">
        <v>287</v>
      </c>
      <c r="E10" s="14">
        <v>7759</v>
      </c>
      <c r="F10" s="14">
        <v>5050</v>
      </c>
      <c r="G10" s="14">
        <v>5562</v>
      </c>
      <c r="H10" s="14">
        <v>6764</v>
      </c>
      <c r="I10" s="14">
        <v>482</v>
      </c>
      <c r="J10" s="14"/>
      <c r="K10" s="14"/>
      <c r="L10" s="14">
        <v>25617</v>
      </c>
      <c r="M10" s="14">
        <v>1150662769</v>
      </c>
      <c r="N10" s="14">
        <v>44918</v>
      </c>
      <c r="P10">
        <f t="shared" si="0"/>
        <v>947829</v>
      </c>
    </row>
    <row r="11" spans="1:16" x14ac:dyDescent="0.25">
      <c r="A11">
        <v>6</v>
      </c>
      <c r="B11" t="s">
        <v>82</v>
      </c>
      <c r="C11">
        <v>42</v>
      </c>
      <c r="D11" t="s">
        <v>288</v>
      </c>
      <c r="E11" s="14">
        <v>9398</v>
      </c>
      <c r="F11" s="14">
        <v>4891</v>
      </c>
      <c r="G11" s="14">
        <v>4499</v>
      </c>
      <c r="H11" s="14">
        <v>8496</v>
      </c>
      <c r="I11" s="14">
        <v>4344</v>
      </c>
      <c r="J11" s="14">
        <v>268</v>
      </c>
      <c r="K11" s="14"/>
      <c r="L11" s="14">
        <v>31896</v>
      </c>
      <c r="M11" s="14">
        <v>1422724960</v>
      </c>
      <c r="N11" s="14">
        <v>44605</v>
      </c>
      <c r="P11">
        <f t="shared" si="0"/>
        <v>1339632</v>
      </c>
    </row>
    <row r="12" spans="1:16" x14ac:dyDescent="0.25">
      <c r="A12">
        <v>7</v>
      </c>
      <c r="B12" t="s">
        <v>82</v>
      </c>
      <c r="C12">
        <v>47</v>
      </c>
      <c r="D12" t="s">
        <v>289</v>
      </c>
      <c r="E12" s="14">
        <v>8862</v>
      </c>
      <c r="F12" s="14">
        <v>5381</v>
      </c>
      <c r="G12" s="14">
        <v>4650</v>
      </c>
      <c r="H12" s="14">
        <v>5248</v>
      </c>
      <c r="I12" s="14">
        <v>6233</v>
      </c>
      <c r="J12" s="14">
        <v>2821</v>
      </c>
      <c r="K12" s="14">
        <v>159</v>
      </c>
      <c r="L12" s="14">
        <v>33354</v>
      </c>
      <c r="M12" s="14">
        <v>1349645808</v>
      </c>
      <c r="N12" s="14">
        <v>40464</v>
      </c>
      <c r="P12">
        <f t="shared" si="0"/>
        <v>1567638</v>
      </c>
    </row>
    <row r="13" spans="1:16" x14ac:dyDescent="0.25">
      <c r="A13">
        <v>8</v>
      </c>
      <c r="B13" t="s">
        <v>82</v>
      </c>
      <c r="C13">
        <v>52</v>
      </c>
      <c r="D13" t="s">
        <v>290</v>
      </c>
      <c r="E13" s="14">
        <v>7010</v>
      </c>
      <c r="F13" s="14">
        <v>5331</v>
      </c>
      <c r="G13" s="14">
        <v>5966</v>
      </c>
      <c r="H13" s="14">
        <v>6116</v>
      </c>
      <c r="I13" s="14">
        <v>4432</v>
      </c>
      <c r="J13" s="14">
        <v>5034</v>
      </c>
      <c r="K13" s="14">
        <v>1742</v>
      </c>
      <c r="L13" s="14">
        <v>35631</v>
      </c>
      <c r="M13" s="14">
        <v>1367899506</v>
      </c>
      <c r="N13" s="14">
        <v>38391</v>
      </c>
      <c r="P13">
        <f t="shared" si="0"/>
        <v>1852812</v>
      </c>
    </row>
    <row r="14" spans="1:16" x14ac:dyDescent="0.25">
      <c r="A14">
        <v>9</v>
      </c>
      <c r="B14" t="s">
        <v>82</v>
      </c>
      <c r="C14">
        <v>57</v>
      </c>
      <c r="D14" t="s">
        <v>291</v>
      </c>
      <c r="E14" s="14">
        <v>5382</v>
      </c>
      <c r="F14" s="14">
        <v>3709</v>
      </c>
      <c r="G14" s="14">
        <v>4737</v>
      </c>
      <c r="H14" s="14">
        <v>6007</v>
      </c>
      <c r="I14" s="14">
        <v>4935</v>
      </c>
      <c r="J14" s="14">
        <v>3484</v>
      </c>
      <c r="K14" s="14">
        <v>4161</v>
      </c>
      <c r="L14" s="14">
        <v>32415</v>
      </c>
      <c r="M14" s="14">
        <v>1290061927</v>
      </c>
      <c r="N14" s="14">
        <v>39798</v>
      </c>
      <c r="P14">
        <f t="shared" si="0"/>
        <v>1847655</v>
      </c>
    </row>
    <row r="15" spans="1:16" x14ac:dyDescent="0.25">
      <c r="A15">
        <v>10</v>
      </c>
      <c r="B15" t="s">
        <v>82</v>
      </c>
      <c r="C15">
        <v>62</v>
      </c>
      <c r="D15" t="s">
        <v>292</v>
      </c>
      <c r="E15" s="14">
        <v>3178</v>
      </c>
      <c r="F15" s="14">
        <v>1872</v>
      </c>
      <c r="G15" s="14">
        <v>1998</v>
      </c>
      <c r="H15" s="14">
        <v>2551</v>
      </c>
      <c r="I15" s="14">
        <v>2595</v>
      </c>
      <c r="J15" s="14">
        <v>1902</v>
      </c>
      <c r="K15" s="14">
        <v>2749</v>
      </c>
      <c r="L15" s="14">
        <v>16845</v>
      </c>
      <c r="M15" s="14">
        <v>693829513</v>
      </c>
      <c r="N15" s="14">
        <v>41189</v>
      </c>
      <c r="P15">
        <f t="shared" si="0"/>
        <v>1044390</v>
      </c>
    </row>
    <row r="16" spans="1:16" x14ac:dyDescent="0.25">
      <c r="A16">
        <v>11</v>
      </c>
      <c r="B16" t="s">
        <v>82</v>
      </c>
      <c r="C16">
        <v>67</v>
      </c>
      <c r="D16" t="s">
        <v>293</v>
      </c>
      <c r="E16" s="14">
        <v>1525</v>
      </c>
      <c r="F16" s="14">
        <v>676</v>
      </c>
      <c r="G16" s="14">
        <v>438</v>
      </c>
      <c r="H16" s="14">
        <v>426</v>
      </c>
      <c r="I16" s="14">
        <v>386</v>
      </c>
      <c r="J16" s="14">
        <v>329</v>
      </c>
      <c r="K16" s="14">
        <v>609</v>
      </c>
      <c r="L16" s="14">
        <v>4389</v>
      </c>
      <c r="M16" s="14">
        <v>136843914</v>
      </c>
      <c r="N16" s="14">
        <v>31179</v>
      </c>
      <c r="P16">
        <f t="shared" si="0"/>
        <v>294063</v>
      </c>
    </row>
    <row r="17" spans="1:16" x14ac:dyDescent="0.25">
      <c r="A17">
        <v>12</v>
      </c>
      <c r="B17" t="s">
        <v>82</v>
      </c>
      <c r="C17">
        <v>70</v>
      </c>
      <c r="D17" t="s">
        <v>116</v>
      </c>
      <c r="E17" s="14">
        <v>894</v>
      </c>
      <c r="F17" s="14">
        <v>403</v>
      </c>
      <c r="G17" s="14">
        <v>215</v>
      </c>
      <c r="H17" s="14">
        <v>117</v>
      </c>
      <c r="I17" s="14">
        <v>91</v>
      </c>
      <c r="J17" s="14">
        <v>73</v>
      </c>
      <c r="K17" s="14">
        <v>189</v>
      </c>
      <c r="L17" s="14">
        <v>1982</v>
      </c>
      <c r="M17" s="14">
        <v>38745027</v>
      </c>
      <c r="N17" s="14">
        <v>19548</v>
      </c>
      <c r="P17">
        <f t="shared" si="0"/>
        <v>138740</v>
      </c>
    </row>
    <row r="18" spans="1:16" x14ac:dyDescent="0.25">
      <c r="A18">
        <v>13</v>
      </c>
      <c r="B18" t="s">
        <v>82</v>
      </c>
      <c r="C18" t="s">
        <v>117</v>
      </c>
      <c r="D18" t="s">
        <v>61</v>
      </c>
      <c r="E18" s="14">
        <v>71465</v>
      </c>
      <c r="F18" s="14">
        <v>38786</v>
      </c>
      <c r="G18" s="14">
        <v>29570</v>
      </c>
      <c r="H18" s="14">
        <v>36930</v>
      </c>
      <c r="I18" s="14">
        <v>23498</v>
      </c>
      <c r="J18" s="14">
        <v>13911</v>
      </c>
      <c r="K18" s="14">
        <v>9609</v>
      </c>
      <c r="L18" s="14">
        <v>223769</v>
      </c>
      <c r="M18" s="14">
        <v>8649028987</v>
      </c>
      <c r="N18" s="14">
        <v>38652</v>
      </c>
      <c r="P18">
        <f>+SUM(P6:P17)</f>
        <v>10226153</v>
      </c>
    </row>
    <row r="19" spans="1:16" x14ac:dyDescent="0.25">
      <c r="A19">
        <v>1</v>
      </c>
      <c r="B19" t="s">
        <v>83</v>
      </c>
      <c r="C19">
        <v>20</v>
      </c>
      <c r="D19" t="s">
        <v>285</v>
      </c>
      <c r="E19" s="32">
        <f>+E50/$M65</f>
        <v>9891.8459119496856</v>
      </c>
      <c r="F19" s="32">
        <f t="shared" ref="F19:K19" si="1">+F50/$M65</f>
        <v>0</v>
      </c>
      <c r="G19" s="32">
        <f t="shared" si="1"/>
        <v>0</v>
      </c>
      <c r="H19" s="32">
        <f t="shared" si="1"/>
        <v>0</v>
      </c>
      <c r="I19" s="32">
        <f t="shared" si="1"/>
        <v>0</v>
      </c>
      <c r="J19" s="32">
        <f t="shared" si="1"/>
        <v>0</v>
      </c>
      <c r="K19" s="32">
        <f t="shared" si="1"/>
        <v>0</v>
      </c>
      <c r="L19" s="26">
        <f>+L34/L6</f>
        <v>9891.8459119496856</v>
      </c>
      <c r="P19" s="31">
        <f>+P18/L18</f>
        <v>45.699596458848184</v>
      </c>
    </row>
    <row r="20" spans="1:16" x14ac:dyDescent="0.25">
      <c r="A20">
        <v>2</v>
      </c>
      <c r="B20" t="s">
        <v>83</v>
      </c>
      <c r="C20">
        <v>22</v>
      </c>
      <c r="D20" t="s">
        <v>282</v>
      </c>
      <c r="E20" s="32">
        <f t="shared" ref="E20:K20" si="2">+E51/$M66</f>
        <v>11121.375153374234</v>
      </c>
      <c r="F20" s="34">
        <f t="shared" si="2"/>
        <v>11121.375153374234</v>
      </c>
      <c r="G20" s="32">
        <f t="shared" si="2"/>
        <v>0</v>
      </c>
      <c r="H20" s="32">
        <f t="shared" si="2"/>
        <v>0</v>
      </c>
      <c r="I20" s="32">
        <f t="shared" si="2"/>
        <v>0</v>
      </c>
      <c r="J20" s="32">
        <f t="shared" si="2"/>
        <v>0</v>
      </c>
      <c r="K20" s="32">
        <f t="shared" si="2"/>
        <v>0</v>
      </c>
      <c r="L20" s="25">
        <f t="shared" ref="L20:L30" si="3">+L35/L7</f>
        <v>11121.375153374236</v>
      </c>
    </row>
    <row r="21" spans="1:16" x14ac:dyDescent="0.25">
      <c r="A21">
        <v>3</v>
      </c>
      <c r="B21" t="s">
        <v>83</v>
      </c>
      <c r="C21">
        <v>27</v>
      </c>
      <c r="D21" t="s">
        <v>283</v>
      </c>
      <c r="E21" s="32">
        <f t="shared" ref="E21:K21" si="4">+E52/$M67</f>
        <v>23640.516765935525</v>
      </c>
      <c r="F21" s="32">
        <f t="shared" si="4"/>
        <v>32577.581511860833</v>
      </c>
      <c r="G21" s="34">
        <f t="shared" si="4"/>
        <v>38388.971098467417</v>
      </c>
      <c r="H21" s="32">
        <f t="shared" si="4"/>
        <v>0</v>
      </c>
      <c r="I21" s="32">
        <f t="shared" si="4"/>
        <v>0</v>
      </c>
      <c r="J21" s="32">
        <f t="shared" si="4"/>
        <v>0</v>
      </c>
      <c r="K21" s="32">
        <f t="shared" si="4"/>
        <v>0</v>
      </c>
      <c r="L21" s="25">
        <f t="shared" si="3"/>
        <v>24951.011559868704</v>
      </c>
    </row>
    <row r="22" spans="1:16" x14ac:dyDescent="0.25">
      <c r="A22">
        <v>4</v>
      </c>
      <c r="B22" t="s">
        <v>83</v>
      </c>
      <c r="C22">
        <v>32</v>
      </c>
      <c r="D22" t="s">
        <v>286</v>
      </c>
      <c r="E22" s="32">
        <f t="shared" ref="E22:K22" si="5">+E53/$M68</f>
        <v>29463.417958856575</v>
      </c>
      <c r="F22" s="32">
        <f t="shared" si="5"/>
        <v>40492.972341605549</v>
      </c>
      <c r="G22" s="32">
        <f t="shared" si="5"/>
        <v>47716.358083456267</v>
      </c>
      <c r="H22" s="36">
        <f t="shared" si="5"/>
        <v>54161.389686402305</v>
      </c>
      <c r="I22" s="32">
        <f t="shared" si="5"/>
        <v>0</v>
      </c>
      <c r="J22" s="32">
        <f t="shared" si="5"/>
        <v>0</v>
      </c>
      <c r="K22" s="32">
        <f t="shared" si="5"/>
        <v>0</v>
      </c>
      <c r="L22" s="25">
        <f t="shared" si="3"/>
        <v>37199.11073696363</v>
      </c>
    </row>
    <row r="23" spans="1:16" x14ac:dyDescent="0.25">
      <c r="A23">
        <v>5</v>
      </c>
      <c r="B23" t="s">
        <v>83</v>
      </c>
      <c r="C23">
        <v>37</v>
      </c>
      <c r="D23" t="s">
        <v>287</v>
      </c>
      <c r="E23" s="32">
        <f t="shared" ref="E23:K23" si="6">+E54/$M69</f>
        <v>30474.46030081141</v>
      </c>
      <c r="F23" s="32">
        <f t="shared" si="6"/>
        <v>43472.471436873115</v>
      </c>
      <c r="G23" s="32">
        <f t="shared" si="6"/>
        <v>50262.062678521128</v>
      </c>
      <c r="H23" s="32">
        <f t="shared" si="6"/>
        <v>57050.941700380863</v>
      </c>
      <c r="I23" s="36">
        <f t="shared" si="6"/>
        <v>60633.378610963518</v>
      </c>
      <c r="J23" s="32">
        <f t="shared" si="6"/>
        <v>0</v>
      </c>
      <c r="K23" s="32">
        <f t="shared" si="6"/>
        <v>0</v>
      </c>
      <c r="L23" s="25">
        <f t="shared" si="3"/>
        <v>44917.936097123013</v>
      </c>
    </row>
    <row r="24" spans="1:16" x14ac:dyDescent="0.25">
      <c r="A24">
        <v>6</v>
      </c>
      <c r="B24" t="s">
        <v>83</v>
      </c>
      <c r="C24">
        <v>42</v>
      </c>
      <c r="D24" t="s">
        <v>288</v>
      </c>
      <c r="E24" s="32">
        <f t="shared" ref="E24:K24" si="7">+E55/$M70</f>
        <v>29916.611947332643</v>
      </c>
      <c r="F24" s="32">
        <f t="shared" si="7"/>
        <v>43584.608460351694</v>
      </c>
      <c r="G24" s="32">
        <f t="shared" si="7"/>
        <v>48651.663130630739</v>
      </c>
      <c r="H24" s="32">
        <f t="shared" si="7"/>
        <v>52978.034424386002</v>
      </c>
      <c r="I24" s="32">
        <f t="shared" si="7"/>
        <v>56304.718617764913</v>
      </c>
      <c r="J24" s="36">
        <f t="shared" si="7"/>
        <v>55311.23272211208</v>
      </c>
      <c r="K24" s="32">
        <f t="shared" si="7"/>
        <v>0</v>
      </c>
      <c r="L24" s="25">
        <f t="shared" si="3"/>
        <v>44605.12164534739</v>
      </c>
    </row>
    <row r="25" spans="1:16" x14ac:dyDescent="0.25">
      <c r="A25">
        <v>7</v>
      </c>
      <c r="B25" t="s">
        <v>83</v>
      </c>
      <c r="C25">
        <v>47</v>
      </c>
      <c r="D25" t="s">
        <v>289</v>
      </c>
      <c r="E25" s="32">
        <f t="shared" ref="E25:K25" si="8">+E56/$M71</f>
        <v>23661.216491206025</v>
      </c>
      <c r="F25" s="32">
        <f t="shared" si="8"/>
        <v>40258.043115140186</v>
      </c>
      <c r="G25" s="32">
        <f t="shared" si="8"/>
        <v>43941.305815604595</v>
      </c>
      <c r="H25" s="32">
        <f t="shared" si="8"/>
        <v>48454.531186837441</v>
      </c>
      <c r="I25" s="32">
        <f t="shared" si="8"/>
        <v>50716.300804253238</v>
      </c>
      <c r="J25" s="32">
        <f t="shared" si="8"/>
        <v>49821.421462598657</v>
      </c>
      <c r="K25" s="36">
        <f t="shared" si="8"/>
        <v>50655.301147028338</v>
      </c>
      <c r="L25" s="25">
        <f t="shared" si="3"/>
        <v>40464.286382442886</v>
      </c>
    </row>
    <row r="26" spans="1:16" x14ac:dyDescent="0.25">
      <c r="A26">
        <v>8</v>
      </c>
      <c r="B26" t="s">
        <v>83</v>
      </c>
      <c r="C26">
        <v>52</v>
      </c>
      <c r="D26" t="s">
        <v>290</v>
      </c>
      <c r="E26" s="32">
        <f t="shared" ref="E26:K26" si="9">+E57/$M72</f>
        <v>18438.974246098944</v>
      </c>
      <c r="F26" s="32">
        <f t="shared" si="9"/>
        <v>36290.827155736944</v>
      </c>
      <c r="G26" s="32">
        <f t="shared" si="9"/>
        <v>41593.368468025546</v>
      </c>
      <c r="H26" s="32">
        <f t="shared" si="9"/>
        <v>42488.70137482827</v>
      </c>
      <c r="I26" s="32">
        <f t="shared" si="9"/>
        <v>45786.239601882895</v>
      </c>
      <c r="J26" s="32">
        <f t="shared" si="9"/>
        <v>49116.335389184889</v>
      </c>
      <c r="K26" s="32">
        <f t="shared" si="9"/>
        <v>49938.413785431025</v>
      </c>
      <c r="L26" s="25">
        <f t="shared" si="3"/>
        <v>38390.713311442283</v>
      </c>
    </row>
    <row r="27" spans="1:16" x14ac:dyDescent="0.25">
      <c r="A27">
        <v>9</v>
      </c>
      <c r="B27" t="s">
        <v>83</v>
      </c>
      <c r="C27">
        <v>57</v>
      </c>
      <c r="D27" t="s">
        <v>291</v>
      </c>
      <c r="E27" s="32">
        <f t="shared" ref="E27:K27" si="10">+E58/$M73</f>
        <v>18465.054269045904</v>
      </c>
      <c r="F27" s="32">
        <f t="shared" si="10"/>
        <v>33635.128089294201</v>
      </c>
      <c r="G27" s="32">
        <f t="shared" si="10"/>
        <v>39191.041328961161</v>
      </c>
      <c r="H27" s="32">
        <f t="shared" si="10"/>
        <v>44518.32091561886</v>
      </c>
      <c r="I27" s="32">
        <f t="shared" si="10"/>
        <v>47938.010629694239</v>
      </c>
      <c r="J27" s="32">
        <f t="shared" si="10"/>
        <v>48113.527373418525</v>
      </c>
      <c r="K27" s="32">
        <f t="shared" si="10"/>
        <v>50146.403868988244</v>
      </c>
      <c r="L27" s="25">
        <f t="shared" si="3"/>
        <v>39798.30100262224</v>
      </c>
    </row>
    <row r="28" spans="1:16" x14ac:dyDescent="0.25">
      <c r="A28">
        <v>10</v>
      </c>
      <c r="B28" t="s">
        <v>83</v>
      </c>
      <c r="C28">
        <v>62</v>
      </c>
      <c r="D28" t="s">
        <v>292</v>
      </c>
      <c r="E28" s="32">
        <f t="shared" ref="E28:K28" si="11">+E59/$M74</f>
        <v>11994.193293118224</v>
      </c>
      <c r="F28" s="32">
        <f t="shared" si="11"/>
        <v>30131.737741611447</v>
      </c>
      <c r="G28" s="32">
        <f t="shared" si="11"/>
        <v>40965.821740819039</v>
      </c>
      <c r="H28" s="32">
        <f t="shared" si="11"/>
        <v>51506.073152179328</v>
      </c>
      <c r="I28" s="32">
        <f t="shared" si="11"/>
        <v>53098.328121459977</v>
      </c>
      <c r="J28" s="32">
        <f t="shared" si="11"/>
        <v>53871.954912436318</v>
      </c>
      <c r="K28" s="32">
        <f t="shared" si="11"/>
        <v>53040.752817084496</v>
      </c>
      <c r="L28" s="25">
        <f t="shared" si="3"/>
        <v>41189.047966755716</v>
      </c>
    </row>
    <row r="29" spans="1:16" x14ac:dyDescent="0.25">
      <c r="A29">
        <v>11</v>
      </c>
      <c r="B29" t="s">
        <v>83</v>
      </c>
      <c r="C29">
        <v>67</v>
      </c>
      <c r="D29" t="s">
        <v>293</v>
      </c>
      <c r="E29" s="32">
        <f t="shared" ref="E29:K29" si="12">+E60/$M75</f>
        <v>8564.9215091485603</v>
      </c>
      <c r="F29" s="32">
        <f t="shared" si="12"/>
        <v>31629.248598242255</v>
      </c>
      <c r="G29" s="32">
        <f t="shared" si="12"/>
        <v>30244.535648389723</v>
      </c>
      <c r="H29" s="32">
        <f t="shared" si="12"/>
        <v>46480.327308308668</v>
      </c>
      <c r="I29" s="32">
        <f t="shared" si="12"/>
        <v>45648.982372029321</v>
      </c>
      <c r="J29" s="32">
        <f t="shared" si="12"/>
        <v>55831.341696551855</v>
      </c>
      <c r="K29" s="32">
        <f t="shared" si="12"/>
        <v>54785.372717624959</v>
      </c>
      <c r="L29" s="25">
        <f t="shared" si="3"/>
        <v>31178.836637047163</v>
      </c>
    </row>
    <row r="30" spans="1:16" x14ac:dyDescent="0.25">
      <c r="A30">
        <v>12</v>
      </c>
      <c r="B30" t="s">
        <v>83</v>
      </c>
      <c r="C30">
        <v>70</v>
      </c>
      <c r="D30" t="s">
        <v>116</v>
      </c>
      <c r="E30" s="32">
        <f t="shared" ref="E30:K30" si="13">+E61/$M76</f>
        <v>6515.9505121440243</v>
      </c>
      <c r="F30" s="32">
        <f t="shared" si="13"/>
        <v>24062.639497899516</v>
      </c>
      <c r="G30" s="32">
        <f t="shared" si="13"/>
        <v>23009.188973557113</v>
      </c>
      <c r="H30" s="32">
        <f t="shared" si="13"/>
        <v>35360.920961820164</v>
      </c>
      <c r="I30" s="32">
        <f t="shared" si="13"/>
        <v>34728.45720164074</v>
      </c>
      <c r="J30" s="32">
        <f t="shared" si="13"/>
        <v>42474.908746420006</v>
      </c>
      <c r="K30" s="32">
        <f t="shared" si="13"/>
        <v>41679.165073037184</v>
      </c>
      <c r="L30" s="25">
        <f t="shared" si="3"/>
        <v>19548.449545913216</v>
      </c>
    </row>
    <row r="31" spans="1:16" x14ac:dyDescent="0.25">
      <c r="A31">
        <v>13</v>
      </c>
      <c r="B31" t="s">
        <v>83</v>
      </c>
      <c r="C31" t="s">
        <v>117</v>
      </c>
      <c r="D31" t="s">
        <v>61</v>
      </c>
    </row>
    <row r="33" spans="1:13" x14ac:dyDescent="0.25">
      <c r="B33" t="s">
        <v>301</v>
      </c>
      <c r="L33" t="s">
        <v>302</v>
      </c>
      <c r="M33" t="s">
        <v>303</v>
      </c>
    </row>
    <row r="34" spans="1:13" x14ac:dyDescent="0.25">
      <c r="A34">
        <v>1</v>
      </c>
      <c r="B34" t="s">
        <v>200</v>
      </c>
      <c r="C34">
        <v>20</v>
      </c>
      <c r="E34" s="25">
        <f>+E19*E6</f>
        <v>3145607</v>
      </c>
      <c r="F34" s="25">
        <f t="shared" ref="F34:K34" si="14">+F19*F6</f>
        <v>0</v>
      </c>
      <c r="G34" s="25">
        <f t="shared" si="14"/>
        <v>0</v>
      </c>
      <c r="H34" s="25">
        <f t="shared" si="14"/>
        <v>0</v>
      </c>
      <c r="I34" s="25">
        <f t="shared" si="14"/>
        <v>0</v>
      </c>
      <c r="J34" s="25">
        <f t="shared" si="14"/>
        <v>0</v>
      </c>
      <c r="K34" s="25">
        <f t="shared" si="14"/>
        <v>0</v>
      </c>
      <c r="L34" s="25">
        <f>+SUM(E34:K34)</f>
        <v>3145607</v>
      </c>
      <c r="M34" s="28">
        <f>+L34/M6</f>
        <v>1</v>
      </c>
    </row>
    <row r="35" spans="1:13" x14ac:dyDescent="0.25">
      <c r="A35">
        <v>2</v>
      </c>
      <c r="B35" t="s">
        <v>200</v>
      </c>
      <c r="C35">
        <v>22</v>
      </c>
      <c r="E35" s="25">
        <f t="shared" ref="E35:K35" si="15">+E20*E7</f>
        <v>72211088.870858908</v>
      </c>
      <c r="F35" s="25">
        <f t="shared" si="15"/>
        <v>300277.12914110435</v>
      </c>
      <c r="G35" s="25">
        <f t="shared" si="15"/>
        <v>0</v>
      </c>
      <c r="H35" s="25">
        <f t="shared" si="15"/>
        <v>0</v>
      </c>
      <c r="I35" s="25">
        <f t="shared" si="15"/>
        <v>0</v>
      </c>
      <c r="J35" s="25">
        <f t="shared" si="15"/>
        <v>0</v>
      </c>
      <c r="K35" s="25">
        <f t="shared" si="15"/>
        <v>0</v>
      </c>
      <c r="L35" s="25">
        <f t="shared" ref="L35:L45" si="16">+SUM(E35:K35)</f>
        <v>72511366.000000015</v>
      </c>
      <c r="M35" s="28">
        <f t="shared" ref="M35:M45" si="17">+L35/M7</f>
        <v>1.0000000000000002</v>
      </c>
    </row>
    <row r="36" spans="1:13" x14ac:dyDescent="0.25">
      <c r="A36">
        <v>3</v>
      </c>
      <c r="B36" t="s">
        <v>200</v>
      </c>
      <c r="C36">
        <v>27</v>
      </c>
      <c r="E36" s="25">
        <f t="shared" ref="E36:K36" si="18">+E21*E8</f>
        <v>283071547.75531197</v>
      </c>
      <c r="F36" s="25">
        <f t="shared" si="18"/>
        <v>65708981.909423299</v>
      </c>
      <c r="G36" s="25">
        <f t="shared" si="18"/>
        <v>882946.33526475052</v>
      </c>
      <c r="H36" s="25">
        <f t="shared" si="18"/>
        <v>0</v>
      </c>
      <c r="I36" s="25">
        <f t="shared" si="18"/>
        <v>0</v>
      </c>
      <c r="J36" s="25">
        <f t="shared" si="18"/>
        <v>0</v>
      </c>
      <c r="K36" s="25">
        <f t="shared" si="18"/>
        <v>0</v>
      </c>
      <c r="L36" s="25">
        <f t="shared" si="16"/>
        <v>349663476</v>
      </c>
      <c r="M36" s="28">
        <f t="shared" si="17"/>
        <v>1</v>
      </c>
    </row>
    <row r="37" spans="1:13" x14ac:dyDescent="0.25">
      <c r="A37">
        <v>4</v>
      </c>
      <c r="B37" t="s">
        <v>200</v>
      </c>
      <c r="C37">
        <v>32</v>
      </c>
      <c r="E37" s="25">
        <f t="shared" ref="E37:K37" si="19">+E22*E9</f>
        <v>255506760.53920421</v>
      </c>
      <c r="F37" s="25">
        <f t="shared" si="19"/>
        <v>381808236.20899874</v>
      </c>
      <c r="G37" s="25">
        <f t="shared" si="19"/>
        <v>70715642.679682195</v>
      </c>
      <c r="H37" s="25">
        <f t="shared" si="19"/>
        <v>65264474.572114781</v>
      </c>
      <c r="I37" s="25">
        <f t="shared" si="19"/>
        <v>0</v>
      </c>
      <c r="J37" s="25">
        <f t="shared" si="19"/>
        <v>0</v>
      </c>
      <c r="K37" s="25">
        <f t="shared" si="19"/>
        <v>0</v>
      </c>
      <c r="L37" s="25">
        <f t="shared" si="16"/>
        <v>773295113.99999988</v>
      </c>
      <c r="M37" s="28">
        <f t="shared" si="17"/>
        <v>0.99999999999999989</v>
      </c>
    </row>
    <row r="38" spans="1:13" x14ac:dyDescent="0.25">
      <c r="A38">
        <v>5</v>
      </c>
      <c r="B38" t="s">
        <v>200</v>
      </c>
      <c r="C38">
        <v>37</v>
      </c>
      <c r="E38" s="25">
        <f t="shared" ref="E38:K38" si="20">+E23*E10</f>
        <v>236451337.47399572</v>
      </c>
      <c r="F38" s="25">
        <f t="shared" si="20"/>
        <v>219535980.75620922</v>
      </c>
      <c r="G38" s="25">
        <f t="shared" si="20"/>
        <v>279557592.61793453</v>
      </c>
      <c r="H38" s="25">
        <f t="shared" si="20"/>
        <v>385892569.66137618</v>
      </c>
      <c r="I38" s="25">
        <f t="shared" si="20"/>
        <v>29225288.490484416</v>
      </c>
      <c r="J38" s="25">
        <f t="shared" si="20"/>
        <v>0</v>
      </c>
      <c r="K38" s="25">
        <f t="shared" si="20"/>
        <v>0</v>
      </c>
      <c r="L38" s="25">
        <f t="shared" si="16"/>
        <v>1150662769.0000002</v>
      </c>
      <c r="M38" s="28">
        <f t="shared" si="17"/>
        <v>1.0000000000000002</v>
      </c>
    </row>
    <row r="39" spans="1:13" x14ac:dyDescent="0.25">
      <c r="A39">
        <v>6</v>
      </c>
      <c r="B39" t="s">
        <v>200</v>
      </c>
      <c r="C39">
        <v>42</v>
      </c>
      <c r="E39" s="25">
        <f t="shared" ref="E39:K39" si="21">+E24*E11</f>
        <v>281156319.08103216</v>
      </c>
      <c r="F39" s="25">
        <f t="shared" si="21"/>
        <v>213172319.97958013</v>
      </c>
      <c r="G39" s="25">
        <f t="shared" si="21"/>
        <v>218883832.42470768</v>
      </c>
      <c r="H39" s="25">
        <f t="shared" si="21"/>
        <v>450101380.46958345</v>
      </c>
      <c r="I39" s="25">
        <f t="shared" si="21"/>
        <v>244587697.67557079</v>
      </c>
      <c r="J39" s="25">
        <f t="shared" si="21"/>
        <v>14823410.369526038</v>
      </c>
      <c r="K39" s="25">
        <f t="shared" si="21"/>
        <v>0</v>
      </c>
      <c r="L39" s="25">
        <f t="shared" si="16"/>
        <v>1422724960.0000002</v>
      </c>
      <c r="M39" s="28">
        <f t="shared" si="17"/>
        <v>1.0000000000000002</v>
      </c>
    </row>
    <row r="40" spans="1:13" x14ac:dyDescent="0.25">
      <c r="A40">
        <v>7</v>
      </c>
      <c r="B40" t="s">
        <v>200</v>
      </c>
      <c r="C40">
        <v>47</v>
      </c>
      <c r="E40" s="25">
        <f t="shared" ref="E40:K40" si="22">+E25*E12</f>
        <v>209685700.54506779</v>
      </c>
      <c r="F40" s="25">
        <f t="shared" si="22"/>
        <v>216628530.00256935</v>
      </c>
      <c r="G40" s="25">
        <f t="shared" si="22"/>
        <v>204327072.04256138</v>
      </c>
      <c r="H40" s="25">
        <f t="shared" si="22"/>
        <v>254289379.66852289</v>
      </c>
      <c r="I40" s="25">
        <f t="shared" si="22"/>
        <v>316114702.91291046</v>
      </c>
      <c r="J40" s="25">
        <f t="shared" si="22"/>
        <v>140546229.9459908</v>
      </c>
      <c r="K40" s="25">
        <f t="shared" si="22"/>
        <v>8054192.8823775053</v>
      </c>
      <c r="L40" s="25">
        <f t="shared" si="16"/>
        <v>1349645808</v>
      </c>
      <c r="M40" s="28">
        <f t="shared" si="17"/>
        <v>1</v>
      </c>
    </row>
    <row r="41" spans="1:13" x14ac:dyDescent="0.25">
      <c r="A41">
        <v>8</v>
      </c>
      <c r="B41" t="s">
        <v>200</v>
      </c>
      <c r="C41">
        <v>52</v>
      </c>
      <c r="E41" s="25">
        <f t="shared" ref="E41:K41" si="23">+E26*E13</f>
        <v>129257209.46515359</v>
      </c>
      <c r="F41" s="25">
        <f t="shared" si="23"/>
        <v>193466399.56723365</v>
      </c>
      <c r="G41" s="25">
        <f t="shared" si="23"/>
        <v>248146036.28024042</v>
      </c>
      <c r="H41" s="25">
        <f t="shared" si="23"/>
        <v>259860897.6084497</v>
      </c>
      <c r="I41" s="25">
        <f t="shared" si="23"/>
        <v>202924613.91554499</v>
      </c>
      <c r="J41" s="25">
        <f t="shared" si="23"/>
        <v>247251632.34915674</v>
      </c>
      <c r="K41" s="25">
        <f t="shared" si="23"/>
        <v>86992716.814220846</v>
      </c>
      <c r="L41" s="25">
        <f t="shared" si="16"/>
        <v>1367899506</v>
      </c>
      <c r="M41" s="28">
        <f t="shared" si="17"/>
        <v>1</v>
      </c>
    </row>
    <row r="42" spans="1:13" x14ac:dyDescent="0.25">
      <c r="A42">
        <v>9</v>
      </c>
      <c r="B42" t="s">
        <v>200</v>
      </c>
      <c r="C42">
        <v>57</v>
      </c>
      <c r="E42" s="25">
        <f t="shared" ref="E42:K42" si="24">+E27*E14</f>
        <v>99378922.076005057</v>
      </c>
      <c r="F42" s="25">
        <f t="shared" si="24"/>
        <v>124752690.0831922</v>
      </c>
      <c r="G42" s="25">
        <f t="shared" si="24"/>
        <v>185647962.77528903</v>
      </c>
      <c r="H42" s="25">
        <f t="shared" si="24"/>
        <v>267421553.7401225</v>
      </c>
      <c r="I42" s="25">
        <f t="shared" si="24"/>
        <v>236574082.45754108</v>
      </c>
      <c r="J42" s="25">
        <f t="shared" si="24"/>
        <v>167627529.36899015</v>
      </c>
      <c r="K42" s="25">
        <f t="shared" si="24"/>
        <v>208659186.49886009</v>
      </c>
      <c r="L42" s="25">
        <f t="shared" si="16"/>
        <v>1290061927</v>
      </c>
      <c r="M42" s="28">
        <f t="shared" si="17"/>
        <v>1</v>
      </c>
    </row>
    <row r="43" spans="1:13" x14ac:dyDescent="0.25">
      <c r="A43">
        <v>10</v>
      </c>
      <c r="B43" t="s">
        <v>200</v>
      </c>
      <c r="C43">
        <v>62</v>
      </c>
      <c r="E43" s="25">
        <f t="shared" ref="E43:K43" si="25">+E28*E15</f>
        <v>38117546.285529718</v>
      </c>
      <c r="F43" s="25">
        <f t="shared" si="25"/>
        <v>56406613.052296631</v>
      </c>
      <c r="G43" s="25">
        <f t="shared" si="25"/>
        <v>81849711.838156447</v>
      </c>
      <c r="H43" s="25">
        <f t="shared" si="25"/>
        <v>131391992.61120947</v>
      </c>
      <c r="I43" s="25">
        <f t="shared" si="25"/>
        <v>137790161.47518864</v>
      </c>
      <c r="J43" s="25">
        <f t="shared" si="25"/>
        <v>102464458.24345388</v>
      </c>
      <c r="K43" s="25">
        <f t="shared" si="25"/>
        <v>145809029.49416527</v>
      </c>
      <c r="L43" s="25">
        <f t="shared" si="16"/>
        <v>693829513</v>
      </c>
      <c r="M43" s="28">
        <f t="shared" si="17"/>
        <v>1</v>
      </c>
    </row>
    <row r="44" spans="1:13" x14ac:dyDescent="0.25">
      <c r="A44">
        <v>11</v>
      </c>
      <c r="B44" t="s">
        <v>200</v>
      </c>
      <c r="C44">
        <v>67</v>
      </c>
      <c r="E44" s="25">
        <f t="shared" ref="E44:K44" si="26">+E29*E16</f>
        <v>13061505.301451555</v>
      </c>
      <c r="F44" s="25">
        <f t="shared" si="26"/>
        <v>21381372.052411765</v>
      </c>
      <c r="G44" s="25">
        <f t="shared" si="26"/>
        <v>13247106.613994699</v>
      </c>
      <c r="H44" s="25">
        <f t="shared" si="26"/>
        <v>19800619.433339491</v>
      </c>
      <c r="I44" s="25">
        <f t="shared" si="26"/>
        <v>17620507.195603319</v>
      </c>
      <c r="J44" s="25">
        <f t="shared" si="26"/>
        <v>18368511.418165561</v>
      </c>
      <c r="K44" s="25">
        <f t="shared" si="26"/>
        <v>33364291.985033602</v>
      </c>
      <c r="L44" s="25">
        <f t="shared" si="16"/>
        <v>136843914</v>
      </c>
      <c r="M44" s="28">
        <f t="shared" si="17"/>
        <v>1</v>
      </c>
    </row>
    <row r="45" spans="1:13" x14ac:dyDescent="0.25">
      <c r="A45">
        <v>12</v>
      </c>
      <c r="B45" t="s">
        <v>200</v>
      </c>
      <c r="C45">
        <v>70</v>
      </c>
      <c r="E45" s="25">
        <f t="shared" ref="E45:K45" si="27">+E30*E17</f>
        <v>5825259.7578567574</v>
      </c>
      <c r="F45" s="25">
        <f t="shared" si="27"/>
        <v>9697243.7176535055</v>
      </c>
      <c r="G45" s="25">
        <f t="shared" si="27"/>
        <v>4946975.6293147793</v>
      </c>
      <c r="H45" s="25">
        <f t="shared" si="27"/>
        <v>4137227.752532959</v>
      </c>
      <c r="I45" s="25">
        <f t="shared" si="27"/>
        <v>3160289.6053493074</v>
      </c>
      <c r="J45" s="25">
        <f t="shared" si="27"/>
        <v>3100668.3384886603</v>
      </c>
      <c r="K45" s="25">
        <f t="shared" si="27"/>
        <v>7877362.1988040274</v>
      </c>
      <c r="L45" s="25">
        <f t="shared" si="16"/>
        <v>38745026.999999993</v>
      </c>
      <c r="M45" s="28">
        <f t="shared" si="17"/>
        <v>0.99999999999999978</v>
      </c>
    </row>
    <row r="46" spans="1:13" x14ac:dyDescent="0.25">
      <c r="A46">
        <v>13</v>
      </c>
      <c r="B46" t="s">
        <v>200</v>
      </c>
      <c r="C46" t="s">
        <v>117</v>
      </c>
    </row>
    <row r="48" spans="1:13" x14ac:dyDescent="0.25">
      <c r="F48" t="s">
        <v>328</v>
      </c>
    </row>
    <row r="49" spans="1:14" x14ac:dyDescent="0.25">
      <c r="B49" t="s">
        <v>320</v>
      </c>
      <c r="M49" t="s">
        <v>297</v>
      </c>
      <c r="N49" t="s">
        <v>298</v>
      </c>
    </row>
    <row r="50" spans="1:14" x14ac:dyDescent="0.25">
      <c r="A50">
        <v>1</v>
      </c>
      <c r="B50" t="s">
        <v>83</v>
      </c>
      <c r="C50">
        <v>20</v>
      </c>
      <c r="E50" s="29">
        <f>+$N6*E100</f>
        <v>9892</v>
      </c>
      <c r="F50" s="29">
        <f>+$N6*F100</f>
        <v>0</v>
      </c>
      <c r="G50" s="29">
        <f>+$N6*G100</f>
        <v>0</v>
      </c>
      <c r="H50" s="29">
        <f>+$N6*H100</f>
        <v>0</v>
      </c>
      <c r="I50" s="29">
        <f>+$N6*I100</f>
        <v>0</v>
      </c>
      <c r="J50" s="29">
        <f>+$N6*J100</f>
        <v>0</v>
      </c>
      <c r="K50" s="29">
        <f>+$N6*K100</f>
        <v>0</v>
      </c>
    </row>
    <row r="51" spans="1:14" x14ac:dyDescent="0.25">
      <c r="A51">
        <v>2</v>
      </c>
      <c r="B51" t="s">
        <v>83</v>
      </c>
      <c r="C51">
        <v>22</v>
      </c>
      <c r="E51" s="29">
        <f>+$N7*E101</f>
        <v>11121</v>
      </c>
      <c r="F51" s="35">
        <v>11121</v>
      </c>
      <c r="G51" s="29">
        <f>+$N7*G101</f>
        <v>0</v>
      </c>
      <c r="H51" s="29">
        <f>+$N7*H101</f>
        <v>0</v>
      </c>
      <c r="I51" s="29">
        <f>+$N7*I101</f>
        <v>0</v>
      </c>
      <c r="J51" s="29">
        <f>+$N7*J101</f>
        <v>0</v>
      </c>
      <c r="K51" s="29">
        <f>+$N7*K101</f>
        <v>0</v>
      </c>
    </row>
    <row r="52" spans="1:14" x14ac:dyDescent="0.25">
      <c r="A52">
        <v>3</v>
      </c>
      <c r="B52" t="s">
        <v>83</v>
      </c>
      <c r="C52">
        <v>27</v>
      </c>
      <c r="E52" s="29">
        <f>+$N8*E102</f>
        <v>24272.337883611359</v>
      </c>
      <c r="F52" s="29">
        <f>+$N8*F102</f>
        <v>33448.256386094487</v>
      </c>
      <c r="G52" s="35">
        <f>+G53/F53*F52</f>
        <v>39414.962317949081</v>
      </c>
      <c r="H52" s="29">
        <f>+$N8*H102</f>
        <v>0</v>
      </c>
      <c r="I52" s="29">
        <f>+$N8*I102</f>
        <v>0</v>
      </c>
      <c r="J52" s="29">
        <f>+$N8*J102</f>
        <v>0</v>
      </c>
      <c r="K52" s="29">
        <f>+$N8*K102</f>
        <v>0</v>
      </c>
    </row>
    <row r="53" spans="1:14" x14ac:dyDescent="0.25">
      <c r="A53">
        <v>4</v>
      </c>
      <c r="B53" t="s">
        <v>83</v>
      </c>
      <c r="C53">
        <v>32</v>
      </c>
      <c r="E53" s="29">
        <f>+$N9*E103</f>
        <v>31474.629181342312</v>
      </c>
      <c r="F53" s="29">
        <f>+$N9*F103</f>
        <v>43257.075288485859</v>
      </c>
      <c r="G53" s="29">
        <f>+$N9*G103</f>
        <v>50973.538733970301</v>
      </c>
      <c r="H53" s="35">
        <f>+H54/G54*G53</f>
        <v>57858.51657489936</v>
      </c>
      <c r="I53" s="29">
        <f>+$N9*I103</f>
        <v>0</v>
      </c>
      <c r="J53" s="29">
        <f>+$N9*J103</f>
        <v>0</v>
      </c>
      <c r="K53" s="29">
        <f>+$N9*K103</f>
        <v>0</v>
      </c>
    </row>
    <row r="54" spans="1:14" x14ac:dyDescent="0.25">
      <c r="A54">
        <v>5</v>
      </c>
      <c r="B54" t="s">
        <v>83</v>
      </c>
      <c r="C54">
        <v>37</v>
      </c>
      <c r="E54" s="29">
        <f>+$N10*E104</f>
        <v>31787.231596182788</v>
      </c>
      <c r="F54" s="29">
        <f>+$N10*F104</f>
        <v>45345.167854721069</v>
      </c>
      <c r="G54" s="29">
        <f>+$N10*G104</f>
        <v>52427.239435687938</v>
      </c>
      <c r="H54" s="29">
        <f>+$N10*H104</f>
        <v>59508.568116037903</v>
      </c>
      <c r="I54" s="35">
        <f>+I55/H55*H54</f>
        <v>63245.328361546584</v>
      </c>
      <c r="J54" s="29">
        <f>+$N10*J104</f>
        <v>0</v>
      </c>
      <c r="K54" s="29">
        <f>+$N10*K104</f>
        <v>0</v>
      </c>
    </row>
    <row r="55" spans="1:14" x14ac:dyDescent="0.25">
      <c r="A55">
        <v>6</v>
      </c>
      <c r="B55" t="s">
        <v>83</v>
      </c>
      <c r="C55">
        <v>42</v>
      </c>
      <c r="E55" s="29">
        <f>+$N11*E105</f>
        <v>29357.72947932392</v>
      </c>
      <c r="F55" s="29">
        <f>+$N11*F105</f>
        <v>42770.389471035727</v>
      </c>
      <c r="G55" s="29">
        <f>+$N11*G105</f>
        <v>47742.784758606394</v>
      </c>
      <c r="H55" s="29">
        <f>+$N11*H105</f>
        <v>51988.333629340195</v>
      </c>
      <c r="I55" s="29">
        <f>+$N11*I105</f>
        <v>55252.870896604807</v>
      </c>
      <c r="J55" s="35">
        <f>+J56/I56*I55</f>
        <v>54277.944651031059</v>
      </c>
      <c r="K55" s="29">
        <f>+$N11*K105</f>
        <v>0</v>
      </c>
    </row>
    <row r="56" spans="1:14" x14ac:dyDescent="0.25">
      <c r="A56">
        <v>7</v>
      </c>
      <c r="B56" t="s">
        <v>83</v>
      </c>
      <c r="C56">
        <v>47</v>
      </c>
      <c r="E56" s="29">
        <f>+$N12*E106</f>
        <v>22250.52168518414</v>
      </c>
      <c r="F56" s="29">
        <f>+$N12*F106</f>
        <v>37857.836331848179</v>
      </c>
      <c r="G56" s="29">
        <f>+$N12*G106</f>
        <v>41321.500874175181</v>
      </c>
      <c r="H56" s="29">
        <f>+$N12*H106</f>
        <v>45565.645254074778</v>
      </c>
      <c r="I56" s="29">
        <f>+$N12*I106</f>
        <v>47692.566916699565</v>
      </c>
      <c r="J56" s="29">
        <f>+$N12*J106</f>
        <v>46851.040776041962</v>
      </c>
      <c r="K56" s="35">
        <f>+K57/J57*J56</f>
        <v>47635.204092756176</v>
      </c>
    </row>
    <row r="57" spans="1:14" x14ac:dyDescent="0.25">
      <c r="A57">
        <v>8</v>
      </c>
      <c r="B57" t="s">
        <v>83</v>
      </c>
      <c r="C57">
        <v>52</v>
      </c>
      <c r="E57" s="29">
        <f>+$N13*E107</f>
        <v>17892.316367676103</v>
      </c>
      <c r="F57" s="29">
        <f>+$N13*F107</f>
        <v>35214.917709019086</v>
      </c>
      <c r="G57" s="29">
        <f>+$N13*G107</f>
        <v>40360.255266622778</v>
      </c>
      <c r="H57" s="29">
        <f>+$N13*H107</f>
        <v>41229.044354838712</v>
      </c>
      <c r="I57" s="29">
        <f>+$N13*I107</f>
        <v>44428.820893680051</v>
      </c>
      <c r="J57" s="29">
        <f>+$N13*J107</f>
        <v>47660.189763001974</v>
      </c>
      <c r="K57" s="29">
        <f>+$N13*K107</f>
        <v>48457.896107636603</v>
      </c>
    </row>
    <row r="58" spans="1:14" x14ac:dyDescent="0.25">
      <c r="A58">
        <v>9</v>
      </c>
      <c r="B58" t="s">
        <v>83</v>
      </c>
      <c r="C58">
        <v>57</v>
      </c>
      <c r="E58" s="29">
        <f>+$N14*E108</f>
        <v>17791.222442760896</v>
      </c>
      <c r="F58" s="29">
        <f>+$N14*F108</f>
        <v>32407.705767241619</v>
      </c>
      <c r="G58" s="29">
        <f>+$N14*G108</f>
        <v>37760.871096698444</v>
      </c>
      <c r="H58" s="29">
        <f>+$N14*H108</f>
        <v>42893.7461351374</v>
      </c>
      <c r="I58" s="29">
        <f>+$N14*I108</f>
        <v>46188.643593972767</v>
      </c>
      <c r="J58" s="29">
        <f>+$N14*J108</f>
        <v>46357.755332531939</v>
      </c>
      <c r="K58" s="29">
        <f>+$N14*K108</f>
        <v>48316.447541304413</v>
      </c>
    </row>
    <row r="59" spans="1:14" x14ac:dyDescent="0.25">
      <c r="A59">
        <v>10</v>
      </c>
      <c r="B59" t="s">
        <v>83</v>
      </c>
      <c r="C59">
        <v>62</v>
      </c>
      <c r="E59" s="29">
        <f>+$N15*E109</f>
        <v>11619.909034306706</v>
      </c>
      <c r="F59" s="29">
        <f>+$N15*F109</f>
        <v>29191.463156092399</v>
      </c>
      <c r="G59" s="29">
        <f>+$N15*G109</f>
        <v>39687.46463482971</v>
      </c>
      <c r="H59" s="29">
        <f>+$N15*H109</f>
        <v>49898.802705310998</v>
      </c>
      <c r="I59" s="29">
        <f>+$N15*I109</f>
        <v>51441.370633833511</v>
      </c>
      <c r="J59" s="29">
        <f>+$N15*J109</f>
        <v>52190.856048813897</v>
      </c>
      <c r="K59" s="29">
        <f>+$N15*K109</f>
        <v>51385.591993026588</v>
      </c>
    </row>
    <row r="60" spans="1:14" x14ac:dyDescent="0.25">
      <c r="A60">
        <v>11</v>
      </c>
      <c r="B60" t="s">
        <v>83</v>
      </c>
      <c r="C60">
        <v>67</v>
      </c>
      <c r="E60" s="29">
        <f>+$N16*E110</f>
        <v>8861.9421418457969</v>
      </c>
      <c r="F60" s="29">
        <f>+$N16*F110</f>
        <v>32726.110889432359</v>
      </c>
      <c r="G60" s="29">
        <f>+$N16*G110</f>
        <v>31293.377847856867</v>
      </c>
      <c r="H60" s="29">
        <f>+$N16*H110</f>
        <v>48092.206204144677</v>
      </c>
      <c r="I60" s="29">
        <f>+$N16*I110</f>
        <v>47232.031278156777</v>
      </c>
      <c r="J60" s="29">
        <f>+$N16*J110</f>
        <v>57767.501930750419</v>
      </c>
      <c r="K60" s="29">
        <f>+$N16*K110</f>
        <v>56685.26007208135</v>
      </c>
    </row>
    <row r="61" spans="1:14" x14ac:dyDescent="0.25">
      <c r="A61">
        <v>12</v>
      </c>
      <c r="B61" t="s">
        <v>83</v>
      </c>
      <c r="C61">
        <v>70</v>
      </c>
      <c r="E61" s="29">
        <f>+$N17*E111</f>
        <v>5556.0872699189085</v>
      </c>
      <c r="F61" s="29">
        <f>+$N17*F111</f>
        <v>20517.97734586176</v>
      </c>
      <c r="G61" s="29">
        <f>+$N17*G111</f>
        <v>19619.710387437251</v>
      </c>
      <c r="H61" s="29">
        <f>+$N17*H111</f>
        <v>30151.911442914145</v>
      </c>
      <c r="I61" s="29">
        <f>+$N17*I111</f>
        <v>29612.615780666754</v>
      </c>
      <c r="J61" s="29">
        <f>+$N17*J111</f>
        <v>36217.939245720168</v>
      </c>
      <c r="K61" s="29">
        <f>+$N17*K111</f>
        <v>35539.416398506888</v>
      </c>
    </row>
    <row r="62" spans="1:14" x14ac:dyDescent="0.25">
      <c r="A62">
        <v>13</v>
      </c>
      <c r="B62" t="s">
        <v>83</v>
      </c>
      <c r="C62" t="s">
        <v>117</v>
      </c>
    </row>
    <row r="64" spans="1:14" x14ac:dyDescent="0.25">
      <c r="B64" t="s">
        <v>321</v>
      </c>
      <c r="L64" t="s">
        <v>299</v>
      </c>
      <c r="M64" t="s">
        <v>300</v>
      </c>
    </row>
    <row r="65" spans="1:13" x14ac:dyDescent="0.25">
      <c r="A65">
        <v>1</v>
      </c>
      <c r="B65" t="s">
        <v>200</v>
      </c>
      <c r="C65">
        <v>20</v>
      </c>
      <c r="E65" s="25">
        <f>+E50*E6</f>
        <v>3145656</v>
      </c>
      <c r="F65" s="25">
        <f>+F50*F6</f>
        <v>0</v>
      </c>
      <c r="G65" s="25">
        <f>+G50*G6</f>
        <v>0</v>
      </c>
      <c r="H65" s="25">
        <f>+H50*H6</f>
        <v>0</v>
      </c>
      <c r="I65" s="25">
        <f>+I50*I6</f>
        <v>0</v>
      </c>
      <c r="J65" s="25">
        <f>+J50*J6</f>
        <v>0</v>
      </c>
      <c r="K65" s="25">
        <f>+K50*K6</f>
        <v>0</v>
      </c>
      <c r="L65" s="25">
        <f>+SUM(E65:K65)</f>
        <v>3145656</v>
      </c>
      <c r="M65" s="31">
        <f>+L65/M6</f>
        <v>1.0000155772796793</v>
      </c>
    </row>
    <row r="66" spans="1:13" x14ac:dyDescent="0.25">
      <c r="A66">
        <v>2</v>
      </c>
      <c r="B66" t="s">
        <v>200</v>
      </c>
      <c r="C66">
        <v>22</v>
      </c>
      <c r="E66" s="25">
        <f>+E51*E7</f>
        <v>72208653</v>
      </c>
      <c r="F66" s="25">
        <f>+F51*F7</f>
        <v>300267</v>
      </c>
      <c r="G66" s="25">
        <f>+G51*G7</f>
        <v>0</v>
      </c>
      <c r="H66" s="25">
        <f>+H51*H7</f>
        <v>0</v>
      </c>
      <c r="I66" s="25">
        <f>+I51*I7</f>
        <v>0</v>
      </c>
      <c r="J66" s="25">
        <f>+J51*J7</f>
        <v>0</v>
      </c>
      <c r="K66" s="25">
        <f>+K51*K7</f>
        <v>0</v>
      </c>
      <c r="L66" s="25">
        <f t="shared" ref="L66:L76" si="28">+SUM(E66:K66)</f>
        <v>72508920</v>
      </c>
      <c r="M66" s="31">
        <f>+L66/M7</f>
        <v>0.99996626735731331</v>
      </c>
    </row>
    <row r="67" spans="1:13" x14ac:dyDescent="0.25">
      <c r="A67">
        <v>3</v>
      </c>
      <c r="B67" t="s">
        <v>200</v>
      </c>
      <c r="C67">
        <v>27</v>
      </c>
      <c r="E67" s="25">
        <f>+E52*E8</f>
        <v>290636973.81836241</v>
      </c>
      <c r="F67" s="25">
        <f>+F52*F8</f>
        <v>67465133.130752578</v>
      </c>
      <c r="G67" s="25">
        <f>+G52*G8</f>
        <v>906544.13331282884</v>
      </c>
      <c r="H67" s="25">
        <f>+H52*H8</f>
        <v>0</v>
      </c>
      <c r="I67" s="25">
        <f>+I52*I8</f>
        <v>0</v>
      </c>
      <c r="J67" s="25">
        <f>+J52*J8</f>
        <v>0</v>
      </c>
      <c r="K67" s="25">
        <f>+K52*K8</f>
        <v>0</v>
      </c>
      <c r="L67" s="25">
        <f t="shared" si="28"/>
        <v>359008651.0824278</v>
      </c>
      <c r="M67" s="31">
        <f>+L67/M8</f>
        <v>1.0267261973979456</v>
      </c>
    </row>
    <row r="68" spans="1:13" x14ac:dyDescent="0.25">
      <c r="A68">
        <v>4</v>
      </c>
      <c r="B68" t="s">
        <v>200</v>
      </c>
      <c r="C68">
        <v>32</v>
      </c>
      <c r="E68" s="25">
        <f>+E53*E9</f>
        <v>272947984.26060051</v>
      </c>
      <c r="F68" s="25">
        <f>+F53*F9</f>
        <v>407870962.8951332</v>
      </c>
      <c r="G68" s="25">
        <f>+G53*G9</f>
        <v>75542784.403743982</v>
      </c>
      <c r="H68" s="25">
        <f>+H53*H9</f>
        <v>69719512.472753733</v>
      </c>
      <c r="I68" s="25">
        <f>+I53*I9</f>
        <v>0</v>
      </c>
      <c r="J68" s="25">
        <f>+J53*J9</f>
        <v>0</v>
      </c>
      <c r="K68" s="25">
        <f>+K53*K9</f>
        <v>0</v>
      </c>
      <c r="L68" s="25">
        <f t="shared" si="28"/>
        <v>826081244.03223145</v>
      </c>
      <c r="M68" s="31">
        <f>+L68/M9</f>
        <v>1.0682613003452024</v>
      </c>
    </row>
    <row r="69" spans="1:13" x14ac:dyDescent="0.25">
      <c r="A69">
        <v>5</v>
      </c>
      <c r="B69" t="s">
        <v>200</v>
      </c>
      <c r="C69">
        <v>37</v>
      </c>
      <c r="E69" s="25">
        <f>+E54*E10</f>
        <v>246637129.95478225</v>
      </c>
      <c r="F69" s="25">
        <f>+F54*F10</f>
        <v>228993097.66634139</v>
      </c>
      <c r="G69" s="25">
        <f>+G54*G10</f>
        <v>291600305.74129629</v>
      </c>
      <c r="H69" s="25">
        <f>+H54*H10</f>
        <v>402515954.73688036</v>
      </c>
      <c r="I69" s="25">
        <f>+I54*I10</f>
        <v>30484248.270265453</v>
      </c>
      <c r="J69" s="25">
        <f>+J54*J10</f>
        <v>0</v>
      </c>
      <c r="K69" s="25">
        <f>+K54*K10</f>
        <v>0</v>
      </c>
      <c r="L69" s="25">
        <f t="shared" si="28"/>
        <v>1200230736.3695657</v>
      </c>
      <c r="M69" s="31">
        <f>+L69/M10</f>
        <v>1.0430777537128828</v>
      </c>
    </row>
    <row r="70" spans="1:13" x14ac:dyDescent="0.25">
      <c r="A70">
        <v>6</v>
      </c>
      <c r="B70" t="s">
        <v>200</v>
      </c>
      <c r="C70">
        <v>42</v>
      </c>
      <c r="E70" s="25">
        <f>+E55*E11</f>
        <v>275903941.6466862</v>
      </c>
      <c r="F70" s="25">
        <f>+F55*F11</f>
        <v>209189974.90283576</v>
      </c>
      <c r="G70" s="25">
        <f>+G55*G11</f>
        <v>214794788.62897018</v>
      </c>
      <c r="H70" s="25">
        <f>+H55*H11</f>
        <v>441692882.51487428</v>
      </c>
      <c r="I70" s="25">
        <f>+I55*I11</f>
        <v>240018471.17485127</v>
      </c>
      <c r="J70" s="25">
        <f>+J55*J11</f>
        <v>14546489.166476324</v>
      </c>
      <c r="K70" s="25">
        <f>+K55*K11</f>
        <v>0</v>
      </c>
      <c r="L70" s="25">
        <f t="shared" si="28"/>
        <v>1396146548.0346937</v>
      </c>
      <c r="M70" s="31">
        <f>+L70/M11</f>
        <v>0.98131865770787752</v>
      </c>
    </row>
    <row r="71" spans="1:13" x14ac:dyDescent="0.25">
      <c r="A71">
        <v>7</v>
      </c>
      <c r="B71" t="s">
        <v>200</v>
      </c>
      <c r="C71">
        <v>47</v>
      </c>
      <c r="E71" s="25">
        <f>+E56*E12</f>
        <v>197184123.17410186</v>
      </c>
      <c r="F71" s="25">
        <f>+F56*F12</f>
        <v>203713017.30167505</v>
      </c>
      <c r="G71" s="25">
        <f>+G56*G12</f>
        <v>192144979.06491458</v>
      </c>
      <c r="H71" s="25">
        <f>+H56*H12</f>
        <v>239128506.29338443</v>
      </c>
      <c r="I71" s="25">
        <f>+I56*I12</f>
        <v>297267769.59178841</v>
      </c>
      <c r="J71" s="25">
        <f>+J56*J12</f>
        <v>132166786.02921438</v>
      </c>
      <c r="K71" s="25">
        <f>+K56*K12</f>
        <v>7573997.4507482322</v>
      </c>
      <c r="L71" s="25">
        <f t="shared" si="28"/>
        <v>1269179178.9058268</v>
      </c>
      <c r="M71" s="31">
        <f>+L71/M12</f>
        <v>0.94037944724667111</v>
      </c>
    </row>
    <row r="72" spans="1:13" x14ac:dyDescent="0.25">
      <c r="A72">
        <v>8</v>
      </c>
      <c r="B72" t="s">
        <v>200</v>
      </c>
      <c r="C72">
        <v>52</v>
      </c>
      <c r="E72" s="25">
        <f>+E57*E13</f>
        <v>125425137.73740949</v>
      </c>
      <c r="F72" s="25">
        <f>+F57*F13</f>
        <v>187730726.30678076</v>
      </c>
      <c r="G72" s="25">
        <f>+G57*G13</f>
        <v>240789282.92067149</v>
      </c>
      <c r="H72" s="25">
        <f>+H57*H13</f>
        <v>252156835.27419356</v>
      </c>
      <c r="I72" s="25">
        <f>+I57*I13</f>
        <v>196908534.20078999</v>
      </c>
      <c r="J72" s="25">
        <f>+J57*J13</f>
        <v>239921395.26695195</v>
      </c>
      <c r="K72" s="25">
        <f>+K57*K13</f>
        <v>84413655.019502968</v>
      </c>
      <c r="L72" s="25">
        <f t="shared" si="28"/>
        <v>1327345566.7263002</v>
      </c>
      <c r="M72" s="31">
        <f>+L72/M13</f>
        <v>0.9703531296737673</v>
      </c>
    </row>
    <row r="73" spans="1:13" x14ac:dyDescent="0.25">
      <c r="A73">
        <v>9</v>
      </c>
      <c r="B73" t="s">
        <v>200</v>
      </c>
      <c r="C73">
        <v>57</v>
      </c>
      <c r="E73" s="25">
        <f>+E58*E14</f>
        <v>95752359.18693915</v>
      </c>
      <c r="F73" s="25">
        <f>+F58*F14</f>
        <v>120200180.69069916</v>
      </c>
      <c r="G73" s="25">
        <f>+G58*G14</f>
        <v>178873246.38506052</v>
      </c>
      <c r="H73" s="25">
        <f>+H58*H14</f>
        <v>257662733.03377035</v>
      </c>
      <c r="I73" s="25">
        <f>+I58*I14</f>
        <v>227940956.13625559</v>
      </c>
      <c r="J73" s="25">
        <f>+J58*J14</f>
        <v>161510419.57854128</v>
      </c>
      <c r="K73" s="25">
        <f>+K58*K14</f>
        <v>201044738.21936765</v>
      </c>
      <c r="L73" s="25">
        <f t="shared" si="28"/>
        <v>1242984633.2306337</v>
      </c>
      <c r="M73" s="31">
        <f>+L73/M14</f>
        <v>0.96350772564938558</v>
      </c>
    </row>
    <row r="74" spans="1:13" x14ac:dyDescent="0.25">
      <c r="A74">
        <v>10</v>
      </c>
      <c r="B74" t="s">
        <v>200</v>
      </c>
      <c r="C74">
        <v>62</v>
      </c>
      <c r="E74" s="25">
        <f>+E59*E15</f>
        <v>36928070.911026709</v>
      </c>
      <c r="F74" s="25">
        <f>+F59*F15</f>
        <v>54646419.02820497</v>
      </c>
      <c r="G74" s="25">
        <f>+G59*G15</f>
        <v>79295554.340389758</v>
      </c>
      <c r="H74" s="25">
        <f>+H59*H15</f>
        <v>127291845.70124836</v>
      </c>
      <c r="I74" s="25">
        <f>+I59*I15</f>
        <v>133490356.79479796</v>
      </c>
      <c r="J74" s="25">
        <f>+J59*J15</f>
        <v>99267008.204844028</v>
      </c>
      <c r="K74" s="25">
        <f>+K59*K15</f>
        <v>141258992.3888301</v>
      </c>
      <c r="L74" s="25">
        <f t="shared" si="28"/>
        <v>672178247.36934185</v>
      </c>
      <c r="M74" s="31">
        <f>+L74/M15</f>
        <v>0.96879454502152584</v>
      </c>
    </row>
    <row r="75" spans="1:13" x14ac:dyDescent="0.25">
      <c r="A75">
        <v>11</v>
      </c>
      <c r="B75" t="s">
        <v>200</v>
      </c>
      <c r="C75">
        <v>67</v>
      </c>
      <c r="E75" s="25">
        <f>+E60*E16</f>
        <v>13514461.76631484</v>
      </c>
      <c r="F75" s="25">
        <f>+F60*F16</f>
        <v>22122850.961256273</v>
      </c>
      <c r="G75" s="25">
        <f>+G60*G16</f>
        <v>13706499.497361308</v>
      </c>
      <c r="H75" s="25">
        <f>+H60*H16</f>
        <v>20487279.842965633</v>
      </c>
      <c r="I75" s="25">
        <f>+I60*I16</f>
        <v>18231564.073368516</v>
      </c>
      <c r="J75" s="25">
        <f>+J60*J16</f>
        <v>19005508.135216888</v>
      </c>
      <c r="K75" s="25">
        <f>+K60*K16</f>
        <v>34521323.383897543</v>
      </c>
      <c r="L75" s="25">
        <f t="shared" si="28"/>
        <v>141589487.66038102</v>
      </c>
      <c r="M75" s="31">
        <f>+L75/M16</f>
        <v>1.0346787337607211</v>
      </c>
    </row>
    <row r="76" spans="1:13" x14ac:dyDescent="0.25">
      <c r="A76">
        <v>12</v>
      </c>
      <c r="B76" t="s">
        <v>200</v>
      </c>
      <c r="C76">
        <v>70</v>
      </c>
      <c r="E76" s="25">
        <f>+E61*E17</f>
        <v>4967142.0193075044</v>
      </c>
      <c r="F76" s="25">
        <f>+F61*F17</f>
        <v>8268744.8703822894</v>
      </c>
      <c r="G76" s="25">
        <f>+G61*G17</f>
        <v>4218237.7332990095</v>
      </c>
      <c r="H76" s="25">
        <f>+H61*H17</f>
        <v>3527773.6388209551</v>
      </c>
      <c r="I76" s="25">
        <f>+I61*I17</f>
        <v>2694748.0360406744</v>
      </c>
      <c r="J76" s="25">
        <f>+J61*J17</f>
        <v>2643909.5649375725</v>
      </c>
      <c r="K76" s="25">
        <f>+K61*K17</f>
        <v>6716949.6993178017</v>
      </c>
      <c r="L76" s="25">
        <f t="shared" si="28"/>
        <v>33037505.562105808</v>
      </c>
      <c r="M76" s="31">
        <f>+L76/M17</f>
        <v>0.85269021911136644</v>
      </c>
    </row>
    <row r="77" spans="1:13" x14ac:dyDescent="0.25">
      <c r="A77">
        <v>13</v>
      </c>
      <c r="B77" t="s">
        <v>200</v>
      </c>
      <c r="C77" t="s">
        <v>117</v>
      </c>
      <c r="L77" s="25">
        <f>+SUM(L65:L76)</f>
        <v>8543436374.9735088</v>
      </c>
      <c r="M77" s="31">
        <f>+L77/M18</f>
        <v>0.987791391127813</v>
      </c>
    </row>
    <row r="78" spans="1:13" x14ac:dyDescent="0.25">
      <c r="L78" s="30"/>
    </row>
    <row r="83" spans="1:13" s="5" customFormat="1" x14ac:dyDescent="0.25">
      <c r="A83" s="5" t="s">
        <v>319</v>
      </c>
    </row>
    <row r="85" spans="1:13" x14ac:dyDescent="0.25">
      <c r="D85" t="s">
        <v>275</v>
      </c>
      <c r="E85" t="s">
        <v>310</v>
      </c>
      <c r="F85" t="s">
        <v>311</v>
      </c>
      <c r="G85" t="s">
        <v>312</v>
      </c>
      <c r="H85" t="s">
        <v>55</v>
      </c>
      <c r="I85" t="s">
        <v>56</v>
      </c>
      <c r="J85" t="s">
        <v>57</v>
      </c>
      <c r="K85" t="s">
        <v>58</v>
      </c>
      <c r="L85" t="s">
        <v>313</v>
      </c>
      <c r="M85" t="s">
        <v>314</v>
      </c>
    </row>
    <row r="86" spans="1:13" x14ac:dyDescent="0.25">
      <c r="A86" t="s">
        <v>122</v>
      </c>
      <c r="B86" t="s">
        <v>118</v>
      </c>
      <c r="C86" t="s">
        <v>120</v>
      </c>
      <c r="D86" t="s">
        <v>119</v>
      </c>
      <c r="E86">
        <v>2</v>
      </c>
      <c r="F86">
        <v>7</v>
      </c>
      <c r="G86">
        <v>12</v>
      </c>
      <c r="H86">
        <v>17</v>
      </c>
      <c r="I86">
        <v>22</v>
      </c>
      <c r="J86">
        <v>27</v>
      </c>
      <c r="K86">
        <v>32</v>
      </c>
      <c r="L86">
        <v>36</v>
      </c>
      <c r="M86" t="s">
        <v>117</v>
      </c>
    </row>
    <row r="87" spans="1:13" x14ac:dyDescent="0.25">
      <c r="A87">
        <v>1</v>
      </c>
      <c r="B87" t="s">
        <v>83</v>
      </c>
      <c r="C87">
        <v>22</v>
      </c>
      <c r="D87" t="s">
        <v>315</v>
      </c>
      <c r="E87" s="14">
        <v>27192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27192</v>
      </c>
    </row>
    <row r="88" spans="1:13" x14ac:dyDescent="0.25">
      <c r="A88">
        <v>2</v>
      </c>
      <c r="B88" t="s">
        <v>83</v>
      </c>
      <c r="C88">
        <v>27</v>
      </c>
      <c r="D88" t="s">
        <v>57</v>
      </c>
      <c r="E88" s="14">
        <v>38197</v>
      </c>
      <c r="F88" s="14">
        <v>52637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39265</v>
      </c>
    </row>
    <row r="89" spans="1:13" x14ac:dyDescent="0.25">
      <c r="A89">
        <v>3</v>
      </c>
      <c r="B89" t="s">
        <v>83</v>
      </c>
      <c r="C89">
        <v>32</v>
      </c>
      <c r="D89" t="s">
        <v>58</v>
      </c>
      <c r="E89" s="14">
        <v>43481</v>
      </c>
      <c r="F89" s="14">
        <v>59758</v>
      </c>
      <c r="G89" s="14">
        <v>70418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51389</v>
      </c>
    </row>
    <row r="90" spans="1:13" x14ac:dyDescent="0.25">
      <c r="A90">
        <v>4</v>
      </c>
      <c r="B90" t="s">
        <v>83</v>
      </c>
      <c r="C90">
        <v>37</v>
      </c>
      <c r="D90" t="s">
        <v>59</v>
      </c>
      <c r="E90" s="14">
        <v>42788</v>
      </c>
      <c r="F90" s="14">
        <v>61038</v>
      </c>
      <c r="G90" s="14">
        <v>70571</v>
      </c>
      <c r="H90" s="14">
        <v>80103</v>
      </c>
      <c r="I90" s="14">
        <v>0</v>
      </c>
      <c r="J90" s="14">
        <v>0</v>
      </c>
      <c r="K90" s="14">
        <v>0</v>
      </c>
      <c r="L90" s="14">
        <v>0</v>
      </c>
      <c r="M90" s="14">
        <v>60463</v>
      </c>
    </row>
    <row r="91" spans="1:13" x14ac:dyDescent="0.25">
      <c r="A91">
        <v>5</v>
      </c>
      <c r="B91" t="s">
        <v>83</v>
      </c>
      <c r="C91">
        <v>42</v>
      </c>
      <c r="D91" t="s">
        <v>62</v>
      </c>
      <c r="E91" s="14">
        <v>44470</v>
      </c>
      <c r="F91" s="14">
        <v>64787</v>
      </c>
      <c r="G91" s="14">
        <v>72319</v>
      </c>
      <c r="H91" s="14">
        <v>78750</v>
      </c>
      <c r="I91" s="14">
        <v>83695</v>
      </c>
      <c r="J91" s="14">
        <v>0</v>
      </c>
      <c r="K91" s="14">
        <v>0</v>
      </c>
      <c r="L91" s="14">
        <v>0</v>
      </c>
      <c r="M91" s="14">
        <v>67566</v>
      </c>
    </row>
    <row r="92" spans="1:13" x14ac:dyDescent="0.25">
      <c r="A92">
        <v>6</v>
      </c>
      <c r="B92" t="s">
        <v>83</v>
      </c>
      <c r="C92">
        <v>47</v>
      </c>
      <c r="D92" t="s">
        <v>63</v>
      </c>
      <c r="E92" s="14">
        <v>39000</v>
      </c>
      <c r="F92" s="14">
        <v>66356</v>
      </c>
      <c r="G92" s="14">
        <v>72427</v>
      </c>
      <c r="H92" s="14">
        <v>79866</v>
      </c>
      <c r="I92" s="14">
        <v>83594</v>
      </c>
      <c r="J92" s="14">
        <v>82119</v>
      </c>
      <c r="K92" s="14">
        <v>0</v>
      </c>
      <c r="L92" s="14">
        <v>0</v>
      </c>
      <c r="M92" s="14">
        <v>70924</v>
      </c>
    </row>
    <row r="93" spans="1:13" x14ac:dyDescent="0.25">
      <c r="A93">
        <v>7</v>
      </c>
      <c r="B93" t="s">
        <v>83</v>
      </c>
      <c r="C93">
        <v>52</v>
      </c>
      <c r="D93" t="s">
        <v>64</v>
      </c>
      <c r="E93" s="14">
        <v>33981</v>
      </c>
      <c r="F93" s="14">
        <v>66880</v>
      </c>
      <c r="G93" s="14">
        <v>76652</v>
      </c>
      <c r="H93" s="14">
        <v>78302</v>
      </c>
      <c r="I93" s="14">
        <v>84379</v>
      </c>
      <c r="J93" s="14">
        <v>90516</v>
      </c>
      <c r="K93" s="14">
        <v>92031</v>
      </c>
      <c r="L93" s="14">
        <v>0</v>
      </c>
      <c r="M93" s="14">
        <v>72912</v>
      </c>
    </row>
    <row r="94" spans="1:13" x14ac:dyDescent="0.25">
      <c r="A94">
        <v>8</v>
      </c>
      <c r="B94" t="s">
        <v>83</v>
      </c>
      <c r="C94">
        <v>57</v>
      </c>
      <c r="D94" t="s">
        <v>65</v>
      </c>
      <c r="E94" s="14">
        <v>31982</v>
      </c>
      <c r="F94" s="14">
        <v>58257</v>
      </c>
      <c r="G94" s="14">
        <v>67880</v>
      </c>
      <c r="H94" s="14">
        <v>77107</v>
      </c>
      <c r="I94" s="14">
        <v>83030</v>
      </c>
      <c r="J94" s="14">
        <v>83334</v>
      </c>
      <c r="K94" s="14">
        <v>86855</v>
      </c>
      <c r="L94" s="14">
        <v>87417</v>
      </c>
      <c r="M94" s="14">
        <v>71542</v>
      </c>
    </row>
    <row r="95" spans="1:13" x14ac:dyDescent="0.25">
      <c r="A95">
        <v>9</v>
      </c>
      <c r="B95" t="s">
        <v>83</v>
      </c>
      <c r="C95">
        <v>62</v>
      </c>
      <c r="D95" t="s">
        <v>66</v>
      </c>
      <c r="E95" s="14">
        <v>18124</v>
      </c>
      <c r="F95" s="14">
        <v>45531</v>
      </c>
      <c r="G95" s="14">
        <v>61902</v>
      </c>
      <c r="H95" s="14">
        <v>77829</v>
      </c>
      <c r="I95" s="14">
        <v>80235</v>
      </c>
      <c r="J95" s="14">
        <v>81404</v>
      </c>
      <c r="K95" s="14">
        <v>80148</v>
      </c>
      <c r="L95" s="14">
        <v>83195</v>
      </c>
      <c r="M95" s="14">
        <v>64244</v>
      </c>
    </row>
    <row r="96" spans="1:13" x14ac:dyDescent="0.25">
      <c r="A96">
        <v>10</v>
      </c>
      <c r="B96" t="s">
        <v>83</v>
      </c>
      <c r="C96">
        <v>67</v>
      </c>
      <c r="D96" t="s">
        <v>316</v>
      </c>
      <c r="E96" s="14">
        <v>13249</v>
      </c>
      <c r="F96" s="14">
        <v>48927</v>
      </c>
      <c r="G96" s="14">
        <v>46785</v>
      </c>
      <c r="H96" s="14">
        <v>71900</v>
      </c>
      <c r="I96" s="14">
        <v>70614</v>
      </c>
      <c r="J96" s="14">
        <v>86365</v>
      </c>
      <c r="K96" s="14">
        <v>84747</v>
      </c>
      <c r="L96" s="14">
        <v>103282</v>
      </c>
      <c r="M96" s="14">
        <v>46614</v>
      </c>
    </row>
    <row r="97" spans="1:15" x14ac:dyDescent="0.25">
      <c r="A97">
        <v>11</v>
      </c>
      <c r="B97" t="s">
        <v>83</v>
      </c>
      <c r="C97" t="s">
        <v>117</v>
      </c>
      <c r="D97" t="s">
        <v>314</v>
      </c>
      <c r="E97" s="14">
        <v>37720</v>
      </c>
      <c r="F97" s="14">
        <v>60295</v>
      </c>
      <c r="G97" s="14">
        <v>70749</v>
      </c>
      <c r="H97" s="14">
        <v>78647</v>
      </c>
      <c r="I97" s="14">
        <v>82904</v>
      </c>
      <c r="J97" s="14">
        <v>85441</v>
      </c>
      <c r="K97" s="14">
        <v>84946</v>
      </c>
      <c r="L97" s="14">
        <v>88435</v>
      </c>
      <c r="M97" s="14">
        <v>62440</v>
      </c>
    </row>
    <row r="99" spans="1:15" x14ac:dyDescent="0.25">
      <c r="D99" t="s">
        <v>317</v>
      </c>
    </row>
    <row r="100" spans="1:15" x14ac:dyDescent="0.25">
      <c r="C100">
        <v>20</v>
      </c>
      <c r="D100" t="s">
        <v>318</v>
      </c>
      <c r="E100" s="33">
        <f>+E101</f>
        <v>1</v>
      </c>
      <c r="F100" s="33">
        <f t="shared" ref="F100:M100" si="29">+F101</f>
        <v>0</v>
      </c>
      <c r="G100" s="33">
        <f t="shared" si="29"/>
        <v>0</v>
      </c>
      <c r="H100" s="33">
        <f t="shared" si="29"/>
        <v>0</v>
      </c>
      <c r="I100" s="33">
        <f t="shared" si="29"/>
        <v>0</v>
      </c>
      <c r="J100" s="33">
        <f t="shared" si="29"/>
        <v>0</v>
      </c>
      <c r="K100" s="33">
        <f t="shared" si="29"/>
        <v>0</v>
      </c>
      <c r="L100" s="33">
        <f t="shared" si="29"/>
        <v>0</v>
      </c>
      <c r="M100" s="33">
        <f t="shared" si="29"/>
        <v>1</v>
      </c>
      <c r="O100">
        <v>20</v>
      </c>
    </row>
    <row r="101" spans="1:15" x14ac:dyDescent="0.25">
      <c r="A101">
        <v>1</v>
      </c>
      <c r="B101" t="s">
        <v>83</v>
      </c>
      <c r="C101">
        <v>22</v>
      </c>
      <c r="E101" s="15">
        <f>+E87/$M87</f>
        <v>1</v>
      </c>
      <c r="F101" s="15">
        <f t="shared" ref="F101:M101" si="30">+F87/$M87</f>
        <v>0</v>
      </c>
      <c r="G101" s="15">
        <f t="shared" si="30"/>
        <v>0</v>
      </c>
      <c r="H101" s="15">
        <f t="shared" si="30"/>
        <v>0</v>
      </c>
      <c r="I101" s="15">
        <f t="shared" si="30"/>
        <v>0</v>
      </c>
      <c r="J101" s="15">
        <f t="shared" si="30"/>
        <v>0</v>
      </c>
      <c r="K101" s="15">
        <f t="shared" si="30"/>
        <v>0</v>
      </c>
      <c r="L101" s="15">
        <f t="shared" si="30"/>
        <v>0</v>
      </c>
      <c r="M101" s="15">
        <f t="shared" si="30"/>
        <v>1</v>
      </c>
      <c r="O101">
        <v>22</v>
      </c>
    </row>
    <row r="102" spans="1:15" x14ac:dyDescent="0.25">
      <c r="A102">
        <v>2</v>
      </c>
      <c r="B102" t="s">
        <v>83</v>
      </c>
      <c r="C102">
        <v>27</v>
      </c>
      <c r="E102" s="15">
        <f t="shared" ref="E102:M102" si="31">+E88/$M88</f>
        <v>0.97280020374379217</v>
      </c>
      <c r="F102" s="15">
        <f t="shared" si="31"/>
        <v>1.3405577486310964</v>
      </c>
      <c r="G102" s="15">
        <f t="shared" si="31"/>
        <v>0</v>
      </c>
      <c r="H102" s="15">
        <f t="shared" si="31"/>
        <v>0</v>
      </c>
      <c r="I102" s="15">
        <f t="shared" si="31"/>
        <v>0</v>
      </c>
      <c r="J102" s="15">
        <f t="shared" si="31"/>
        <v>0</v>
      </c>
      <c r="K102" s="15">
        <f t="shared" si="31"/>
        <v>0</v>
      </c>
      <c r="L102" s="15">
        <f t="shared" si="31"/>
        <v>0</v>
      </c>
      <c r="M102" s="15">
        <f t="shared" si="31"/>
        <v>1</v>
      </c>
      <c r="O102">
        <v>27</v>
      </c>
    </row>
    <row r="103" spans="1:15" x14ac:dyDescent="0.25">
      <c r="A103">
        <v>3</v>
      </c>
      <c r="B103" t="s">
        <v>83</v>
      </c>
      <c r="C103">
        <v>32</v>
      </c>
      <c r="E103" s="15">
        <f t="shared" ref="E103:M103" si="32">+E89/$M89</f>
        <v>0.84611492731907612</v>
      </c>
      <c r="F103" s="15">
        <f t="shared" si="32"/>
        <v>1.162855864095429</v>
      </c>
      <c r="G103" s="15">
        <f t="shared" si="32"/>
        <v>1.3702932534199925</v>
      </c>
      <c r="H103" s="15">
        <f t="shared" si="32"/>
        <v>0</v>
      </c>
      <c r="I103" s="15">
        <f t="shared" si="32"/>
        <v>0</v>
      </c>
      <c r="J103" s="15">
        <f t="shared" si="32"/>
        <v>0</v>
      </c>
      <c r="K103" s="15">
        <f t="shared" si="32"/>
        <v>0</v>
      </c>
      <c r="L103" s="15">
        <f t="shared" si="32"/>
        <v>0</v>
      </c>
      <c r="M103" s="15">
        <f t="shared" si="32"/>
        <v>1</v>
      </c>
      <c r="O103">
        <v>32</v>
      </c>
    </row>
    <row r="104" spans="1:15" x14ac:dyDescent="0.25">
      <c r="A104">
        <v>4</v>
      </c>
      <c r="B104" t="s">
        <v>83</v>
      </c>
      <c r="C104">
        <v>37</v>
      </c>
      <c r="E104" s="15">
        <f t="shared" ref="E104:M104" si="33">+E90/$M90</f>
        <v>0.70767246084382185</v>
      </c>
      <c r="F104" s="15">
        <f t="shared" si="33"/>
        <v>1.0095099482328036</v>
      </c>
      <c r="G104" s="15">
        <f t="shared" si="33"/>
        <v>1.1671766204124836</v>
      </c>
      <c r="H104" s="15">
        <f t="shared" si="33"/>
        <v>1.3248267535517588</v>
      </c>
      <c r="I104" s="15">
        <f t="shared" si="33"/>
        <v>0</v>
      </c>
      <c r="J104" s="15">
        <f t="shared" si="33"/>
        <v>0</v>
      </c>
      <c r="K104" s="15">
        <f t="shared" si="33"/>
        <v>0</v>
      </c>
      <c r="L104" s="15">
        <f t="shared" si="33"/>
        <v>0</v>
      </c>
      <c r="M104" s="15">
        <f t="shared" si="33"/>
        <v>1</v>
      </c>
      <c r="O104">
        <v>37</v>
      </c>
    </row>
    <row r="105" spans="1:15" x14ac:dyDescent="0.25">
      <c r="A105">
        <v>5</v>
      </c>
      <c r="B105" t="s">
        <v>83</v>
      </c>
      <c r="C105">
        <v>42</v>
      </c>
      <c r="E105" s="15">
        <f t="shared" ref="E105:M105" si="34">+E91/$M91</f>
        <v>0.65817126957345407</v>
      </c>
      <c r="F105" s="15">
        <f t="shared" si="34"/>
        <v>0.95886984578042211</v>
      </c>
      <c r="G105" s="15">
        <f t="shared" si="34"/>
        <v>1.070346032027943</v>
      </c>
      <c r="H105" s="15">
        <f t="shared" si="34"/>
        <v>1.1655270402273332</v>
      </c>
      <c r="I105" s="15">
        <f t="shared" si="34"/>
        <v>1.2387147381819259</v>
      </c>
      <c r="J105" s="15">
        <f t="shared" si="34"/>
        <v>0</v>
      </c>
      <c r="K105" s="15">
        <f t="shared" si="34"/>
        <v>0</v>
      </c>
      <c r="L105" s="15">
        <f t="shared" si="34"/>
        <v>0</v>
      </c>
      <c r="M105" s="15">
        <f t="shared" si="34"/>
        <v>1</v>
      </c>
      <c r="O105">
        <v>42</v>
      </c>
    </row>
    <row r="106" spans="1:15" x14ac:dyDescent="0.25">
      <c r="A106">
        <v>6</v>
      </c>
      <c r="B106" t="s">
        <v>83</v>
      </c>
      <c r="C106">
        <v>47</v>
      </c>
      <c r="E106" s="15">
        <f t="shared" ref="E106:M106" si="35">+E92/$M92</f>
        <v>0.54988438328351474</v>
      </c>
      <c r="F106" s="15">
        <f t="shared" si="35"/>
        <v>0.93559302915797193</v>
      </c>
      <c r="G106" s="15">
        <f t="shared" si="35"/>
        <v>1.0211916981557725</v>
      </c>
      <c r="H106" s="15">
        <f t="shared" si="35"/>
        <v>1.1260786193672099</v>
      </c>
      <c r="I106" s="15">
        <f t="shared" si="35"/>
        <v>1.1786419265692853</v>
      </c>
      <c r="J106" s="15">
        <f t="shared" si="35"/>
        <v>1.1578450172015116</v>
      </c>
      <c r="K106" s="15">
        <f t="shared" si="35"/>
        <v>0</v>
      </c>
      <c r="L106" s="15">
        <f t="shared" si="35"/>
        <v>0</v>
      </c>
      <c r="M106" s="15">
        <f t="shared" si="35"/>
        <v>1</v>
      </c>
      <c r="O106">
        <v>47</v>
      </c>
    </row>
    <row r="107" spans="1:15" x14ac:dyDescent="0.25">
      <c r="A107">
        <v>7</v>
      </c>
      <c r="B107" t="s">
        <v>83</v>
      </c>
      <c r="C107">
        <v>52</v>
      </c>
      <c r="E107" s="15">
        <f t="shared" ref="E107:M107" si="36">+E93/$M93</f>
        <v>0.46605497037524685</v>
      </c>
      <c r="F107" s="15">
        <f t="shared" si="36"/>
        <v>0.91727013385999556</v>
      </c>
      <c r="G107" s="15">
        <f t="shared" si="36"/>
        <v>1.0512947114329603</v>
      </c>
      <c r="H107" s="15">
        <f t="shared" si="36"/>
        <v>1.0739247311827957</v>
      </c>
      <c r="I107" s="15">
        <f t="shared" si="36"/>
        <v>1.1572717796796137</v>
      </c>
      <c r="J107" s="15">
        <f t="shared" si="36"/>
        <v>1.2414417379855167</v>
      </c>
      <c r="K107" s="15">
        <f t="shared" si="36"/>
        <v>1.2622202106649112</v>
      </c>
      <c r="L107" s="15">
        <f t="shared" si="36"/>
        <v>0</v>
      </c>
      <c r="M107" s="15">
        <f t="shared" si="36"/>
        <v>1</v>
      </c>
      <c r="O107">
        <v>52</v>
      </c>
    </row>
    <row r="108" spans="1:15" x14ac:dyDescent="0.25">
      <c r="A108">
        <v>8</v>
      </c>
      <c r="B108" t="s">
        <v>83</v>
      </c>
      <c r="C108">
        <v>57</v>
      </c>
      <c r="E108" s="15">
        <f t="shared" ref="E108:M108" si="37">+E94/$M94</f>
        <v>0.44703810349165524</v>
      </c>
      <c r="F108" s="15">
        <f t="shared" si="37"/>
        <v>0.81430488384445499</v>
      </c>
      <c r="G108" s="15">
        <f t="shared" si="37"/>
        <v>0.94881328450420732</v>
      </c>
      <c r="H108" s="15">
        <f t="shared" si="37"/>
        <v>1.0777864750775767</v>
      </c>
      <c r="I108" s="15">
        <f t="shared" si="37"/>
        <v>1.1605770037180956</v>
      </c>
      <c r="J108" s="15">
        <f t="shared" si="37"/>
        <v>1.1648262559056219</v>
      </c>
      <c r="K108" s="15">
        <f t="shared" si="37"/>
        <v>1.2140421011433844</v>
      </c>
      <c r="L108" s="15">
        <f t="shared" si="37"/>
        <v>1.2218976265690085</v>
      </c>
      <c r="M108" s="15">
        <f t="shared" si="37"/>
        <v>1</v>
      </c>
      <c r="O108">
        <v>57</v>
      </c>
    </row>
    <row r="109" spans="1:15" x14ac:dyDescent="0.25">
      <c r="A109">
        <v>9</v>
      </c>
      <c r="B109" t="s">
        <v>83</v>
      </c>
      <c r="C109">
        <v>62</v>
      </c>
      <c r="E109" s="15">
        <f t="shared" ref="E109:M109" si="38">+E95/$M95</f>
        <v>0.28211194819749702</v>
      </c>
      <c r="F109" s="15">
        <f t="shared" si="38"/>
        <v>0.7087198804557624</v>
      </c>
      <c r="G109" s="15">
        <f t="shared" si="38"/>
        <v>0.9635452337961522</v>
      </c>
      <c r="H109" s="15">
        <f t="shared" si="38"/>
        <v>1.2114594359006288</v>
      </c>
      <c r="I109" s="15">
        <f t="shared" si="38"/>
        <v>1.2489104040844281</v>
      </c>
      <c r="J109" s="15">
        <f t="shared" si="38"/>
        <v>1.2671066558744786</v>
      </c>
      <c r="K109" s="15">
        <f t="shared" si="38"/>
        <v>1.2475561920179317</v>
      </c>
      <c r="L109" s="15">
        <f t="shared" si="38"/>
        <v>1.2949847456571819</v>
      </c>
      <c r="M109" s="15">
        <f t="shared" si="38"/>
        <v>1</v>
      </c>
      <c r="O109">
        <v>62</v>
      </c>
    </row>
    <row r="110" spans="1:15" x14ac:dyDescent="0.25">
      <c r="A110">
        <v>10</v>
      </c>
      <c r="B110" t="s">
        <v>83</v>
      </c>
      <c r="C110">
        <v>67</v>
      </c>
      <c r="E110" s="15">
        <f t="shared" ref="E110:M110" si="39">+E96/$M96</f>
        <v>0.28422791436049255</v>
      </c>
      <c r="F110" s="15">
        <f t="shared" si="39"/>
        <v>1.0496202857510619</v>
      </c>
      <c r="G110" s="15">
        <f t="shared" si="39"/>
        <v>1.0036684257948256</v>
      </c>
      <c r="H110" s="15">
        <f t="shared" si="39"/>
        <v>1.5424550564208177</v>
      </c>
      <c r="I110" s="15">
        <f t="shared" si="39"/>
        <v>1.5148667782211354</v>
      </c>
      <c r="J110" s="15">
        <f t="shared" si="39"/>
        <v>1.8527695542111813</v>
      </c>
      <c r="K110" s="15">
        <f t="shared" si="39"/>
        <v>1.8180589522461064</v>
      </c>
      <c r="L110" s="15">
        <f t="shared" si="39"/>
        <v>2.215686274509804</v>
      </c>
      <c r="M110" s="15">
        <f t="shared" si="39"/>
        <v>1</v>
      </c>
      <c r="O110">
        <v>67</v>
      </c>
    </row>
    <row r="111" spans="1:15" x14ac:dyDescent="0.25">
      <c r="A111">
        <v>11</v>
      </c>
      <c r="B111" t="s">
        <v>83</v>
      </c>
      <c r="C111">
        <v>70</v>
      </c>
      <c r="D111" t="s">
        <v>318</v>
      </c>
      <c r="E111" s="15">
        <f>+E110</f>
        <v>0.28422791436049255</v>
      </c>
      <c r="F111" s="15">
        <f t="shared" ref="F111:M111" si="40">+F110</f>
        <v>1.0496202857510619</v>
      </c>
      <c r="G111" s="15">
        <f t="shared" si="40"/>
        <v>1.0036684257948256</v>
      </c>
      <c r="H111" s="15">
        <f t="shared" si="40"/>
        <v>1.5424550564208177</v>
      </c>
      <c r="I111" s="15">
        <f t="shared" si="40"/>
        <v>1.5148667782211354</v>
      </c>
      <c r="J111" s="15">
        <f t="shared" si="40"/>
        <v>1.8527695542111813</v>
      </c>
      <c r="K111" s="15">
        <f t="shared" si="40"/>
        <v>1.8180589522461064</v>
      </c>
      <c r="L111" s="15">
        <f t="shared" si="40"/>
        <v>2.215686274509804</v>
      </c>
      <c r="M111" s="15">
        <f t="shared" si="40"/>
        <v>1</v>
      </c>
      <c r="O111">
        <v>70</v>
      </c>
    </row>
    <row r="118" spans="1:13" s="5" customFormat="1" x14ac:dyDescent="0.25">
      <c r="A118" s="5" t="s">
        <v>323</v>
      </c>
    </row>
    <row r="119" spans="1:13" x14ac:dyDescent="0.25">
      <c r="A119" t="s">
        <v>122</v>
      </c>
      <c r="B119" t="s">
        <v>118</v>
      </c>
      <c r="C119" t="s">
        <v>120</v>
      </c>
      <c r="D119" t="s">
        <v>119</v>
      </c>
      <c r="E119">
        <v>2</v>
      </c>
      <c r="F119">
        <v>7</v>
      </c>
      <c r="G119">
        <v>12</v>
      </c>
      <c r="H119">
        <v>17</v>
      </c>
      <c r="I119">
        <v>22</v>
      </c>
      <c r="J119">
        <v>27</v>
      </c>
      <c r="K119">
        <v>32</v>
      </c>
      <c r="L119">
        <v>36</v>
      </c>
      <c r="M119" t="s">
        <v>117</v>
      </c>
    </row>
    <row r="120" spans="1:13" x14ac:dyDescent="0.25">
      <c r="A120">
        <v>1</v>
      </c>
      <c r="B120" t="s">
        <v>82</v>
      </c>
      <c r="C120">
        <v>20</v>
      </c>
      <c r="D120" t="s">
        <v>115</v>
      </c>
      <c r="E120" s="14">
        <v>459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459</v>
      </c>
    </row>
    <row r="121" spans="1:13" x14ac:dyDescent="0.25">
      <c r="A121">
        <v>2</v>
      </c>
      <c r="B121" t="s">
        <v>82</v>
      </c>
      <c r="C121">
        <v>22</v>
      </c>
      <c r="D121" t="s">
        <v>56</v>
      </c>
      <c r="E121" s="14">
        <v>6827</v>
      </c>
      <c r="F121" s="14">
        <v>279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7106</v>
      </c>
    </row>
    <row r="122" spans="1:13" x14ac:dyDescent="0.25">
      <c r="A122">
        <v>3</v>
      </c>
      <c r="B122" t="s">
        <v>82</v>
      </c>
      <c r="C122">
        <v>27</v>
      </c>
      <c r="D122" t="s">
        <v>57</v>
      </c>
      <c r="E122" s="14">
        <v>11551</v>
      </c>
      <c r="F122" s="14">
        <v>4781</v>
      </c>
      <c r="G122" s="14">
        <v>133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16465</v>
      </c>
    </row>
    <row r="123" spans="1:13" x14ac:dyDescent="0.25">
      <c r="A123">
        <v>4</v>
      </c>
      <c r="B123" t="s">
        <v>82</v>
      </c>
      <c r="C123">
        <v>32</v>
      </c>
      <c r="D123" t="s">
        <v>58</v>
      </c>
      <c r="E123" s="14">
        <v>8665</v>
      </c>
      <c r="F123" s="14">
        <v>9570</v>
      </c>
      <c r="G123" s="14">
        <v>2598</v>
      </c>
      <c r="H123" s="14">
        <v>85</v>
      </c>
      <c r="I123" s="14">
        <v>0</v>
      </c>
      <c r="J123" s="14">
        <v>0</v>
      </c>
      <c r="K123" s="14">
        <v>0</v>
      </c>
      <c r="L123" s="14">
        <v>0</v>
      </c>
      <c r="M123" s="14">
        <v>20918</v>
      </c>
    </row>
    <row r="124" spans="1:13" x14ac:dyDescent="0.25">
      <c r="A124">
        <v>5</v>
      </c>
      <c r="B124" t="s">
        <v>82</v>
      </c>
      <c r="C124">
        <v>37</v>
      </c>
      <c r="D124" t="s">
        <v>59</v>
      </c>
      <c r="E124" s="14">
        <v>7652</v>
      </c>
      <c r="F124" s="14">
        <v>7405</v>
      </c>
      <c r="G124" s="14">
        <v>5774</v>
      </c>
      <c r="H124" s="14">
        <v>1437</v>
      </c>
      <c r="I124" s="14">
        <v>22</v>
      </c>
      <c r="J124" s="14">
        <v>0</v>
      </c>
      <c r="K124" s="14">
        <v>0</v>
      </c>
      <c r="L124" s="14">
        <v>0</v>
      </c>
      <c r="M124" s="14">
        <v>22290</v>
      </c>
    </row>
    <row r="125" spans="1:13" x14ac:dyDescent="0.25">
      <c r="A125">
        <v>6</v>
      </c>
      <c r="B125" t="s">
        <v>82</v>
      </c>
      <c r="C125">
        <v>42</v>
      </c>
      <c r="D125" t="s">
        <v>62</v>
      </c>
      <c r="E125" s="14">
        <v>7662</v>
      </c>
      <c r="F125" s="14">
        <v>7536</v>
      </c>
      <c r="G125" s="14">
        <v>5567</v>
      </c>
      <c r="H125" s="14">
        <v>4343</v>
      </c>
      <c r="I125" s="14">
        <v>1049</v>
      </c>
      <c r="J125" s="14">
        <v>44</v>
      </c>
      <c r="K125" s="14">
        <v>1</v>
      </c>
      <c r="L125" s="14">
        <v>0</v>
      </c>
      <c r="M125" s="14">
        <v>26202</v>
      </c>
    </row>
    <row r="126" spans="1:13" x14ac:dyDescent="0.25">
      <c r="A126">
        <v>7</v>
      </c>
      <c r="B126" t="s">
        <v>82</v>
      </c>
      <c r="C126">
        <v>47</v>
      </c>
      <c r="D126" t="s">
        <v>63</v>
      </c>
      <c r="E126" s="14">
        <v>6708</v>
      </c>
      <c r="F126" s="14">
        <v>7218</v>
      </c>
      <c r="G126" s="14">
        <v>5343</v>
      </c>
      <c r="H126" s="14">
        <v>4117</v>
      </c>
      <c r="I126" s="14">
        <v>3012</v>
      </c>
      <c r="J126" s="14">
        <v>1087</v>
      </c>
      <c r="K126" s="14">
        <v>55</v>
      </c>
      <c r="L126" s="14">
        <v>0</v>
      </c>
      <c r="M126" s="14">
        <v>27540</v>
      </c>
    </row>
    <row r="127" spans="1:13" x14ac:dyDescent="0.25">
      <c r="A127">
        <v>8</v>
      </c>
      <c r="B127" t="s">
        <v>82</v>
      </c>
      <c r="C127">
        <v>52</v>
      </c>
      <c r="D127" t="s">
        <v>64</v>
      </c>
      <c r="E127" s="14">
        <v>6316</v>
      </c>
      <c r="F127" s="14">
        <v>6866</v>
      </c>
      <c r="G127" s="14">
        <v>6121</v>
      </c>
      <c r="H127" s="14">
        <v>4538</v>
      </c>
      <c r="I127" s="14">
        <v>3544</v>
      </c>
      <c r="J127" s="14">
        <v>2806</v>
      </c>
      <c r="K127" s="14">
        <v>504</v>
      </c>
      <c r="L127" s="14">
        <v>12</v>
      </c>
      <c r="M127" s="14">
        <v>30707</v>
      </c>
    </row>
    <row r="128" spans="1:13" x14ac:dyDescent="0.25">
      <c r="A128">
        <v>9</v>
      </c>
      <c r="B128" t="s">
        <v>82</v>
      </c>
      <c r="C128">
        <v>57</v>
      </c>
      <c r="D128" t="s">
        <v>65</v>
      </c>
      <c r="E128" s="14">
        <v>4896</v>
      </c>
      <c r="F128" s="14">
        <v>5969</v>
      </c>
      <c r="G128" s="14">
        <v>5152</v>
      </c>
      <c r="H128" s="14">
        <v>4589</v>
      </c>
      <c r="I128" s="14">
        <v>3427</v>
      </c>
      <c r="J128" s="14">
        <v>2020</v>
      </c>
      <c r="K128" s="14">
        <v>806</v>
      </c>
      <c r="L128" s="14">
        <v>209</v>
      </c>
      <c r="M128" s="14">
        <v>27068</v>
      </c>
    </row>
    <row r="129" spans="1:13" x14ac:dyDescent="0.25">
      <c r="A129">
        <v>10</v>
      </c>
      <c r="B129" t="s">
        <v>82</v>
      </c>
      <c r="C129">
        <v>62</v>
      </c>
      <c r="D129" t="s">
        <v>66</v>
      </c>
      <c r="E129" s="14">
        <v>3020</v>
      </c>
      <c r="F129" s="14">
        <v>3998</v>
      </c>
      <c r="G129" s="14">
        <v>3270</v>
      </c>
      <c r="H129" s="14">
        <v>2618</v>
      </c>
      <c r="I129" s="14">
        <v>1882</v>
      </c>
      <c r="J129" s="14">
        <v>1318</v>
      </c>
      <c r="K129" s="14">
        <v>507</v>
      </c>
      <c r="L129" s="14">
        <v>332</v>
      </c>
      <c r="M129" s="14">
        <v>16945</v>
      </c>
    </row>
    <row r="130" spans="1:13" x14ac:dyDescent="0.25">
      <c r="A130">
        <v>11</v>
      </c>
      <c r="B130" t="s">
        <v>82</v>
      </c>
      <c r="C130">
        <v>67</v>
      </c>
      <c r="D130" t="s">
        <v>71</v>
      </c>
      <c r="E130" s="14">
        <v>1119</v>
      </c>
      <c r="F130" s="14">
        <v>1420</v>
      </c>
      <c r="G130" s="14">
        <v>981</v>
      </c>
      <c r="H130" s="14">
        <v>598</v>
      </c>
      <c r="I130" s="14">
        <v>433</v>
      </c>
      <c r="J130" s="14">
        <v>292</v>
      </c>
      <c r="K130" s="14">
        <v>112</v>
      </c>
      <c r="L130" s="14">
        <v>145</v>
      </c>
      <c r="M130" s="14">
        <v>5100</v>
      </c>
    </row>
    <row r="131" spans="1:13" x14ac:dyDescent="0.25">
      <c r="A131">
        <v>12</v>
      </c>
      <c r="B131" t="s">
        <v>82</v>
      </c>
      <c r="C131">
        <v>72</v>
      </c>
      <c r="D131" t="s">
        <v>116</v>
      </c>
      <c r="E131" s="14">
        <v>435</v>
      </c>
      <c r="F131" s="14">
        <v>604</v>
      </c>
      <c r="G131" s="14">
        <v>363</v>
      </c>
      <c r="H131" s="14">
        <v>196</v>
      </c>
      <c r="I131" s="14">
        <v>127</v>
      </c>
      <c r="J131" s="14">
        <v>84</v>
      </c>
      <c r="K131" s="14">
        <v>28</v>
      </c>
      <c r="L131" s="14">
        <v>56</v>
      </c>
      <c r="M131" s="14">
        <v>1893</v>
      </c>
    </row>
    <row r="132" spans="1:13" x14ac:dyDescent="0.25">
      <c r="A132">
        <v>13</v>
      </c>
      <c r="B132" t="s">
        <v>82</v>
      </c>
      <c r="C132" t="s">
        <v>117</v>
      </c>
      <c r="D132" t="s">
        <v>92</v>
      </c>
      <c r="E132" s="14">
        <v>65310</v>
      </c>
      <c r="F132" s="14">
        <v>55646</v>
      </c>
      <c r="G132" s="14">
        <v>35302</v>
      </c>
      <c r="H132" s="14">
        <v>22521</v>
      </c>
      <c r="I132" s="14">
        <v>13496</v>
      </c>
      <c r="J132" s="14">
        <v>7651</v>
      </c>
      <c r="K132" s="14">
        <v>2013</v>
      </c>
      <c r="L132" s="14">
        <v>754</v>
      </c>
      <c r="M132" s="14">
        <v>202693</v>
      </c>
    </row>
    <row r="133" spans="1:13" x14ac:dyDescent="0.25">
      <c r="A133">
        <v>1</v>
      </c>
      <c r="B133" t="s">
        <v>83</v>
      </c>
      <c r="C133">
        <v>20</v>
      </c>
      <c r="E133" s="14">
        <v>12409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12409</v>
      </c>
    </row>
    <row r="134" spans="1:13" x14ac:dyDescent="0.25">
      <c r="A134">
        <v>2</v>
      </c>
      <c r="B134" t="s">
        <v>83</v>
      </c>
      <c r="C134">
        <v>22</v>
      </c>
      <c r="E134" s="14">
        <v>25284</v>
      </c>
      <c r="F134" s="14">
        <v>22603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25179</v>
      </c>
    </row>
    <row r="135" spans="1:13" x14ac:dyDescent="0.25">
      <c r="A135">
        <v>3</v>
      </c>
      <c r="B135" t="s">
        <v>83</v>
      </c>
      <c r="C135">
        <v>27</v>
      </c>
      <c r="E135" s="14">
        <v>33668</v>
      </c>
      <c r="F135" s="14">
        <v>38121</v>
      </c>
      <c r="G135" s="14">
        <v>37372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34991</v>
      </c>
    </row>
    <row r="136" spans="1:13" x14ac:dyDescent="0.25">
      <c r="A136">
        <v>4</v>
      </c>
      <c r="B136" t="s">
        <v>83</v>
      </c>
      <c r="C136">
        <v>32</v>
      </c>
      <c r="E136" s="14">
        <v>35356</v>
      </c>
      <c r="F136" s="14">
        <v>43254</v>
      </c>
      <c r="G136" s="14">
        <v>45764</v>
      </c>
      <c r="H136" s="14">
        <v>44839</v>
      </c>
      <c r="I136" s="14">
        <v>0</v>
      </c>
      <c r="J136" s="14">
        <v>0</v>
      </c>
      <c r="K136" s="14">
        <v>0</v>
      </c>
      <c r="L136" s="14">
        <v>0</v>
      </c>
      <c r="M136" s="14">
        <v>40301</v>
      </c>
    </row>
    <row r="137" spans="1:13" x14ac:dyDescent="0.25">
      <c r="A137">
        <v>5</v>
      </c>
      <c r="B137" t="s">
        <v>83</v>
      </c>
      <c r="C137">
        <v>37</v>
      </c>
      <c r="E137" s="14">
        <v>34164</v>
      </c>
      <c r="F137" s="14">
        <v>44196</v>
      </c>
      <c r="G137" s="14">
        <v>50516</v>
      </c>
      <c r="H137" s="14">
        <v>53321</v>
      </c>
      <c r="I137" s="14">
        <v>56403</v>
      </c>
      <c r="J137" s="14">
        <v>0</v>
      </c>
      <c r="K137" s="14">
        <v>0</v>
      </c>
      <c r="L137" s="14">
        <v>0</v>
      </c>
      <c r="M137" s="14">
        <v>42990</v>
      </c>
    </row>
    <row r="138" spans="1:13" x14ac:dyDescent="0.25">
      <c r="A138">
        <v>6</v>
      </c>
      <c r="B138" t="s">
        <v>83</v>
      </c>
      <c r="C138">
        <v>42</v>
      </c>
      <c r="E138" s="14">
        <v>33833</v>
      </c>
      <c r="F138" s="14">
        <v>41794</v>
      </c>
      <c r="G138" s="14">
        <v>50464</v>
      </c>
      <c r="H138" s="14">
        <v>57581</v>
      </c>
      <c r="I138" s="14">
        <v>60009</v>
      </c>
      <c r="J138" s="14">
        <v>56248</v>
      </c>
      <c r="K138" s="14">
        <v>59328</v>
      </c>
      <c r="L138" s="14">
        <v>0</v>
      </c>
      <c r="M138" s="14">
        <v>44679</v>
      </c>
    </row>
    <row r="139" spans="1:13" x14ac:dyDescent="0.25">
      <c r="A139">
        <v>7</v>
      </c>
      <c r="B139" t="s">
        <v>83</v>
      </c>
      <c r="C139">
        <v>47</v>
      </c>
      <c r="E139" s="14">
        <v>32867</v>
      </c>
      <c r="F139" s="14">
        <v>40538</v>
      </c>
      <c r="G139" s="14">
        <v>46833</v>
      </c>
      <c r="H139" s="14">
        <v>54714</v>
      </c>
      <c r="I139" s="14">
        <v>61847</v>
      </c>
      <c r="J139" s="14">
        <v>63211</v>
      </c>
      <c r="K139" s="14">
        <v>62104</v>
      </c>
      <c r="L139" s="14">
        <v>0</v>
      </c>
      <c r="M139" s="14">
        <v>45279</v>
      </c>
    </row>
    <row r="140" spans="1:13" x14ac:dyDescent="0.25">
      <c r="A140">
        <v>8</v>
      </c>
      <c r="B140" t="s">
        <v>83</v>
      </c>
      <c r="C140">
        <v>52</v>
      </c>
      <c r="E140" s="14">
        <v>34033</v>
      </c>
      <c r="F140" s="14">
        <v>39670</v>
      </c>
      <c r="G140" s="14">
        <v>44535</v>
      </c>
      <c r="H140" s="14">
        <v>51555</v>
      </c>
      <c r="I140" s="14">
        <v>59501</v>
      </c>
      <c r="J140" s="14">
        <v>65953</v>
      </c>
      <c r="K140" s="14">
        <v>65096</v>
      </c>
      <c r="L140" s="14">
        <v>67514</v>
      </c>
      <c r="M140" s="14">
        <v>46355</v>
      </c>
    </row>
    <row r="141" spans="1:13" x14ac:dyDescent="0.25">
      <c r="A141">
        <v>9</v>
      </c>
      <c r="B141" t="s">
        <v>83</v>
      </c>
      <c r="C141">
        <v>57</v>
      </c>
      <c r="E141" s="14">
        <v>34787</v>
      </c>
      <c r="F141" s="14">
        <v>41124</v>
      </c>
      <c r="G141" s="14">
        <v>45696</v>
      </c>
      <c r="H141" s="14">
        <v>49480</v>
      </c>
      <c r="I141" s="14">
        <v>55929</v>
      </c>
      <c r="J141" s="14">
        <v>64108</v>
      </c>
      <c r="K141" s="14">
        <v>68428</v>
      </c>
      <c r="L141" s="14">
        <v>61556</v>
      </c>
      <c r="M141" s="14">
        <v>46825</v>
      </c>
    </row>
    <row r="142" spans="1:13" x14ac:dyDescent="0.25">
      <c r="A142">
        <v>10</v>
      </c>
      <c r="B142" t="s">
        <v>83</v>
      </c>
      <c r="C142">
        <v>62</v>
      </c>
      <c r="E142" s="14">
        <v>33809</v>
      </c>
      <c r="F142" s="14">
        <v>41100</v>
      </c>
      <c r="G142" s="14">
        <v>45668</v>
      </c>
      <c r="H142" s="14">
        <v>50357</v>
      </c>
      <c r="I142" s="14">
        <v>55457</v>
      </c>
      <c r="J142" s="14">
        <v>62421</v>
      </c>
      <c r="K142" s="14">
        <v>66195</v>
      </c>
      <c r="L142" s="14">
        <v>70542</v>
      </c>
      <c r="M142" s="14">
        <v>46693</v>
      </c>
    </row>
    <row r="143" spans="1:13" x14ac:dyDescent="0.25">
      <c r="A143">
        <v>11</v>
      </c>
      <c r="B143" t="s">
        <v>83</v>
      </c>
      <c r="C143">
        <v>67</v>
      </c>
      <c r="E143" s="14">
        <v>30538</v>
      </c>
      <c r="F143" s="14">
        <v>38794</v>
      </c>
      <c r="G143" s="14">
        <v>46012</v>
      </c>
      <c r="H143" s="14">
        <v>51098</v>
      </c>
      <c r="I143" s="14">
        <v>59309</v>
      </c>
      <c r="J143" s="14">
        <v>67311</v>
      </c>
      <c r="K143" s="14">
        <v>66313</v>
      </c>
      <c r="L143" s="14">
        <v>75315</v>
      </c>
      <c r="M143" s="14">
        <v>44831</v>
      </c>
    </row>
    <row r="144" spans="1:13" x14ac:dyDescent="0.25">
      <c r="A144">
        <v>12</v>
      </c>
      <c r="B144" t="s">
        <v>83</v>
      </c>
      <c r="C144">
        <v>72</v>
      </c>
      <c r="E144" s="14">
        <v>21530</v>
      </c>
      <c r="F144" s="14">
        <v>26557</v>
      </c>
      <c r="G144" s="14">
        <v>33866</v>
      </c>
      <c r="H144" s="14">
        <v>38802</v>
      </c>
      <c r="I144" s="14">
        <v>51921</v>
      </c>
      <c r="J144" s="14">
        <v>55266</v>
      </c>
      <c r="K144" s="14">
        <v>52583</v>
      </c>
      <c r="L144" s="14">
        <v>78162</v>
      </c>
      <c r="M144" s="14">
        <v>32958</v>
      </c>
    </row>
    <row r="145" spans="1:13" x14ac:dyDescent="0.25">
      <c r="A145">
        <v>13</v>
      </c>
      <c r="B145" t="s">
        <v>83</v>
      </c>
      <c r="C145" t="s">
        <v>117</v>
      </c>
      <c r="E145" s="14">
        <v>32853</v>
      </c>
      <c r="F145" s="14">
        <v>41164</v>
      </c>
      <c r="G145" s="14">
        <v>47065</v>
      </c>
      <c r="H145" s="14">
        <v>52697</v>
      </c>
      <c r="I145" s="14">
        <v>58511</v>
      </c>
      <c r="J145" s="14">
        <v>64347</v>
      </c>
      <c r="K145" s="14">
        <v>66516</v>
      </c>
      <c r="L145" s="14">
        <v>69487</v>
      </c>
      <c r="M145" s="14">
        <v>43182</v>
      </c>
    </row>
    <row r="147" spans="1:13" x14ac:dyDescent="0.25">
      <c r="A147" t="s">
        <v>296</v>
      </c>
    </row>
    <row r="148" spans="1:13" x14ac:dyDescent="0.25">
      <c r="A148">
        <v>1</v>
      </c>
      <c r="B148" t="s">
        <v>83</v>
      </c>
      <c r="C148">
        <v>20</v>
      </c>
      <c r="E148" s="15">
        <f>+E133/$M133</f>
        <v>1</v>
      </c>
      <c r="F148" s="15">
        <f>+F133/$M133</f>
        <v>0</v>
      </c>
      <c r="G148" s="15">
        <f>+G133/$M133</f>
        <v>0</v>
      </c>
      <c r="H148" s="15">
        <f>+H133/$M133</f>
        <v>0</v>
      </c>
      <c r="I148" s="15">
        <f>+I133/$M133</f>
        <v>0</v>
      </c>
      <c r="J148" s="15">
        <f>+J133/$M133</f>
        <v>0</v>
      </c>
      <c r="K148" s="15">
        <f>+K133/$M133</f>
        <v>0</v>
      </c>
      <c r="L148" s="15">
        <f>+L133/$M133</f>
        <v>0</v>
      </c>
      <c r="M148" s="15">
        <f>+M133/$M133</f>
        <v>1</v>
      </c>
    </row>
    <row r="149" spans="1:13" x14ac:dyDescent="0.25">
      <c r="A149">
        <v>2</v>
      </c>
      <c r="B149" t="s">
        <v>83</v>
      </c>
      <c r="C149">
        <v>22</v>
      </c>
      <c r="E149" s="15">
        <f>+E134/$M134</f>
        <v>1.0041701417848208</v>
      </c>
      <c r="F149" s="15">
        <f>+F134/$M134</f>
        <v>0.89769252154573254</v>
      </c>
      <c r="G149" s="15">
        <f>+G134/$M134</f>
        <v>0</v>
      </c>
      <c r="H149" s="15">
        <f>+H134/$M134</f>
        <v>0</v>
      </c>
      <c r="I149" s="15">
        <f>+I134/$M134</f>
        <v>0</v>
      </c>
      <c r="J149" s="15">
        <f>+J134/$M134</f>
        <v>0</v>
      </c>
      <c r="K149" s="15">
        <f>+K134/$M134</f>
        <v>0</v>
      </c>
      <c r="L149" s="15">
        <f>+L134/$M134</f>
        <v>0</v>
      </c>
      <c r="M149" s="15">
        <f>+M134/$M134</f>
        <v>1</v>
      </c>
    </row>
    <row r="150" spans="1:13" x14ac:dyDescent="0.25">
      <c r="A150">
        <v>3</v>
      </c>
      <c r="B150" t="s">
        <v>83</v>
      </c>
      <c r="C150">
        <v>27</v>
      </c>
      <c r="E150" s="15">
        <f>+E135/$M135</f>
        <v>0.96219027749992858</v>
      </c>
      <c r="F150" s="15">
        <f>+F135/$M135</f>
        <v>1.0894515732616958</v>
      </c>
      <c r="G150" s="15">
        <f>+G135/$M135</f>
        <v>1.0680460689891687</v>
      </c>
      <c r="H150" s="15">
        <f>+H135/$M135</f>
        <v>0</v>
      </c>
      <c r="I150" s="15">
        <f>+I135/$M135</f>
        <v>0</v>
      </c>
      <c r="J150" s="15">
        <f>+J135/$M135</f>
        <v>0</v>
      </c>
      <c r="K150" s="15">
        <f>+K135/$M135</f>
        <v>0</v>
      </c>
      <c r="L150" s="15">
        <f>+L135/$M135</f>
        <v>0</v>
      </c>
      <c r="M150" s="15">
        <f>+M135/$M135</f>
        <v>1</v>
      </c>
    </row>
    <row r="151" spans="1:13" x14ac:dyDescent="0.25">
      <c r="A151">
        <v>4</v>
      </c>
      <c r="B151" t="s">
        <v>83</v>
      </c>
      <c r="C151">
        <v>32</v>
      </c>
      <c r="E151" s="15">
        <f>+E136/$M136</f>
        <v>0.87729833006625146</v>
      </c>
      <c r="F151" s="15">
        <f>+F136/$M136</f>
        <v>1.0732736160393042</v>
      </c>
      <c r="G151" s="15">
        <f>+G136/$M136</f>
        <v>1.1355549490087096</v>
      </c>
      <c r="H151" s="15">
        <f>+H136/$M136</f>
        <v>1.1126026649462792</v>
      </c>
      <c r="I151" s="15">
        <f>+I136/$M136</f>
        <v>0</v>
      </c>
      <c r="J151" s="15">
        <f>+J136/$M136</f>
        <v>0</v>
      </c>
      <c r="K151" s="15">
        <f>+K136/$M136</f>
        <v>0</v>
      </c>
      <c r="L151" s="15">
        <f>+L136/$M136</f>
        <v>0</v>
      </c>
      <c r="M151" s="15">
        <f>+M136/$M136</f>
        <v>1</v>
      </c>
    </row>
    <row r="152" spans="1:13" x14ac:dyDescent="0.25">
      <c r="A152">
        <v>5</v>
      </c>
      <c r="B152" t="s">
        <v>83</v>
      </c>
      <c r="C152">
        <v>37</v>
      </c>
      <c r="E152" s="15">
        <f>+E137/$M137</f>
        <v>0.79469644103279835</v>
      </c>
      <c r="F152" s="15">
        <f>+F137/$M137</f>
        <v>1.028053035589672</v>
      </c>
      <c r="G152" s="15">
        <f>+G137/$M137</f>
        <v>1.1750639683647359</v>
      </c>
      <c r="H152" s="15">
        <f>+H137/$M137</f>
        <v>1.2403117003954407</v>
      </c>
      <c r="I152" s="15">
        <f>+I137/$M137</f>
        <v>1.3120027913468248</v>
      </c>
      <c r="J152" s="15">
        <f>+J137/$M137</f>
        <v>0</v>
      </c>
      <c r="K152" s="15">
        <f>+K137/$M137</f>
        <v>0</v>
      </c>
      <c r="L152" s="15">
        <f>+L137/$M137</f>
        <v>0</v>
      </c>
      <c r="M152" s="15">
        <f>+M137/$M137</f>
        <v>1</v>
      </c>
    </row>
    <row r="153" spans="1:13" x14ac:dyDescent="0.25">
      <c r="A153">
        <v>6</v>
      </c>
      <c r="B153" t="s">
        <v>83</v>
      </c>
      <c r="C153">
        <v>42</v>
      </c>
      <c r="E153" s="15">
        <f>+E138/$M138</f>
        <v>0.75724613353029391</v>
      </c>
      <c r="F153" s="15">
        <f>+F138/$M138</f>
        <v>0.93542827726672484</v>
      </c>
      <c r="G153" s="15">
        <f>+G138/$M138</f>
        <v>1.1294791736610041</v>
      </c>
      <c r="H153" s="15">
        <f>+H138/$M138</f>
        <v>1.288771010989503</v>
      </c>
      <c r="I153" s="15">
        <f>+I138/$M138</f>
        <v>1.3431142147317532</v>
      </c>
      <c r="J153" s="15">
        <f>+J138/$M138</f>
        <v>1.258935965442378</v>
      </c>
      <c r="K153" s="15">
        <f>+K138/$M138</f>
        <v>1.3278721547035519</v>
      </c>
      <c r="L153" s="15">
        <f>+L138/$M138</f>
        <v>0</v>
      </c>
      <c r="M153" s="15">
        <f>+M138/$M138</f>
        <v>1</v>
      </c>
    </row>
    <row r="154" spans="1:13" x14ac:dyDescent="0.25">
      <c r="A154">
        <v>7</v>
      </c>
      <c r="B154" t="s">
        <v>83</v>
      </c>
      <c r="C154">
        <v>47</v>
      </c>
      <c r="E154" s="15">
        <f>+E139/$M139</f>
        <v>0.7258773382804391</v>
      </c>
      <c r="F154" s="15">
        <f>+F139/$M139</f>
        <v>0.89529362397579448</v>
      </c>
      <c r="G154" s="15">
        <f>+G139/$M139</f>
        <v>1.034320545948453</v>
      </c>
      <c r="H154" s="15">
        <f>+H139/$M139</f>
        <v>1.2083747432584642</v>
      </c>
      <c r="I154" s="15">
        <f>+I139/$M139</f>
        <v>1.3659091411029396</v>
      </c>
      <c r="J154" s="15">
        <f>+J139/$M139</f>
        <v>1.3960334813047992</v>
      </c>
      <c r="K154" s="15">
        <f>+K139/$M139</f>
        <v>1.3715850615075422</v>
      </c>
      <c r="L154" s="15">
        <f>+L139/$M139</f>
        <v>0</v>
      </c>
      <c r="M154" s="15">
        <f>+M139/$M139</f>
        <v>1</v>
      </c>
    </row>
    <row r="155" spans="1:13" x14ac:dyDescent="0.25">
      <c r="A155">
        <v>8</v>
      </c>
      <c r="B155" t="s">
        <v>83</v>
      </c>
      <c r="C155">
        <v>52</v>
      </c>
      <c r="E155" s="15">
        <f>+E140/$M140</f>
        <v>0.73418185740481068</v>
      </c>
      <c r="F155" s="15">
        <f>+F140/$M140</f>
        <v>0.85578686225865608</v>
      </c>
      <c r="G155" s="15">
        <f>+G140/$M140</f>
        <v>0.96073778448926761</v>
      </c>
      <c r="H155" s="15">
        <f>+H140/$M140</f>
        <v>1.1121777586020924</v>
      </c>
      <c r="I155" s="15">
        <f>+I140/$M140</f>
        <v>1.2835940028044439</v>
      </c>
      <c r="J155" s="15">
        <f>+J140/$M140</f>
        <v>1.4227807140545787</v>
      </c>
      <c r="K155" s="15">
        <f>+K140/$M140</f>
        <v>1.4042929565311186</v>
      </c>
      <c r="L155" s="15">
        <f>+L140/$M140</f>
        <v>1.4564556142810916</v>
      </c>
      <c r="M155" s="15">
        <f>+M140/$M140</f>
        <v>1</v>
      </c>
    </row>
    <row r="156" spans="1:13" x14ac:dyDescent="0.25">
      <c r="A156">
        <v>9</v>
      </c>
      <c r="B156" t="s">
        <v>83</v>
      </c>
      <c r="C156">
        <v>57</v>
      </c>
      <c r="E156" s="15">
        <f>+E141/$M141</f>
        <v>0.7429151094500801</v>
      </c>
      <c r="F156" s="15">
        <f>+F141/$M141</f>
        <v>0.87824879871863326</v>
      </c>
      <c r="G156" s="15">
        <f>+G141/$M141</f>
        <v>0.97588894821142547</v>
      </c>
      <c r="H156" s="15">
        <f>+H141/$M141</f>
        <v>1.0567004805125466</v>
      </c>
      <c r="I156" s="15">
        <f>+I141/$M141</f>
        <v>1.1944260544580887</v>
      </c>
      <c r="J156" s="15">
        <f>+J141/$M141</f>
        <v>1.3690977042178323</v>
      </c>
      <c r="K156" s="15">
        <f>+K141/$M141</f>
        <v>1.4613561131874</v>
      </c>
      <c r="L156" s="15">
        <f>+L141/$M141</f>
        <v>1.3145969033635878</v>
      </c>
      <c r="M156" s="15">
        <f>+M141/$M141</f>
        <v>1</v>
      </c>
    </row>
    <row r="157" spans="1:13" x14ac:dyDescent="0.25">
      <c r="A157">
        <v>10</v>
      </c>
      <c r="B157" t="s">
        <v>83</v>
      </c>
      <c r="C157">
        <v>62</v>
      </c>
      <c r="E157" s="15">
        <f>+E142/$M142</f>
        <v>0.7240699890775919</v>
      </c>
      <c r="F157" s="15">
        <f>+F142/$M142</f>
        <v>0.88021759150193823</v>
      </c>
      <c r="G157" s="15">
        <f>+G142/$M142</f>
        <v>0.97804810142847964</v>
      </c>
      <c r="H157" s="15">
        <f>+H142/$M142</f>
        <v>1.078470006210781</v>
      </c>
      <c r="I157" s="15">
        <f>+I142/$M142</f>
        <v>1.1876940869081019</v>
      </c>
      <c r="J157" s="15">
        <f>+J142/$M142</f>
        <v>1.3368384982759729</v>
      </c>
      <c r="K157" s="15">
        <f>+K142/$M142</f>
        <v>1.4176643179919903</v>
      </c>
      <c r="L157" s="15">
        <f>+L142/$M142</f>
        <v>1.5107617844216479</v>
      </c>
      <c r="M157" s="15">
        <f>+M142/$M142</f>
        <v>1</v>
      </c>
    </row>
    <row r="158" spans="1:13" x14ac:dyDescent="0.25">
      <c r="A158">
        <v>11</v>
      </c>
      <c r="B158" t="s">
        <v>83</v>
      </c>
      <c r="C158">
        <v>67</v>
      </c>
      <c r="E158" s="15">
        <f>+E143/$M143</f>
        <v>0.68118043318239607</v>
      </c>
      <c r="F158" s="15">
        <f>+F143/$M143</f>
        <v>0.8653387165131271</v>
      </c>
      <c r="G158" s="15">
        <f>+G143/$M143</f>
        <v>1.0263433784657938</v>
      </c>
      <c r="H158" s="15">
        <f>+H143/$M143</f>
        <v>1.1397916620195847</v>
      </c>
      <c r="I158" s="15">
        <f>+I143/$M143</f>
        <v>1.3229461756373937</v>
      </c>
      <c r="J158" s="15">
        <f>+J143/$M143</f>
        <v>1.5014387365885213</v>
      </c>
      <c r="K158" s="15">
        <f>+K143/$M143</f>
        <v>1.4791773549552765</v>
      </c>
      <c r="L158" s="15">
        <f>+L143/$M143</f>
        <v>1.6799759095268898</v>
      </c>
      <c r="M158" s="15">
        <f>+M143/$M143</f>
        <v>1</v>
      </c>
    </row>
    <row r="159" spans="1:13" x14ac:dyDescent="0.25">
      <c r="A159">
        <v>12</v>
      </c>
      <c r="B159" t="s">
        <v>83</v>
      </c>
      <c r="C159">
        <v>72</v>
      </c>
      <c r="E159" s="15">
        <f>+E144/$M144</f>
        <v>0.65325565871715519</v>
      </c>
      <c r="F159" s="15">
        <f>+F144/$M144</f>
        <v>0.80578311790764001</v>
      </c>
      <c r="G159" s="15">
        <f>+G144/$M144</f>
        <v>1.0275502154256932</v>
      </c>
      <c r="H159" s="15">
        <f>+H144/$M144</f>
        <v>1.17731658474422</v>
      </c>
      <c r="I159" s="15">
        <f>+I144/$M144</f>
        <v>1.5753686510103768</v>
      </c>
      <c r="J159" s="15">
        <f>+J144/$M144</f>
        <v>1.6768614600400509</v>
      </c>
      <c r="K159" s="15">
        <f>+K144/$M144</f>
        <v>1.5954548212876996</v>
      </c>
      <c r="L159" s="15">
        <f>+L144/$M144</f>
        <v>2.3715638084835247</v>
      </c>
      <c r="M159" s="15">
        <f>+M144/$M144</f>
        <v>1</v>
      </c>
    </row>
    <row r="160" spans="1:13" x14ac:dyDescent="0.25">
      <c r="A160">
        <v>13</v>
      </c>
      <c r="B160" t="s">
        <v>83</v>
      </c>
      <c r="C160" t="s">
        <v>117</v>
      </c>
      <c r="E160" s="15">
        <f>+E145/$M145</f>
        <v>0.76080311240794773</v>
      </c>
      <c r="F160" s="15">
        <f>+F145/$M145</f>
        <v>0.9532675651891992</v>
      </c>
      <c r="G160" s="15">
        <f>+G145/$M145</f>
        <v>1.0899217266453616</v>
      </c>
      <c r="H160" s="15">
        <f>+H145/$M145</f>
        <v>1.2203464406465656</v>
      </c>
      <c r="I160" s="15">
        <f>+I145/$M145</f>
        <v>1.3549858737436895</v>
      </c>
      <c r="J160" s="15">
        <f>+J145/$M145</f>
        <v>1.4901347783798804</v>
      </c>
      <c r="K160" s="15">
        <f>+K145/$M145</f>
        <v>1.5403640405724608</v>
      </c>
      <c r="L160" s="15">
        <f>+L145/$M145</f>
        <v>1.6091658561437636</v>
      </c>
      <c r="M160" s="15">
        <f>+M145/$M145</f>
        <v>1</v>
      </c>
    </row>
  </sheetData>
  <sortState ref="A43:M68">
    <sortCondition ref="B43:B68"/>
    <sortCondition ref="A43:A68"/>
  </sortState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9"/>
  <sheetViews>
    <sheetView workbookViewId="0">
      <selection activeCell="E28" sqref="E28"/>
    </sheetView>
  </sheetViews>
  <sheetFormatPr defaultRowHeight="15" x14ac:dyDescent="0.25"/>
  <cols>
    <col min="5" max="5" width="10.5703125" bestFit="1" customWidth="1"/>
    <col min="6" max="6" width="15.7109375" customWidth="1"/>
    <col min="7" max="7" width="11.5703125" bestFit="1" customWidth="1"/>
  </cols>
  <sheetData>
    <row r="1" spans="1:5" x14ac:dyDescent="0.25">
      <c r="A1" s="1" t="s">
        <v>7</v>
      </c>
    </row>
    <row r="2" spans="1:5" x14ac:dyDescent="0.25">
      <c r="B2" t="s">
        <v>324</v>
      </c>
    </row>
    <row r="4" spans="1:5" x14ac:dyDescent="0.25">
      <c r="A4" t="s">
        <v>122</v>
      </c>
      <c r="B4" t="s">
        <v>118</v>
      </c>
      <c r="C4" t="s">
        <v>120</v>
      </c>
      <c r="D4" t="s">
        <v>119</v>
      </c>
      <c r="E4" t="s">
        <v>117</v>
      </c>
    </row>
    <row r="5" spans="1:5" x14ac:dyDescent="0.25">
      <c r="A5">
        <v>1</v>
      </c>
      <c r="B5" t="s">
        <v>99</v>
      </c>
      <c r="C5">
        <v>44</v>
      </c>
      <c r="D5" t="s">
        <v>325</v>
      </c>
      <c r="E5" s="14">
        <v>0</v>
      </c>
    </row>
    <row r="6" spans="1:5" x14ac:dyDescent="0.25">
      <c r="A6">
        <v>2</v>
      </c>
      <c r="B6" t="s">
        <v>99</v>
      </c>
      <c r="C6">
        <v>47</v>
      </c>
      <c r="D6" t="s">
        <v>63</v>
      </c>
      <c r="E6" s="14">
        <v>0</v>
      </c>
    </row>
    <row r="7" spans="1:5" x14ac:dyDescent="0.25">
      <c r="A7">
        <v>3</v>
      </c>
      <c r="B7" t="s">
        <v>99</v>
      </c>
      <c r="C7">
        <v>52</v>
      </c>
      <c r="D7" t="s">
        <v>64</v>
      </c>
      <c r="E7" s="14">
        <v>1</v>
      </c>
    </row>
    <row r="8" spans="1:5" x14ac:dyDescent="0.25">
      <c r="A8">
        <v>4</v>
      </c>
      <c r="B8" t="s">
        <v>99</v>
      </c>
      <c r="C8">
        <v>57</v>
      </c>
      <c r="D8" t="s">
        <v>65</v>
      </c>
      <c r="E8" s="14">
        <v>124</v>
      </c>
    </row>
    <row r="9" spans="1:5" x14ac:dyDescent="0.25">
      <c r="A9">
        <v>5</v>
      </c>
      <c r="B9" t="s">
        <v>99</v>
      </c>
      <c r="C9">
        <v>62</v>
      </c>
      <c r="D9" t="s">
        <v>66</v>
      </c>
      <c r="E9" s="14">
        <v>543</v>
      </c>
    </row>
    <row r="10" spans="1:5" x14ac:dyDescent="0.25">
      <c r="A10">
        <v>6</v>
      </c>
      <c r="B10" t="s">
        <v>99</v>
      </c>
      <c r="C10">
        <v>67</v>
      </c>
      <c r="D10" t="s">
        <v>71</v>
      </c>
      <c r="E10" s="14">
        <v>856</v>
      </c>
    </row>
    <row r="11" spans="1:5" x14ac:dyDescent="0.25">
      <c r="A11">
        <v>7</v>
      </c>
      <c r="B11" t="s">
        <v>99</v>
      </c>
      <c r="C11">
        <v>72</v>
      </c>
      <c r="D11" t="s">
        <v>72</v>
      </c>
      <c r="E11" s="14">
        <v>589</v>
      </c>
    </row>
    <row r="12" spans="1:5" x14ac:dyDescent="0.25">
      <c r="A12">
        <v>8</v>
      </c>
      <c r="B12" t="s">
        <v>99</v>
      </c>
      <c r="C12">
        <v>77</v>
      </c>
      <c r="D12" t="s">
        <v>73</v>
      </c>
      <c r="E12" s="14">
        <v>417</v>
      </c>
    </row>
    <row r="13" spans="1:5" x14ac:dyDescent="0.25">
      <c r="A13">
        <v>9</v>
      </c>
      <c r="B13" t="s">
        <v>99</v>
      </c>
      <c r="C13">
        <v>82</v>
      </c>
      <c r="D13" t="s">
        <v>74</v>
      </c>
      <c r="E13" s="14">
        <v>295</v>
      </c>
    </row>
    <row r="14" spans="1:5" x14ac:dyDescent="0.25">
      <c r="A14">
        <v>10</v>
      </c>
      <c r="B14" t="s">
        <v>99</v>
      </c>
      <c r="C14">
        <v>87</v>
      </c>
      <c r="D14" t="s">
        <v>75</v>
      </c>
      <c r="E14" s="14">
        <v>159</v>
      </c>
    </row>
    <row r="15" spans="1:5" x14ac:dyDescent="0.25">
      <c r="A15">
        <v>11</v>
      </c>
      <c r="B15" t="s">
        <v>99</v>
      </c>
      <c r="C15">
        <v>92</v>
      </c>
      <c r="D15" t="s">
        <v>326</v>
      </c>
      <c r="E15" s="14">
        <v>63</v>
      </c>
    </row>
    <row r="16" spans="1:5" x14ac:dyDescent="0.25">
      <c r="A16">
        <v>12</v>
      </c>
      <c r="B16" t="s">
        <v>99</v>
      </c>
      <c r="C16" t="s">
        <v>117</v>
      </c>
      <c r="D16" t="s">
        <v>314</v>
      </c>
      <c r="E16" s="14">
        <v>3047</v>
      </c>
    </row>
    <row r="17" spans="1:7" x14ac:dyDescent="0.25">
      <c r="A17">
        <v>1</v>
      </c>
      <c r="B17" t="s">
        <v>100</v>
      </c>
      <c r="C17">
        <v>44</v>
      </c>
      <c r="D17" t="s">
        <v>325</v>
      </c>
      <c r="E17" s="14">
        <v>0</v>
      </c>
      <c r="F17" s="25"/>
    </row>
    <row r="18" spans="1:7" x14ac:dyDescent="0.25">
      <c r="A18">
        <v>2</v>
      </c>
      <c r="B18" t="s">
        <v>100</v>
      </c>
      <c r="C18">
        <v>47</v>
      </c>
      <c r="D18" t="s">
        <v>63</v>
      </c>
      <c r="E18" s="14">
        <v>0</v>
      </c>
      <c r="F18" s="25"/>
    </row>
    <row r="19" spans="1:7" x14ac:dyDescent="0.25">
      <c r="A19">
        <v>3</v>
      </c>
      <c r="B19" t="s">
        <v>100</v>
      </c>
      <c r="C19">
        <v>52</v>
      </c>
      <c r="D19" t="s">
        <v>64</v>
      </c>
      <c r="E19" s="14">
        <v>1569</v>
      </c>
      <c r="F19" s="25"/>
    </row>
    <row r="20" spans="1:7" x14ac:dyDescent="0.25">
      <c r="A20">
        <v>4</v>
      </c>
      <c r="B20" t="s">
        <v>100</v>
      </c>
      <c r="C20">
        <v>57</v>
      </c>
      <c r="D20" t="s">
        <v>65</v>
      </c>
      <c r="E20" s="14">
        <v>23620</v>
      </c>
      <c r="F20" s="25"/>
    </row>
    <row r="21" spans="1:7" x14ac:dyDescent="0.25">
      <c r="A21">
        <v>5</v>
      </c>
      <c r="B21" t="s">
        <v>100</v>
      </c>
      <c r="C21">
        <v>62</v>
      </c>
      <c r="D21" t="s">
        <v>66</v>
      </c>
      <c r="E21" s="14">
        <v>27709</v>
      </c>
      <c r="F21" s="25"/>
    </row>
    <row r="22" spans="1:7" x14ac:dyDescent="0.25">
      <c r="A22">
        <v>6</v>
      </c>
      <c r="B22" t="s">
        <v>100</v>
      </c>
      <c r="C22">
        <v>67</v>
      </c>
      <c r="D22" t="s">
        <v>71</v>
      </c>
      <c r="E22" s="14">
        <v>29743</v>
      </c>
      <c r="F22" s="25"/>
    </row>
    <row r="23" spans="1:7" x14ac:dyDescent="0.25">
      <c r="A23">
        <v>7</v>
      </c>
      <c r="B23" t="s">
        <v>100</v>
      </c>
      <c r="C23">
        <v>72</v>
      </c>
      <c r="D23" t="s">
        <v>72</v>
      </c>
      <c r="E23" s="14">
        <v>30182</v>
      </c>
      <c r="F23" s="25"/>
    </row>
    <row r="24" spans="1:7" x14ac:dyDescent="0.25">
      <c r="A24">
        <v>8</v>
      </c>
      <c r="B24" t="s">
        <v>100</v>
      </c>
      <c r="C24">
        <v>77</v>
      </c>
      <c r="D24" t="s">
        <v>73</v>
      </c>
      <c r="E24" s="14">
        <v>36192</v>
      </c>
      <c r="F24" s="25"/>
    </row>
    <row r="25" spans="1:7" x14ac:dyDescent="0.25">
      <c r="A25">
        <v>9</v>
      </c>
      <c r="B25" t="s">
        <v>100</v>
      </c>
      <c r="C25">
        <v>82</v>
      </c>
      <c r="D25" t="s">
        <v>74</v>
      </c>
      <c r="E25" s="14">
        <v>40159</v>
      </c>
      <c r="F25" s="25"/>
    </row>
    <row r="26" spans="1:7" x14ac:dyDescent="0.25">
      <c r="A26">
        <v>10</v>
      </c>
      <c r="B26" t="s">
        <v>100</v>
      </c>
      <c r="C26">
        <v>87</v>
      </c>
      <c r="D26" t="s">
        <v>75</v>
      </c>
      <c r="E26" s="14">
        <v>31076</v>
      </c>
      <c r="F26" s="25"/>
    </row>
    <row r="27" spans="1:7" x14ac:dyDescent="0.25">
      <c r="A27">
        <v>11</v>
      </c>
      <c r="B27" t="s">
        <v>100</v>
      </c>
      <c r="C27">
        <v>92</v>
      </c>
      <c r="D27" t="s">
        <v>326</v>
      </c>
      <c r="E27" s="14">
        <v>28577</v>
      </c>
      <c r="F27" s="25"/>
      <c r="G27" s="25"/>
    </row>
    <row r="28" spans="1:7" x14ac:dyDescent="0.25">
      <c r="A28">
        <v>12</v>
      </c>
      <c r="B28" t="s">
        <v>100</v>
      </c>
      <c r="C28" t="s">
        <v>117</v>
      </c>
      <c r="D28" t="s">
        <v>314</v>
      </c>
      <c r="E28" s="14">
        <v>31144</v>
      </c>
      <c r="F28" s="25"/>
    </row>
    <row r="29" spans="1:7" x14ac:dyDescent="0.25">
      <c r="E29" s="1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6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 s="28">
        <v>0.159</v>
      </c>
    </row>
    <row r="6" spans="1:2" x14ac:dyDescent="0.25">
      <c r="A6">
        <v>25</v>
      </c>
      <c r="B6" s="28">
        <v>0.12300000000000001</v>
      </c>
    </row>
    <row r="7" spans="1:2" x14ac:dyDescent="0.25">
      <c r="A7">
        <v>30</v>
      </c>
      <c r="B7" s="28">
        <v>8.6999999999999994E-2</v>
      </c>
    </row>
    <row r="8" spans="1:2" x14ac:dyDescent="0.25">
      <c r="A8">
        <v>35</v>
      </c>
      <c r="B8" s="28">
        <v>7.2000000000000008E-2</v>
      </c>
    </row>
    <row r="9" spans="1:2" x14ac:dyDescent="0.25">
      <c r="A9">
        <v>40</v>
      </c>
      <c r="B9" s="28">
        <v>6.0999999999999999E-2</v>
      </c>
    </row>
    <row r="10" spans="1:2" x14ac:dyDescent="0.25">
      <c r="A10">
        <v>45</v>
      </c>
      <c r="B10" s="28">
        <v>5.2000000000000005E-2</v>
      </c>
    </row>
    <row r="11" spans="1:2" x14ac:dyDescent="0.25">
      <c r="A11">
        <v>50</v>
      </c>
      <c r="B11" s="28">
        <v>4.2999999999999997E-2</v>
      </c>
    </row>
    <row r="12" spans="1:2" x14ac:dyDescent="0.25">
      <c r="A12">
        <v>55</v>
      </c>
      <c r="B12" s="28">
        <v>3.7999999999999999E-2</v>
      </c>
    </row>
    <row r="13" spans="1:2" x14ac:dyDescent="0.25">
      <c r="A13" s="16">
        <v>60</v>
      </c>
      <c r="B13" s="28">
        <v>3.5000000000000003E-2</v>
      </c>
    </row>
    <row r="14" spans="1:2" x14ac:dyDescent="0.25">
      <c r="A14" s="16">
        <v>65</v>
      </c>
      <c r="B14" s="28">
        <v>3.5000000000000003E-2</v>
      </c>
    </row>
    <row r="15" spans="1:2" x14ac:dyDescent="0.25">
      <c r="A15" s="12"/>
      <c r="B15" s="15"/>
    </row>
    <row r="16" spans="1:2" x14ac:dyDescent="0.25">
      <c r="A16" s="13"/>
      <c r="B16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9"/>
  <sheetViews>
    <sheetView workbookViewId="0">
      <selection activeCell="A5" sqref="A5:C7"/>
    </sheetView>
  </sheetViews>
  <sheetFormatPr defaultRowHeight="15" x14ac:dyDescent="0.25"/>
  <cols>
    <col min="5" max="5" width="11.5703125" bestFit="1" customWidth="1"/>
    <col min="6" max="11" width="10.5703125" bestFit="1" customWidth="1"/>
    <col min="12" max="12" width="11.5703125" bestFit="1" customWidth="1"/>
    <col min="13" max="13" width="10.5703125" bestFit="1" customWidth="1"/>
  </cols>
  <sheetData>
    <row r="1" spans="1:13" x14ac:dyDescent="0.25">
      <c r="A1" s="1" t="s">
        <v>7</v>
      </c>
      <c r="B1" s="1"/>
    </row>
    <row r="4" spans="1:13" x14ac:dyDescent="0.25"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61</v>
      </c>
    </row>
    <row r="5" spans="1:13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>
        <v>36</v>
      </c>
      <c r="M5" t="s">
        <v>117</v>
      </c>
    </row>
    <row r="6" spans="1:13" x14ac:dyDescent="0.25">
      <c r="A6">
        <v>1</v>
      </c>
      <c r="B6" t="s">
        <v>82</v>
      </c>
      <c r="C6">
        <v>24</v>
      </c>
      <c r="D6" t="s">
        <v>125</v>
      </c>
      <c r="E6" s="14">
        <v>578</v>
      </c>
      <c r="F6" s="14"/>
      <c r="G6" s="14"/>
      <c r="H6" s="14"/>
      <c r="I6" s="14"/>
      <c r="J6" s="14"/>
      <c r="K6" s="14"/>
      <c r="L6" s="14"/>
      <c r="M6" s="14">
        <v>578</v>
      </c>
    </row>
    <row r="7" spans="1:13" x14ac:dyDescent="0.25">
      <c r="A7">
        <v>1</v>
      </c>
      <c r="B7" t="s">
        <v>83</v>
      </c>
      <c r="C7">
        <v>24</v>
      </c>
      <c r="D7" t="s">
        <v>141</v>
      </c>
      <c r="E7" s="14">
        <v>44590</v>
      </c>
      <c r="F7" s="14"/>
      <c r="G7" s="14"/>
      <c r="H7" s="14"/>
      <c r="I7" s="14"/>
      <c r="J7" s="14"/>
      <c r="K7" s="14"/>
      <c r="L7" s="14"/>
      <c r="M7" s="14">
        <v>44590</v>
      </c>
    </row>
    <row r="8" spans="1:13" x14ac:dyDescent="0.25">
      <c r="A8">
        <v>2</v>
      </c>
      <c r="B8" t="s">
        <v>82</v>
      </c>
      <c r="C8">
        <v>27</v>
      </c>
      <c r="D8" t="s">
        <v>138</v>
      </c>
      <c r="E8" s="14">
        <v>4066</v>
      </c>
      <c r="F8" s="14">
        <v>710</v>
      </c>
      <c r="G8" s="14"/>
      <c r="H8" s="14"/>
      <c r="I8" s="14"/>
      <c r="J8" s="14"/>
      <c r="K8" s="14"/>
      <c r="L8" s="14"/>
      <c r="M8" s="14">
        <v>4776</v>
      </c>
    </row>
    <row r="9" spans="1:13" x14ac:dyDescent="0.25">
      <c r="A9">
        <v>2</v>
      </c>
      <c r="B9" t="s">
        <v>83</v>
      </c>
      <c r="C9">
        <v>27</v>
      </c>
      <c r="D9" t="s">
        <v>141</v>
      </c>
      <c r="E9" s="14">
        <v>48808</v>
      </c>
      <c r="F9" s="14">
        <v>54573</v>
      </c>
      <c r="G9" s="14"/>
      <c r="H9" s="14"/>
      <c r="I9" s="14"/>
      <c r="J9" s="14"/>
      <c r="K9" s="14"/>
      <c r="L9" s="14"/>
      <c r="M9" s="14">
        <v>49665</v>
      </c>
    </row>
    <row r="10" spans="1:13" x14ac:dyDescent="0.25">
      <c r="A10">
        <v>3</v>
      </c>
      <c r="B10" t="s">
        <v>82</v>
      </c>
      <c r="C10">
        <f>+C8+5</f>
        <v>32</v>
      </c>
      <c r="D10" t="s">
        <v>139</v>
      </c>
      <c r="E10" s="14">
        <v>2114</v>
      </c>
      <c r="F10" s="14">
        <v>4260</v>
      </c>
      <c r="G10" s="14">
        <v>738</v>
      </c>
      <c r="H10" s="14">
        <v>1</v>
      </c>
      <c r="I10" s="14"/>
      <c r="J10" s="14"/>
      <c r="K10" s="14"/>
      <c r="L10" s="14"/>
      <c r="M10" s="14">
        <v>7113</v>
      </c>
    </row>
    <row r="11" spans="1:13" x14ac:dyDescent="0.25">
      <c r="A11">
        <v>3</v>
      </c>
      <c r="B11" t="s">
        <v>83</v>
      </c>
      <c r="C11">
        <f t="shared" ref="C11:C27" si="0">+C9+5</f>
        <v>32</v>
      </c>
      <c r="D11" t="s">
        <v>141</v>
      </c>
      <c r="E11" s="14">
        <v>52049</v>
      </c>
      <c r="F11" s="14">
        <v>60300</v>
      </c>
      <c r="G11" s="14">
        <v>69882</v>
      </c>
      <c r="H11" s="14">
        <v>83715</v>
      </c>
      <c r="I11" s="14"/>
      <c r="J11" s="14"/>
      <c r="K11" s="14"/>
      <c r="L11" s="14"/>
      <c r="M11" s="14">
        <v>58845</v>
      </c>
    </row>
    <row r="12" spans="1:13" x14ac:dyDescent="0.25">
      <c r="A12">
        <v>4</v>
      </c>
      <c r="B12" t="s">
        <v>82</v>
      </c>
      <c r="C12">
        <f t="shared" si="0"/>
        <v>37</v>
      </c>
      <c r="D12" t="s">
        <v>142</v>
      </c>
      <c r="E12" s="14">
        <v>952</v>
      </c>
      <c r="F12" s="14">
        <v>2172</v>
      </c>
      <c r="G12" s="14">
        <v>3457</v>
      </c>
      <c r="H12" s="14">
        <v>480</v>
      </c>
      <c r="I12" s="14"/>
      <c r="J12" s="14"/>
      <c r="K12" s="14"/>
      <c r="L12" s="14"/>
      <c r="M12" s="14">
        <v>7061</v>
      </c>
    </row>
    <row r="13" spans="1:13" x14ac:dyDescent="0.25">
      <c r="A13">
        <v>4</v>
      </c>
      <c r="B13" t="s">
        <v>83</v>
      </c>
      <c r="C13">
        <f t="shared" si="0"/>
        <v>37</v>
      </c>
      <c r="D13" t="s">
        <v>141</v>
      </c>
      <c r="E13" s="14">
        <v>56156</v>
      </c>
      <c r="F13" s="14">
        <v>65075</v>
      </c>
      <c r="G13" s="14">
        <v>75140</v>
      </c>
      <c r="H13" s="14">
        <v>86265</v>
      </c>
      <c r="I13" s="14"/>
      <c r="J13" s="14"/>
      <c r="K13" s="14"/>
      <c r="L13" s="14"/>
      <c r="M13" s="14">
        <v>70241</v>
      </c>
    </row>
    <row r="14" spans="1:13" x14ac:dyDescent="0.25">
      <c r="A14">
        <v>5</v>
      </c>
      <c r="B14" t="s">
        <v>82</v>
      </c>
      <c r="C14">
        <f t="shared" si="0"/>
        <v>42</v>
      </c>
      <c r="D14" t="s">
        <v>143</v>
      </c>
      <c r="E14" s="14">
        <v>670</v>
      </c>
      <c r="F14" s="14">
        <v>1228</v>
      </c>
      <c r="G14" s="14">
        <v>2305</v>
      </c>
      <c r="H14" s="14">
        <v>2576</v>
      </c>
      <c r="I14" s="14">
        <v>218</v>
      </c>
      <c r="J14" s="14"/>
      <c r="K14" s="14"/>
      <c r="L14" s="14"/>
      <c r="M14" s="14">
        <v>6997</v>
      </c>
    </row>
    <row r="15" spans="1:13" x14ac:dyDescent="0.25">
      <c r="A15">
        <v>5</v>
      </c>
      <c r="B15" t="s">
        <v>83</v>
      </c>
      <c r="C15">
        <f t="shared" si="0"/>
        <v>42</v>
      </c>
      <c r="D15" t="s">
        <v>141</v>
      </c>
      <c r="E15" s="14">
        <v>57377</v>
      </c>
      <c r="F15" s="14">
        <v>67518</v>
      </c>
      <c r="G15" s="14">
        <v>78420</v>
      </c>
      <c r="H15" s="14">
        <v>88364</v>
      </c>
      <c r="I15" s="14">
        <v>94069</v>
      </c>
      <c r="J15" s="14"/>
      <c r="K15" s="14"/>
      <c r="L15" s="14"/>
      <c r="M15" s="14">
        <v>78640</v>
      </c>
    </row>
    <row r="16" spans="1:13" x14ac:dyDescent="0.25">
      <c r="A16">
        <v>6</v>
      </c>
      <c r="B16" t="s">
        <v>82</v>
      </c>
      <c r="C16">
        <f t="shared" si="0"/>
        <v>47</v>
      </c>
      <c r="D16" t="s">
        <v>144</v>
      </c>
      <c r="E16" s="14">
        <v>603</v>
      </c>
      <c r="F16" s="14">
        <v>996</v>
      </c>
      <c r="G16" s="14">
        <v>1439</v>
      </c>
      <c r="H16" s="14">
        <v>1805</v>
      </c>
      <c r="I16" s="14">
        <v>1178</v>
      </c>
      <c r="J16" s="14">
        <v>247</v>
      </c>
      <c r="K16" s="14"/>
      <c r="L16" s="14"/>
      <c r="M16" s="14">
        <v>6268</v>
      </c>
    </row>
    <row r="17" spans="1:13" x14ac:dyDescent="0.25">
      <c r="A17">
        <v>6</v>
      </c>
      <c r="B17" t="s">
        <v>83</v>
      </c>
      <c r="C17">
        <f t="shared" si="0"/>
        <v>47</v>
      </c>
      <c r="D17" t="s">
        <v>141</v>
      </c>
      <c r="E17" s="14">
        <v>57314</v>
      </c>
      <c r="F17" s="14">
        <v>67325</v>
      </c>
      <c r="G17" s="14">
        <v>78260</v>
      </c>
      <c r="H17" s="14">
        <v>87912</v>
      </c>
      <c r="I17" s="14">
        <v>93178</v>
      </c>
      <c r="J17" s="14">
        <v>91363</v>
      </c>
      <c r="K17" s="14"/>
      <c r="L17" s="14"/>
      <c r="M17" s="14">
        <v>80607</v>
      </c>
    </row>
    <row r="18" spans="1:13" x14ac:dyDescent="0.25">
      <c r="A18">
        <v>7</v>
      </c>
      <c r="B18" t="s">
        <v>82</v>
      </c>
      <c r="C18">
        <f t="shared" si="0"/>
        <v>52</v>
      </c>
      <c r="D18" t="s">
        <v>145</v>
      </c>
      <c r="E18" s="14">
        <v>439</v>
      </c>
      <c r="F18" s="14">
        <v>785</v>
      </c>
      <c r="G18" s="14">
        <v>1221</v>
      </c>
      <c r="H18" s="14">
        <v>1033</v>
      </c>
      <c r="I18" s="14">
        <v>758</v>
      </c>
      <c r="J18" s="14">
        <v>1208</v>
      </c>
      <c r="K18" s="14">
        <v>248</v>
      </c>
      <c r="L18" s="14"/>
      <c r="M18" s="14">
        <v>5692</v>
      </c>
    </row>
    <row r="19" spans="1:13" x14ac:dyDescent="0.25">
      <c r="A19">
        <v>7</v>
      </c>
      <c r="B19" t="s">
        <v>83</v>
      </c>
      <c r="C19">
        <f t="shared" si="0"/>
        <v>52</v>
      </c>
      <c r="D19" t="s">
        <v>141</v>
      </c>
      <c r="E19" s="14">
        <v>56178</v>
      </c>
      <c r="F19" s="14">
        <v>66356</v>
      </c>
      <c r="G19" s="14">
        <v>77349</v>
      </c>
      <c r="H19" s="14">
        <v>87627</v>
      </c>
      <c r="I19" s="14">
        <v>90906</v>
      </c>
      <c r="J19" s="14">
        <v>92147</v>
      </c>
      <c r="K19" s="14">
        <v>92431</v>
      </c>
      <c r="L19" s="14"/>
      <c r="M19" s="14">
        <v>81668</v>
      </c>
    </row>
    <row r="20" spans="1:13" x14ac:dyDescent="0.25">
      <c r="A20">
        <v>8</v>
      </c>
      <c r="B20" t="s">
        <v>82</v>
      </c>
      <c r="C20">
        <f t="shared" si="0"/>
        <v>57</v>
      </c>
      <c r="D20" t="s">
        <v>146</v>
      </c>
      <c r="E20" s="14">
        <v>224</v>
      </c>
      <c r="F20" s="14">
        <v>563</v>
      </c>
      <c r="G20" s="14">
        <v>1008</v>
      </c>
      <c r="H20" s="14">
        <v>1088</v>
      </c>
      <c r="I20" s="14">
        <v>700</v>
      </c>
      <c r="J20" s="14">
        <v>996</v>
      </c>
      <c r="K20" s="14">
        <v>1049</v>
      </c>
      <c r="L20" s="14">
        <v>381</v>
      </c>
      <c r="M20" s="14">
        <v>6009</v>
      </c>
    </row>
    <row r="21" spans="1:13" x14ac:dyDescent="0.25">
      <c r="A21">
        <v>8</v>
      </c>
      <c r="B21" t="s">
        <v>83</v>
      </c>
      <c r="C21">
        <f t="shared" si="0"/>
        <v>57</v>
      </c>
      <c r="D21" t="s">
        <v>141</v>
      </c>
      <c r="E21" s="14">
        <v>59802</v>
      </c>
      <c r="F21" s="14">
        <v>68154</v>
      </c>
      <c r="G21" s="14">
        <v>77973</v>
      </c>
      <c r="H21" s="14">
        <v>86939</v>
      </c>
      <c r="I21" s="14">
        <v>91545</v>
      </c>
      <c r="J21" s="14">
        <v>91083</v>
      </c>
      <c r="K21" s="14">
        <v>92970</v>
      </c>
      <c r="L21" s="14">
        <v>97115</v>
      </c>
      <c r="M21" s="14">
        <v>85585</v>
      </c>
    </row>
    <row r="22" spans="1:13" x14ac:dyDescent="0.25">
      <c r="A22">
        <v>9</v>
      </c>
      <c r="B22" t="s">
        <v>82</v>
      </c>
      <c r="C22">
        <f t="shared" si="0"/>
        <v>62</v>
      </c>
      <c r="D22" t="s">
        <v>147</v>
      </c>
      <c r="E22" s="14">
        <v>122</v>
      </c>
      <c r="F22" s="14">
        <v>263</v>
      </c>
      <c r="G22" s="14">
        <v>639</v>
      </c>
      <c r="H22" s="14">
        <v>847</v>
      </c>
      <c r="I22" s="14">
        <v>740</v>
      </c>
      <c r="J22" s="14">
        <v>812</v>
      </c>
      <c r="K22" s="14">
        <v>554</v>
      </c>
      <c r="L22" s="14">
        <v>972</v>
      </c>
      <c r="M22" s="14">
        <v>4949</v>
      </c>
    </row>
    <row r="23" spans="1:13" x14ac:dyDescent="0.25">
      <c r="A23">
        <v>9</v>
      </c>
      <c r="B23" t="s">
        <v>83</v>
      </c>
      <c r="C23">
        <f t="shared" si="0"/>
        <v>62</v>
      </c>
      <c r="D23" t="s">
        <v>141</v>
      </c>
      <c r="E23" s="14">
        <v>71782</v>
      </c>
      <c r="F23" s="14">
        <v>71833</v>
      </c>
      <c r="G23" s="14">
        <v>79683</v>
      </c>
      <c r="H23" s="14">
        <v>85520</v>
      </c>
      <c r="I23" s="14">
        <v>91168</v>
      </c>
      <c r="J23" s="14">
        <v>91383</v>
      </c>
      <c r="K23" s="14">
        <v>92776</v>
      </c>
      <c r="L23" s="14">
        <v>95043</v>
      </c>
      <c r="M23" s="14">
        <v>88189</v>
      </c>
    </row>
    <row r="24" spans="1:13" x14ac:dyDescent="0.25">
      <c r="A24">
        <v>10</v>
      </c>
      <c r="B24" t="s">
        <v>82</v>
      </c>
      <c r="C24">
        <f t="shared" si="0"/>
        <v>67</v>
      </c>
      <c r="D24" t="s">
        <v>148</v>
      </c>
      <c r="E24" s="14">
        <v>20</v>
      </c>
      <c r="F24" s="14">
        <v>66</v>
      </c>
      <c r="G24" s="14">
        <v>206</v>
      </c>
      <c r="H24" s="14">
        <v>246</v>
      </c>
      <c r="I24" s="14">
        <v>279</v>
      </c>
      <c r="J24" s="14">
        <v>283</v>
      </c>
      <c r="K24" s="14">
        <v>226</v>
      </c>
      <c r="L24" s="14">
        <v>374</v>
      </c>
      <c r="M24" s="14">
        <v>1700</v>
      </c>
    </row>
    <row r="25" spans="1:13" x14ac:dyDescent="0.25">
      <c r="A25">
        <v>10</v>
      </c>
      <c r="B25" t="s">
        <v>83</v>
      </c>
      <c r="C25">
        <f t="shared" si="0"/>
        <v>67</v>
      </c>
      <c r="D25" t="s">
        <v>141</v>
      </c>
      <c r="E25" s="14">
        <v>66151</v>
      </c>
      <c r="F25" s="14">
        <v>84579</v>
      </c>
      <c r="G25" s="14">
        <v>85350</v>
      </c>
      <c r="H25" s="14">
        <v>89682</v>
      </c>
      <c r="I25" s="14">
        <v>92259</v>
      </c>
      <c r="J25" s="14">
        <v>93138</v>
      </c>
      <c r="K25" s="14">
        <v>93815</v>
      </c>
      <c r="L25" s="14">
        <v>96449</v>
      </c>
      <c r="M25" s="14">
        <v>91719</v>
      </c>
    </row>
    <row r="26" spans="1:13" x14ac:dyDescent="0.25">
      <c r="A26">
        <v>11</v>
      </c>
      <c r="B26" t="s">
        <v>82</v>
      </c>
      <c r="C26">
        <f t="shared" si="0"/>
        <v>72</v>
      </c>
      <c r="D26" t="s">
        <v>149</v>
      </c>
      <c r="E26" s="14">
        <v>4</v>
      </c>
      <c r="F26" s="14">
        <v>6</v>
      </c>
      <c r="G26" s="14">
        <v>22</v>
      </c>
      <c r="H26" s="14">
        <v>41</v>
      </c>
      <c r="I26" s="14">
        <v>33</v>
      </c>
      <c r="J26" s="14">
        <v>51</v>
      </c>
      <c r="K26" s="14">
        <v>46</v>
      </c>
      <c r="L26" s="14">
        <v>87</v>
      </c>
      <c r="M26" s="14">
        <v>290</v>
      </c>
    </row>
    <row r="27" spans="1:13" x14ac:dyDescent="0.25">
      <c r="A27">
        <v>11</v>
      </c>
      <c r="B27" t="s">
        <v>83</v>
      </c>
      <c r="C27">
        <f t="shared" si="0"/>
        <v>72</v>
      </c>
      <c r="D27" t="s">
        <v>141</v>
      </c>
      <c r="E27" s="14">
        <v>109766</v>
      </c>
      <c r="F27" s="14">
        <v>79661</v>
      </c>
      <c r="G27" s="14">
        <v>79108</v>
      </c>
      <c r="H27" s="14">
        <v>88672</v>
      </c>
      <c r="I27" s="14">
        <v>99400</v>
      </c>
      <c r="J27" s="14">
        <v>91283</v>
      </c>
      <c r="K27" s="14">
        <v>90438</v>
      </c>
      <c r="L27" s="14">
        <v>100393</v>
      </c>
      <c r="M27" s="14">
        <v>93527</v>
      </c>
    </row>
    <row r="28" spans="1:13" x14ac:dyDescent="0.25">
      <c r="A28">
        <v>13</v>
      </c>
      <c r="B28" t="s">
        <v>82</v>
      </c>
      <c r="C28" t="s">
        <v>117</v>
      </c>
      <c r="D28" t="s">
        <v>61</v>
      </c>
      <c r="E28" s="14">
        <v>9792</v>
      </c>
      <c r="F28" s="14">
        <v>11049</v>
      </c>
      <c r="G28" s="14">
        <v>11035</v>
      </c>
      <c r="H28" s="14">
        <v>8117</v>
      </c>
      <c r="I28" s="14">
        <v>3906</v>
      </c>
      <c r="J28" s="14">
        <v>3597</v>
      </c>
      <c r="K28" s="14">
        <v>2123</v>
      </c>
      <c r="L28" s="14">
        <v>1814</v>
      </c>
      <c r="M28" s="14">
        <v>51433</v>
      </c>
    </row>
    <row r="29" spans="1:13" x14ac:dyDescent="0.25">
      <c r="A29">
        <v>13</v>
      </c>
      <c r="B29" t="s">
        <v>83</v>
      </c>
      <c r="C29" t="s">
        <v>117</v>
      </c>
      <c r="D29" t="s">
        <v>141</v>
      </c>
      <c r="E29" s="14">
        <v>52011</v>
      </c>
      <c r="F29" s="14">
        <v>63567</v>
      </c>
      <c r="G29" s="14">
        <v>76845</v>
      </c>
      <c r="H29" s="14">
        <v>87599</v>
      </c>
      <c r="I29" s="14">
        <v>92100</v>
      </c>
      <c r="J29" s="14">
        <v>91692</v>
      </c>
      <c r="K29" s="14">
        <v>92892</v>
      </c>
      <c r="L29" s="14">
        <v>96024</v>
      </c>
      <c r="M29" s="14">
        <v>74497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8"/>
  <sheetViews>
    <sheetView workbookViewId="0">
      <selection activeCell="G18" sqref="G18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155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28"/>
  <sheetViews>
    <sheetView workbookViewId="0">
      <selection activeCell="L45" activeCellId="1" sqref="A1 L45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B4" t="s">
        <v>79</v>
      </c>
      <c r="C4" t="s">
        <v>98</v>
      </c>
    </row>
    <row r="5" spans="1:4" x14ac:dyDescent="0.25">
      <c r="A5">
        <v>0</v>
      </c>
      <c r="B5">
        <v>0</v>
      </c>
      <c r="C5" s="15">
        <v>7.0000000000000007E-2</v>
      </c>
      <c r="D5" s="15"/>
    </row>
    <row r="6" spans="1:4" x14ac:dyDescent="0.25">
      <c r="A6">
        <v>1</v>
      </c>
      <c r="B6">
        <v>1</v>
      </c>
      <c r="C6" s="15">
        <v>7.0000000000000007E-2</v>
      </c>
      <c r="D6" s="15"/>
    </row>
    <row r="7" spans="1:4" x14ac:dyDescent="0.25">
      <c r="A7">
        <v>2</v>
      </c>
      <c r="B7">
        <v>2</v>
      </c>
      <c r="C7" s="15">
        <v>7.0000000000000007E-2</v>
      </c>
      <c r="D7" s="15"/>
    </row>
    <row r="8" spans="1:4" x14ac:dyDescent="0.25">
      <c r="A8">
        <v>3</v>
      </c>
      <c r="B8">
        <v>3</v>
      </c>
      <c r="C8" s="15">
        <v>7.0000000000000007E-2</v>
      </c>
      <c r="D8" s="15"/>
    </row>
    <row r="9" spans="1:4" x14ac:dyDescent="0.25">
      <c r="A9">
        <v>4</v>
      </c>
      <c r="B9">
        <v>4</v>
      </c>
      <c r="C9" s="15">
        <v>7.0000000000000007E-2</v>
      </c>
      <c r="D9" s="15"/>
    </row>
    <row r="10" spans="1:4" x14ac:dyDescent="0.25">
      <c r="A10">
        <v>5</v>
      </c>
      <c r="B10">
        <v>5</v>
      </c>
      <c r="C10" s="15">
        <v>7.0000000000000007E-2</v>
      </c>
      <c r="D10" s="15"/>
    </row>
    <row r="11" spans="1:4" x14ac:dyDescent="0.25">
      <c r="A11">
        <v>6</v>
      </c>
      <c r="B11">
        <v>6</v>
      </c>
      <c r="C11" s="15">
        <v>7.0000000000000007E-2</v>
      </c>
      <c r="D11" s="15"/>
    </row>
    <row r="12" spans="1:4" x14ac:dyDescent="0.25">
      <c r="A12">
        <v>7</v>
      </c>
      <c r="B12">
        <v>7</v>
      </c>
      <c r="C12" s="15">
        <v>7.0000000000000007E-2</v>
      </c>
      <c r="D12" s="15"/>
    </row>
    <row r="13" spans="1:4" x14ac:dyDescent="0.25">
      <c r="A13">
        <v>8</v>
      </c>
      <c r="B13">
        <v>8</v>
      </c>
      <c r="C13" s="15">
        <v>7.0000000000000007E-2</v>
      </c>
      <c r="D13" s="15"/>
    </row>
    <row r="14" spans="1:4" x14ac:dyDescent="0.25">
      <c r="A14">
        <v>9</v>
      </c>
      <c r="B14">
        <v>9</v>
      </c>
      <c r="C14" s="15">
        <v>7.0000000000000007E-2</v>
      </c>
      <c r="D14" s="15"/>
    </row>
    <row r="15" spans="1:4" x14ac:dyDescent="0.25">
      <c r="A15">
        <v>10</v>
      </c>
      <c r="B15">
        <v>10</v>
      </c>
      <c r="C15" s="15">
        <v>5.5E-2</v>
      </c>
      <c r="D15" s="15"/>
    </row>
    <row r="16" spans="1:4" x14ac:dyDescent="0.25">
      <c r="A16">
        <v>11</v>
      </c>
      <c r="B16">
        <v>11</v>
      </c>
      <c r="C16" s="15">
        <v>5.5E-2</v>
      </c>
      <c r="D16" s="15"/>
    </row>
    <row r="17" spans="1:4" x14ac:dyDescent="0.25">
      <c r="A17">
        <v>12</v>
      </c>
      <c r="B17">
        <v>12</v>
      </c>
      <c r="C17" s="15">
        <v>5.5E-2</v>
      </c>
      <c r="D17" s="15"/>
    </row>
    <row r="18" spans="1:4" x14ac:dyDescent="0.25">
      <c r="A18">
        <v>13</v>
      </c>
      <c r="B18">
        <v>13</v>
      </c>
      <c r="C18" s="15">
        <v>5.5E-2</v>
      </c>
      <c r="D18" s="15"/>
    </row>
    <row r="19" spans="1:4" x14ac:dyDescent="0.25">
      <c r="A19">
        <v>14</v>
      </c>
      <c r="B19">
        <v>14</v>
      </c>
      <c r="C19" s="15">
        <v>5.5E-2</v>
      </c>
      <c r="D19" s="15"/>
    </row>
    <row r="20" spans="1:4" x14ac:dyDescent="0.25">
      <c r="A20">
        <v>15</v>
      </c>
      <c r="B20">
        <v>15</v>
      </c>
      <c r="C20" s="15">
        <v>0.04</v>
      </c>
      <c r="D20" s="15"/>
    </row>
    <row r="21" spans="1:4" x14ac:dyDescent="0.25">
      <c r="A21">
        <v>16</v>
      </c>
      <c r="B21">
        <v>16</v>
      </c>
      <c r="C21" s="15">
        <v>0.04</v>
      </c>
      <c r="D21" s="15"/>
    </row>
    <row r="22" spans="1:4" x14ac:dyDescent="0.25">
      <c r="A22">
        <v>17</v>
      </c>
      <c r="B22">
        <v>17</v>
      </c>
      <c r="C22" s="15">
        <v>0.04</v>
      </c>
      <c r="D22" s="15"/>
    </row>
    <row r="23" spans="1:4" x14ac:dyDescent="0.25">
      <c r="A23">
        <v>18</v>
      </c>
      <c r="B23">
        <v>18</v>
      </c>
      <c r="C23" s="15">
        <v>0.04</v>
      </c>
      <c r="D23" s="15"/>
    </row>
    <row r="24" spans="1:4" x14ac:dyDescent="0.25">
      <c r="A24">
        <v>19</v>
      </c>
      <c r="B24">
        <v>19</v>
      </c>
      <c r="C24" s="15">
        <v>0.04</v>
      </c>
      <c r="D24" s="15"/>
    </row>
    <row r="25" spans="1:4" x14ac:dyDescent="0.25">
      <c r="A25" t="s">
        <v>124</v>
      </c>
      <c r="B25">
        <v>20</v>
      </c>
      <c r="C25" s="15">
        <v>3.7499999999999999E-2</v>
      </c>
      <c r="D25" s="15"/>
    </row>
    <row r="26" spans="1:4" x14ac:dyDescent="0.25">
      <c r="C26" s="15"/>
    </row>
    <row r="27" spans="1:4" x14ac:dyDescent="0.25">
      <c r="C27" s="15"/>
    </row>
    <row r="28" spans="1:4" x14ac:dyDescent="0.25">
      <c r="C28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72"/>
  <sheetViews>
    <sheetView topLeftCell="A7" zoomScale="80" zoomScaleNormal="80" workbookViewId="0">
      <pane xSplit="5" ySplit="5" topLeftCell="F36" activePane="bottomRight" state="frozen"/>
      <selection activeCell="L45" activeCellId="1" sqref="A1 L45"/>
      <selection pane="topRight" activeCell="L45" activeCellId="1" sqref="A1 L45"/>
      <selection pane="bottomLeft" activeCell="L45" activeCellId="1" sqref="A1 L45"/>
      <selection pane="bottomRight" activeCell="O62" sqref="O62"/>
    </sheetView>
  </sheetViews>
  <sheetFormatPr defaultRowHeight="15" x14ac:dyDescent="0.25"/>
  <cols>
    <col min="5" max="5" width="10" bestFit="1" customWidth="1"/>
    <col min="6" max="6" width="15.7109375" customWidth="1"/>
    <col min="7" max="7" width="14.5703125" customWidth="1"/>
    <col min="8" max="8" width="14.28515625" customWidth="1"/>
    <col min="9" max="9" width="15" customWidth="1"/>
    <col min="10" max="10" width="14" customWidth="1"/>
    <col min="11" max="11" width="14.7109375" customWidth="1"/>
    <col min="12" max="12" width="14.85546875" customWidth="1"/>
    <col min="13" max="14" width="12.7109375" customWidth="1"/>
    <col min="15" max="15" width="14.5703125" customWidth="1"/>
    <col min="16" max="16" width="14.7109375" customWidth="1"/>
  </cols>
  <sheetData>
    <row r="1" spans="1:17" x14ac:dyDescent="0.25">
      <c r="A1" s="1" t="s">
        <v>7</v>
      </c>
    </row>
    <row r="5" spans="1:17" x14ac:dyDescent="0.25">
      <c r="D5" t="s">
        <v>157</v>
      </c>
    </row>
    <row r="6" spans="1:17" x14ac:dyDescent="0.25">
      <c r="D6" t="s">
        <v>158</v>
      </c>
    </row>
    <row r="8" spans="1:17" x14ac:dyDescent="0.25">
      <c r="D8" t="s">
        <v>159</v>
      </c>
    </row>
    <row r="9" spans="1:17" x14ac:dyDescent="0.25">
      <c r="D9" t="s">
        <v>160</v>
      </c>
    </row>
    <row r="10" spans="1:17" ht="60" x14ac:dyDescent="0.25">
      <c r="D10" s="23" t="s">
        <v>172</v>
      </c>
      <c r="F10" t="s">
        <v>202</v>
      </c>
      <c r="G10" t="s">
        <v>201</v>
      </c>
      <c r="H10" t="s">
        <v>161</v>
      </c>
      <c r="I10" t="s">
        <v>162</v>
      </c>
      <c r="J10" t="s">
        <v>163</v>
      </c>
      <c r="K10" t="s">
        <v>164</v>
      </c>
      <c r="L10" t="s">
        <v>165</v>
      </c>
      <c r="M10" t="s">
        <v>166</v>
      </c>
      <c r="N10" t="s">
        <v>167</v>
      </c>
      <c r="O10" s="23" t="s">
        <v>173</v>
      </c>
    </row>
    <row r="11" spans="1:17" x14ac:dyDescent="0.25">
      <c r="A11" t="s">
        <v>122</v>
      </c>
      <c r="B11" t="s">
        <v>118</v>
      </c>
      <c r="C11" t="s">
        <v>120</v>
      </c>
      <c r="D11" t="s">
        <v>236</v>
      </c>
      <c r="E11" t="s">
        <v>235</v>
      </c>
      <c r="F11">
        <v>0</v>
      </c>
      <c r="G11">
        <v>2</v>
      </c>
      <c r="H11">
        <v>7</v>
      </c>
      <c r="I11">
        <v>12</v>
      </c>
      <c r="J11">
        <v>17</v>
      </c>
      <c r="K11">
        <v>22</v>
      </c>
      <c r="L11">
        <v>27</v>
      </c>
      <c r="M11">
        <v>32</v>
      </c>
      <c r="N11">
        <v>37</v>
      </c>
      <c r="O11" t="s">
        <v>117</v>
      </c>
    </row>
    <row r="12" spans="1:17" x14ac:dyDescent="0.25">
      <c r="D12" s="23"/>
      <c r="F12" s="14"/>
      <c r="G12" s="14"/>
      <c r="H12" s="14"/>
      <c r="I12" s="14"/>
      <c r="J12" s="14"/>
      <c r="K12" s="14"/>
      <c r="L12" s="14"/>
      <c r="M12" s="14"/>
      <c r="N12" s="14"/>
      <c r="O12" s="24"/>
    </row>
    <row r="13" spans="1:17" x14ac:dyDescent="0.25">
      <c r="A13">
        <v>1</v>
      </c>
      <c r="B13" t="s">
        <v>82</v>
      </c>
      <c r="C13">
        <v>19</v>
      </c>
      <c r="D13" t="s">
        <v>174</v>
      </c>
      <c r="E13" t="s">
        <v>175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1</v>
      </c>
      <c r="P13" s="25"/>
      <c r="Q13" s="25"/>
    </row>
    <row r="14" spans="1:17" x14ac:dyDescent="0.25">
      <c r="A14">
        <v>1</v>
      </c>
      <c r="B14" t="s">
        <v>200</v>
      </c>
      <c r="C14">
        <v>19</v>
      </c>
      <c r="F14" s="14">
        <v>18318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18318</v>
      </c>
      <c r="P14" s="25"/>
      <c r="Q14" s="25"/>
    </row>
    <row r="15" spans="1:17" x14ac:dyDescent="0.25">
      <c r="F15" s="14"/>
      <c r="G15" s="14"/>
      <c r="H15" s="14"/>
      <c r="I15" s="14"/>
      <c r="J15" s="14"/>
      <c r="K15" s="14"/>
      <c r="L15" s="14"/>
      <c r="M15" s="14"/>
      <c r="N15" s="14"/>
      <c r="O15" s="14" t="s">
        <v>176</v>
      </c>
    </row>
    <row r="16" spans="1:17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7" x14ac:dyDescent="0.25">
      <c r="A17">
        <v>2</v>
      </c>
      <c r="B17" t="s">
        <v>82</v>
      </c>
      <c r="C17">
        <v>22</v>
      </c>
      <c r="D17" t="s">
        <v>177</v>
      </c>
      <c r="E17" t="s">
        <v>178</v>
      </c>
      <c r="F17" s="14">
        <v>803</v>
      </c>
      <c r="G17" s="14">
        <v>821</v>
      </c>
      <c r="H17" s="14">
        <v>8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1632</v>
      </c>
      <c r="P17" s="25"/>
      <c r="Q17" s="25"/>
    </row>
    <row r="18" spans="1:17" x14ac:dyDescent="0.25">
      <c r="A18">
        <v>2</v>
      </c>
      <c r="B18" t="s">
        <v>200</v>
      </c>
      <c r="C18">
        <v>22</v>
      </c>
      <c r="F18" s="14">
        <v>35086746</v>
      </c>
      <c r="G18" s="14">
        <v>32585090</v>
      </c>
      <c r="H18" s="14">
        <v>199177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67871016</v>
      </c>
      <c r="P18" s="25"/>
      <c r="Q18" s="25"/>
    </row>
    <row r="19" spans="1:17" x14ac:dyDescent="0.25">
      <c r="F19" s="14"/>
      <c r="G19" s="14"/>
      <c r="H19" s="14"/>
      <c r="I19" s="14"/>
      <c r="J19" s="14"/>
      <c r="K19" s="14"/>
      <c r="L19" s="14"/>
      <c r="M19" s="14"/>
      <c r="N19" s="14"/>
      <c r="O19" s="14" t="s">
        <v>176</v>
      </c>
    </row>
    <row r="20" spans="1:17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7" x14ac:dyDescent="0.25">
      <c r="A21">
        <v>3</v>
      </c>
      <c r="B21" t="s">
        <v>82</v>
      </c>
      <c r="C21">
        <v>27</v>
      </c>
      <c r="D21" t="s">
        <v>179</v>
      </c>
      <c r="E21" t="s">
        <v>180</v>
      </c>
      <c r="F21" s="14">
        <v>1137</v>
      </c>
      <c r="G21" s="14">
        <v>4327</v>
      </c>
      <c r="H21" s="14">
        <v>1577</v>
      </c>
      <c r="I21" s="14">
        <v>2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7043</v>
      </c>
      <c r="P21" s="25"/>
      <c r="Q21" s="25"/>
    </row>
    <row r="22" spans="1:17" x14ac:dyDescent="0.25">
      <c r="A22">
        <v>3</v>
      </c>
      <c r="B22" t="s">
        <v>200</v>
      </c>
      <c r="C22">
        <v>27</v>
      </c>
      <c r="F22" s="14">
        <v>48832351</v>
      </c>
      <c r="G22" s="14">
        <v>177332100</v>
      </c>
      <c r="H22" s="14">
        <v>67566170</v>
      </c>
      <c r="I22" s="14">
        <v>41326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293771968</v>
      </c>
      <c r="P22" s="25"/>
      <c r="Q22" s="25"/>
    </row>
    <row r="23" spans="1:17" x14ac:dyDescent="0.25">
      <c r="F23" s="14"/>
      <c r="G23" s="14"/>
      <c r="H23" s="14"/>
      <c r="I23" s="14"/>
      <c r="J23" s="14"/>
      <c r="K23" s="14"/>
      <c r="L23" s="14"/>
      <c r="M23" s="14"/>
      <c r="N23" s="14"/>
      <c r="O23" s="14" t="s">
        <v>176</v>
      </c>
    </row>
    <row r="24" spans="1:17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7" x14ac:dyDescent="0.25">
      <c r="A25">
        <v>4</v>
      </c>
      <c r="B25" t="s">
        <v>82</v>
      </c>
      <c r="C25">
        <v>32</v>
      </c>
      <c r="D25" t="s">
        <v>181</v>
      </c>
      <c r="E25" t="s">
        <v>182</v>
      </c>
      <c r="F25" s="14">
        <v>898</v>
      </c>
      <c r="G25" s="14">
        <v>3166</v>
      </c>
      <c r="H25" s="14">
        <v>4831</v>
      </c>
      <c r="I25" s="14">
        <v>1242</v>
      </c>
      <c r="J25" s="14">
        <v>2</v>
      </c>
      <c r="K25" s="14">
        <v>0</v>
      </c>
      <c r="L25" s="14">
        <v>0</v>
      </c>
      <c r="M25" s="14">
        <v>0</v>
      </c>
      <c r="N25" s="14">
        <v>0</v>
      </c>
      <c r="O25" s="14">
        <v>10139</v>
      </c>
      <c r="P25" s="25"/>
      <c r="Q25" s="25"/>
    </row>
    <row r="26" spans="1:17" x14ac:dyDescent="0.25">
      <c r="A26">
        <v>4</v>
      </c>
      <c r="B26" t="s">
        <v>200</v>
      </c>
      <c r="C26">
        <v>32</v>
      </c>
      <c r="F26" s="14">
        <v>38024353</v>
      </c>
      <c r="G26" s="14">
        <v>125198100</v>
      </c>
      <c r="H26" s="14">
        <v>212602698</v>
      </c>
      <c r="I26" s="14">
        <v>60086061</v>
      </c>
      <c r="J26" s="14">
        <v>50041</v>
      </c>
      <c r="K26" s="14">
        <v>0</v>
      </c>
      <c r="L26" s="14">
        <v>0</v>
      </c>
      <c r="M26" s="14">
        <v>0</v>
      </c>
      <c r="N26" s="14">
        <v>0</v>
      </c>
      <c r="O26" s="14">
        <v>435961248</v>
      </c>
      <c r="P26" s="25"/>
      <c r="Q26" s="25"/>
    </row>
    <row r="27" spans="1:17" x14ac:dyDescent="0.25">
      <c r="F27" s="14"/>
      <c r="G27" s="14"/>
      <c r="H27" s="14"/>
      <c r="I27" s="14"/>
      <c r="J27" s="14"/>
      <c r="K27" s="14"/>
      <c r="L27" s="14"/>
      <c r="M27" s="14"/>
      <c r="N27" s="14"/>
      <c r="O27" s="14" t="s">
        <v>176</v>
      </c>
    </row>
    <row r="28" spans="1:17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7" x14ac:dyDescent="0.25">
      <c r="A29">
        <v>5</v>
      </c>
      <c r="B29" t="s">
        <v>82</v>
      </c>
      <c r="C29">
        <v>37</v>
      </c>
      <c r="D29" t="s">
        <v>183</v>
      </c>
      <c r="E29" t="s">
        <v>184</v>
      </c>
      <c r="F29" s="14">
        <v>698</v>
      </c>
      <c r="G29" s="14">
        <v>2324</v>
      </c>
      <c r="H29" s="14">
        <v>3370</v>
      </c>
      <c r="I29" s="14">
        <v>3577</v>
      </c>
      <c r="J29" s="14">
        <v>834</v>
      </c>
      <c r="K29" s="14">
        <v>1</v>
      </c>
      <c r="L29" s="14">
        <v>0</v>
      </c>
      <c r="M29" s="14">
        <v>0</v>
      </c>
      <c r="N29" s="14">
        <v>0</v>
      </c>
      <c r="O29" s="14">
        <v>10804</v>
      </c>
      <c r="P29" s="25"/>
      <c r="Q29" s="25"/>
    </row>
    <row r="30" spans="1:17" x14ac:dyDescent="0.25">
      <c r="A30">
        <v>5</v>
      </c>
      <c r="B30" t="s">
        <v>200</v>
      </c>
      <c r="C30">
        <v>37</v>
      </c>
      <c r="F30" s="14">
        <v>30087906</v>
      </c>
      <c r="G30" s="14">
        <v>92518080</v>
      </c>
      <c r="H30" s="14">
        <v>142746591</v>
      </c>
      <c r="I30" s="14">
        <v>178244537</v>
      </c>
      <c r="J30" s="14">
        <v>44168982</v>
      </c>
      <c r="K30" s="14">
        <v>48299</v>
      </c>
      <c r="L30" s="14">
        <v>0</v>
      </c>
      <c r="M30" s="14">
        <v>0</v>
      </c>
      <c r="N30" s="14">
        <v>0</v>
      </c>
      <c r="O30" s="14">
        <v>487814390</v>
      </c>
      <c r="P30" s="25"/>
      <c r="Q30" s="25"/>
    </row>
    <row r="31" spans="1:17" x14ac:dyDescent="0.25">
      <c r="F31" s="14"/>
      <c r="G31" s="14"/>
      <c r="H31" s="14"/>
      <c r="I31" s="14"/>
      <c r="J31" s="14"/>
      <c r="K31" s="14"/>
      <c r="L31" s="14"/>
      <c r="M31" s="14"/>
      <c r="N31" s="14"/>
      <c r="O31" s="14" t="s">
        <v>176</v>
      </c>
    </row>
    <row r="32" spans="1:17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7" x14ac:dyDescent="0.25">
      <c r="A33">
        <v>6</v>
      </c>
      <c r="B33" t="s">
        <v>82</v>
      </c>
      <c r="C33">
        <v>42</v>
      </c>
      <c r="D33" t="s">
        <v>185</v>
      </c>
      <c r="E33" t="s">
        <v>186</v>
      </c>
      <c r="F33" s="14">
        <v>562</v>
      </c>
      <c r="G33" s="14">
        <v>2053</v>
      </c>
      <c r="H33" s="14">
        <v>2898</v>
      </c>
      <c r="I33" s="14">
        <v>2579</v>
      </c>
      <c r="J33" s="14">
        <v>3172</v>
      </c>
      <c r="K33" s="14">
        <v>850</v>
      </c>
      <c r="L33" s="14">
        <v>2</v>
      </c>
      <c r="M33" s="14">
        <v>0</v>
      </c>
      <c r="N33" s="14">
        <v>0</v>
      </c>
      <c r="O33" s="14">
        <v>12116</v>
      </c>
      <c r="P33" s="25"/>
      <c r="Q33" s="25"/>
    </row>
    <row r="34" spans="1:17" x14ac:dyDescent="0.25">
      <c r="A34">
        <v>6</v>
      </c>
      <c r="B34" t="s">
        <v>200</v>
      </c>
      <c r="C34">
        <v>42</v>
      </c>
      <c r="F34" s="14">
        <v>22886034</v>
      </c>
      <c r="G34" s="14">
        <v>79477420</v>
      </c>
      <c r="H34" s="14">
        <v>114789280</v>
      </c>
      <c r="I34" s="14">
        <v>121988817</v>
      </c>
      <c r="J34" s="14">
        <v>168547710</v>
      </c>
      <c r="K34" s="14">
        <v>47662881</v>
      </c>
      <c r="L34" s="14">
        <v>70645</v>
      </c>
      <c r="M34" s="14">
        <v>0</v>
      </c>
      <c r="N34" s="14">
        <v>0</v>
      </c>
      <c r="O34" s="14">
        <v>555422789</v>
      </c>
      <c r="P34" s="25"/>
      <c r="Q34" s="25"/>
    </row>
    <row r="35" spans="1:17" x14ac:dyDescent="0.25">
      <c r="F35" s="14"/>
      <c r="G35" s="14"/>
      <c r="H35" s="14"/>
      <c r="I35" s="14"/>
      <c r="J35" s="14"/>
      <c r="K35" s="14"/>
      <c r="L35" s="14"/>
      <c r="M35" s="14"/>
      <c r="N35" s="14"/>
      <c r="O35" s="14" t="s">
        <v>176</v>
      </c>
    </row>
    <row r="36" spans="1:17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7" x14ac:dyDescent="0.25">
      <c r="A37">
        <v>7</v>
      </c>
      <c r="B37" t="s">
        <v>82</v>
      </c>
      <c r="C37">
        <v>47</v>
      </c>
      <c r="D37" t="s">
        <v>187</v>
      </c>
      <c r="E37" t="s">
        <v>188</v>
      </c>
      <c r="F37" s="14">
        <v>400</v>
      </c>
      <c r="G37" s="14">
        <v>1630</v>
      </c>
      <c r="H37" s="14">
        <v>2477</v>
      </c>
      <c r="I37" s="14">
        <v>2077</v>
      </c>
      <c r="J37" s="14">
        <v>1997</v>
      </c>
      <c r="K37" s="14">
        <v>2294</v>
      </c>
      <c r="L37" s="14">
        <v>851</v>
      </c>
      <c r="M37" s="14">
        <v>2</v>
      </c>
      <c r="N37" s="14">
        <v>0</v>
      </c>
      <c r="O37" s="14">
        <v>11728</v>
      </c>
      <c r="P37" s="25"/>
      <c r="Q37" s="25"/>
    </row>
    <row r="38" spans="1:17" x14ac:dyDescent="0.25">
      <c r="A38">
        <v>7</v>
      </c>
      <c r="B38" t="s">
        <v>200</v>
      </c>
      <c r="C38">
        <v>47</v>
      </c>
      <c r="F38" s="14">
        <v>16092730</v>
      </c>
      <c r="G38" s="14">
        <v>62430900</v>
      </c>
      <c r="H38" s="14">
        <v>91331931</v>
      </c>
      <c r="I38" s="14">
        <v>85577304</v>
      </c>
      <c r="J38" s="14">
        <v>95929486</v>
      </c>
      <c r="K38" s="14">
        <v>126615282</v>
      </c>
      <c r="L38" s="14">
        <v>48077704</v>
      </c>
      <c r="M38" s="14">
        <v>82236</v>
      </c>
      <c r="N38" s="14">
        <v>0</v>
      </c>
      <c r="O38" s="14">
        <v>526137568</v>
      </c>
      <c r="P38" s="25"/>
      <c r="Q38" s="25"/>
    </row>
    <row r="39" spans="1:17" x14ac:dyDescent="0.25">
      <c r="F39" s="14"/>
      <c r="G39" s="14"/>
      <c r="H39" s="14"/>
      <c r="I39" s="14"/>
      <c r="J39" s="14"/>
      <c r="K39" s="14"/>
      <c r="L39" s="14"/>
      <c r="M39" s="14"/>
      <c r="N39" s="14"/>
      <c r="O39" s="14" t="s">
        <v>176</v>
      </c>
    </row>
    <row r="40" spans="1:17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7" x14ac:dyDescent="0.25">
      <c r="A41">
        <v>8</v>
      </c>
      <c r="B41" t="s">
        <v>82</v>
      </c>
      <c r="C41">
        <v>52</v>
      </c>
      <c r="D41" t="s">
        <v>189</v>
      </c>
      <c r="E41" t="s">
        <v>190</v>
      </c>
      <c r="F41" s="14">
        <v>347</v>
      </c>
      <c r="G41" s="14">
        <v>1179</v>
      </c>
      <c r="H41" s="14">
        <v>1981</v>
      </c>
      <c r="I41" s="14">
        <v>1935</v>
      </c>
      <c r="J41" s="14">
        <v>2127</v>
      </c>
      <c r="K41" s="14">
        <v>1788</v>
      </c>
      <c r="L41" s="14">
        <v>1891</v>
      </c>
      <c r="M41" s="14">
        <v>94</v>
      </c>
      <c r="N41" s="14">
        <v>1</v>
      </c>
      <c r="O41" s="14">
        <v>11343</v>
      </c>
      <c r="P41" s="25"/>
      <c r="Q41" s="25"/>
    </row>
    <row r="42" spans="1:17" x14ac:dyDescent="0.25">
      <c r="A42">
        <v>8</v>
      </c>
      <c r="B42" t="s">
        <v>200</v>
      </c>
      <c r="C42">
        <v>52</v>
      </c>
      <c r="F42" s="14">
        <v>14230112</v>
      </c>
      <c r="G42" s="14">
        <v>44044190</v>
      </c>
      <c r="H42" s="14">
        <v>72560307</v>
      </c>
      <c r="I42" s="14">
        <v>75632456</v>
      </c>
      <c r="J42" s="14">
        <v>90884805</v>
      </c>
      <c r="K42" s="14">
        <v>89100360</v>
      </c>
      <c r="L42" s="14">
        <v>108184586</v>
      </c>
      <c r="M42" s="14">
        <v>5760965</v>
      </c>
      <c r="N42" s="14">
        <v>45038</v>
      </c>
      <c r="O42" s="14">
        <v>500442822</v>
      </c>
      <c r="P42" s="25"/>
      <c r="Q42" s="25"/>
    </row>
    <row r="43" spans="1:17" x14ac:dyDescent="0.25">
      <c r="F43" s="14"/>
      <c r="G43" s="14"/>
      <c r="H43" s="14"/>
      <c r="I43" s="14"/>
      <c r="J43" s="14"/>
      <c r="K43" s="14"/>
      <c r="L43" s="14"/>
      <c r="M43" s="14"/>
      <c r="N43" s="14"/>
      <c r="O43" s="14" t="s">
        <v>176</v>
      </c>
    </row>
    <row r="44" spans="1:17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7" x14ac:dyDescent="0.25">
      <c r="A45">
        <v>9</v>
      </c>
      <c r="B45" t="s">
        <v>82</v>
      </c>
      <c r="C45">
        <v>57</v>
      </c>
      <c r="D45" t="s">
        <v>191</v>
      </c>
      <c r="E45" t="s">
        <v>192</v>
      </c>
      <c r="F45" s="14">
        <v>227</v>
      </c>
      <c r="G45" s="14">
        <v>899</v>
      </c>
      <c r="H45" s="14">
        <v>1555</v>
      </c>
      <c r="I45" s="14">
        <v>1568</v>
      </c>
      <c r="J45" s="14">
        <v>1817</v>
      </c>
      <c r="K45" s="14">
        <v>1781</v>
      </c>
      <c r="L45" s="14">
        <v>360</v>
      </c>
      <c r="M45" s="14">
        <v>175</v>
      </c>
      <c r="N45" s="14">
        <v>54</v>
      </c>
      <c r="O45" s="14">
        <v>8436</v>
      </c>
      <c r="P45" s="25"/>
      <c r="Q45" s="25"/>
    </row>
    <row r="46" spans="1:17" x14ac:dyDescent="0.25">
      <c r="A46">
        <v>9</v>
      </c>
      <c r="B46" t="s">
        <v>200</v>
      </c>
      <c r="C46">
        <v>57</v>
      </c>
      <c r="F46" s="14">
        <v>9644295</v>
      </c>
      <c r="G46" s="14">
        <v>34878674</v>
      </c>
      <c r="H46" s="14">
        <v>59085288</v>
      </c>
      <c r="I46" s="14">
        <v>63752889</v>
      </c>
      <c r="J46" s="14">
        <v>76150391</v>
      </c>
      <c r="K46" s="14">
        <v>83058606</v>
      </c>
      <c r="L46" s="14">
        <v>19729790</v>
      </c>
      <c r="M46" s="14">
        <v>12917849</v>
      </c>
      <c r="N46" s="14">
        <v>4228498</v>
      </c>
      <c r="O46" s="14">
        <v>363446280</v>
      </c>
      <c r="P46" s="25"/>
      <c r="Q46" s="25"/>
    </row>
    <row r="47" spans="1:17" x14ac:dyDescent="0.25">
      <c r="F47" s="14"/>
      <c r="G47" s="14"/>
      <c r="H47" s="14"/>
      <c r="I47" s="14"/>
      <c r="J47" s="14"/>
      <c r="K47" s="14"/>
      <c r="L47" s="14"/>
      <c r="M47" s="14"/>
      <c r="N47" s="14"/>
      <c r="O47" s="14" t="s">
        <v>176</v>
      </c>
    </row>
    <row r="48" spans="1:17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7" x14ac:dyDescent="0.25">
      <c r="A49">
        <v>10</v>
      </c>
      <c r="B49" t="s">
        <v>82</v>
      </c>
      <c r="C49">
        <v>62</v>
      </c>
      <c r="D49" t="s">
        <v>193</v>
      </c>
      <c r="E49" t="s">
        <v>194</v>
      </c>
      <c r="F49" s="14">
        <v>119</v>
      </c>
      <c r="G49" s="14">
        <v>492</v>
      </c>
      <c r="H49" s="14">
        <v>935</v>
      </c>
      <c r="I49" s="14">
        <v>667</v>
      </c>
      <c r="J49" s="14">
        <v>841</v>
      </c>
      <c r="K49" s="14">
        <v>990</v>
      </c>
      <c r="L49" s="14">
        <v>282</v>
      </c>
      <c r="M49" s="14">
        <v>152</v>
      </c>
      <c r="N49" s="14">
        <v>70</v>
      </c>
      <c r="O49" s="14">
        <v>4548</v>
      </c>
      <c r="P49" s="25"/>
      <c r="Q49" s="25"/>
    </row>
    <row r="50" spans="1:17" x14ac:dyDescent="0.25">
      <c r="A50">
        <v>10</v>
      </c>
      <c r="B50" t="s">
        <v>200</v>
      </c>
      <c r="C50">
        <v>62</v>
      </c>
      <c r="F50" s="14">
        <v>5419384</v>
      </c>
      <c r="G50" s="14">
        <v>21997392</v>
      </c>
      <c r="H50" s="14">
        <v>37899247</v>
      </c>
      <c r="I50" s="14">
        <v>29769748</v>
      </c>
      <c r="J50" s="14">
        <v>37238531</v>
      </c>
      <c r="K50" s="14">
        <v>48244231</v>
      </c>
      <c r="L50" s="14">
        <v>16878132</v>
      </c>
      <c r="M50" s="14">
        <v>11911857</v>
      </c>
      <c r="N50" s="14">
        <v>5427932</v>
      </c>
      <c r="O50" s="14">
        <v>214786455</v>
      </c>
      <c r="P50" s="25"/>
      <c r="Q50" s="25"/>
    </row>
    <row r="51" spans="1:17" x14ac:dyDescent="0.25">
      <c r="F51" s="14"/>
      <c r="G51" s="14"/>
      <c r="H51" s="14"/>
      <c r="I51" s="14"/>
      <c r="J51" s="14"/>
      <c r="K51" s="14"/>
      <c r="L51" s="14"/>
      <c r="M51" s="14"/>
      <c r="N51" s="14"/>
      <c r="O51" s="14" t="s">
        <v>176</v>
      </c>
    </row>
    <row r="52" spans="1:17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7" x14ac:dyDescent="0.25">
      <c r="A53">
        <v>11</v>
      </c>
      <c r="B53" t="s">
        <v>82</v>
      </c>
      <c r="C53">
        <v>67</v>
      </c>
      <c r="D53" t="s">
        <v>195</v>
      </c>
      <c r="E53" t="s">
        <v>196</v>
      </c>
      <c r="F53" s="14">
        <v>27</v>
      </c>
      <c r="G53" s="14">
        <v>155</v>
      </c>
      <c r="H53" s="14">
        <v>284</v>
      </c>
      <c r="I53" s="14">
        <v>222</v>
      </c>
      <c r="J53" s="14">
        <v>246</v>
      </c>
      <c r="K53" s="14">
        <v>250</v>
      </c>
      <c r="L53" s="14">
        <v>208</v>
      </c>
      <c r="M53" s="14">
        <v>103</v>
      </c>
      <c r="N53" s="14">
        <v>55</v>
      </c>
      <c r="O53" s="14">
        <v>1550</v>
      </c>
      <c r="P53" s="25"/>
      <c r="Q53" s="25"/>
    </row>
    <row r="54" spans="1:17" x14ac:dyDescent="0.25">
      <c r="A54">
        <v>11</v>
      </c>
      <c r="B54" t="s">
        <v>200</v>
      </c>
      <c r="C54">
        <v>67</v>
      </c>
      <c r="F54" s="14">
        <v>1349983</v>
      </c>
      <c r="G54" s="14">
        <v>6451177</v>
      </c>
      <c r="H54" s="14">
        <v>12085198</v>
      </c>
      <c r="I54" s="14">
        <v>10254762</v>
      </c>
      <c r="J54" s="14">
        <v>11215340</v>
      </c>
      <c r="K54" s="14">
        <v>12042769</v>
      </c>
      <c r="L54" s="14">
        <v>12267722</v>
      </c>
      <c r="M54" s="14">
        <v>8497255</v>
      </c>
      <c r="N54" s="14">
        <v>5287090</v>
      </c>
      <c r="O54" s="14">
        <v>79451296</v>
      </c>
      <c r="P54" s="25"/>
      <c r="Q54" s="25"/>
    </row>
    <row r="55" spans="1:17" x14ac:dyDescent="0.25">
      <c r="F55" s="14"/>
      <c r="G55" s="14"/>
      <c r="H55" s="14"/>
      <c r="I55" s="14"/>
      <c r="J55" s="14"/>
      <c r="K55" s="14"/>
      <c r="L55" s="14"/>
      <c r="M55" s="14"/>
      <c r="N55" s="14"/>
      <c r="O55" s="14" t="s">
        <v>176</v>
      </c>
    </row>
    <row r="56" spans="1:17" x14ac:dyDescent="0.25">
      <c r="F56" s="14"/>
      <c r="G56" s="14"/>
      <c r="H56" s="14"/>
      <c r="I56" s="14"/>
      <c r="J56" s="14"/>
      <c r="K56" s="14"/>
      <c r="L56" s="14"/>
      <c r="M56" s="14"/>
      <c r="N56" s="14"/>
      <c r="O56" s="14" t="s">
        <v>176</v>
      </c>
    </row>
    <row r="57" spans="1:17" x14ac:dyDescent="0.25">
      <c r="A57">
        <v>12</v>
      </c>
      <c r="B57" t="s">
        <v>82</v>
      </c>
      <c r="C57">
        <v>72</v>
      </c>
      <c r="D57" t="s">
        <v>197</v>
      </c>
      <c r="E57" t="s">
        <v>198</v>
      </c>
      <c r="F57" s="14">
        <v>8</v>
      </c>
      <c r="G57" s="14">
        <v>55</v>
      </c>
      <c r="H57" s="14">
        <v>87</v>
      </c>
      <c r="I57" s="14">
        <v>66</v>
      </c>
      <c r="J57" s="14">
        <v>54</v>
      </c>
      <c r="K57" s="14">
        <v>61</v>
      </c>
      <c r="L57" s="14">
        <v>65</v>
      </c>
      <c r="M57" s="14">
        <v>58</v>
      </c>
      <c r="N57" s="14">
        <v>54</v>
      </c>
      <c r="O57" s="14">
        <v>508</v>
      </c>
      <c r="P57" s="25"/>
      <c r="Q57" s="25"/>
    </row>
    <row r="58" spans="1:17" x14ac:dyDescent="0.25">
      <c r="A58">
        <v>12</v>
      </c>
      <c r="B58" t="s">
        <v>200</v>
      </c>
      <c r="C58">
        <v>72</v>
      </c>
      <c r="F58" s="14">
        <v>302898</v>
      </c>
      <c r="G58" s="14">
        <v>2303605</v>
      </c>
      <c r="H58" s="14">
        <v>3133278</v>
      </c>
      <c r="I58" s="14">
        <v>2968177</v>
      </c>
      <c r="J58" s="14">
        <v>2141543</v>
      </c>
      <c r="K58" s="14">
        <v>3667371</v>
      </c>
      <c r="L58" s="14">
        <v>4466366</v>
      </c>
      <c r="M58" s="14">
        <v>4146839</v>
      </c>
      <c r="N58" s="14">
        <v>4722974</v>
      </c>
      <c r="O58" s="14">
        <v>27853051</v>
      </c>
      <c r="P58" s="25"/>
      <c r="Q58" s="25"/>
    </row>
    <row r="59" spans="1:17" x14ac:dyDescent="0.25">
      <c r="F59" s="14"/>
      <c r="G59" s="14"/>
      <c r="H59" s="14"/>
      <c r="I59" s="14"/>
      <c r="J59" s="14"/>
      <c r="K59" s="14"/>
      <c r="L59" s="14"/>
      <c r="M59" s="14"/>
      <c r="N59" s="14"/>
      <c r="O59" s="14" t="s">
        <v>176</v>
      </c>
    </row>
    <row r="60" spans="1:17" x14ac:dyDescent="0.25">
      <c r="F60" s="14"/>
      <c r="G60" s="14"/>
      <c r="H60" s="14"/>
      <c r="I60" s="14"/>
      <c r="J60" s="14"/>
      <c r="K60" s="14"/>
      <c r="L60" s="14"/>
      <c r="M60" s="14"/>
      <c r="N60" s="14"/>
      <c r="O60" s="14" t="s">
        <v>176</v>
      </c>
    </row>
    <row r="61" spans="1:17" x14ac:dyDescent="0.25">
      <c r="A61">
        <v>13</v>
      </c>
      <c r="B61" t="s">
        <v>82</v>
      </c>
      <c r="C61" t="s">
        <v>117</v>
      </c>
      <c r="D61" t="s">
        <v>199</v>
      </c>
      <c r="F61" s="14">
        <v>5227</v>
      </c>
      <c r="G61" s="14">
        <v>17101</v>
      </c>
      <c r="H61" s="14">
        <v>20003</v>
      </c>
      <c r="I61" s="14">
        <v>13935</v>
      </c>
      <c r="J61" s="14">
        <v>11090</v>
      </c>
      <c r="K61" s="14">
        <v>8015</v>
      </c>
      <c r="L61" s="14">
        <v>3659</v>
      </c>
      <c r="M61" s="14">
        <v>584</v>
      </c>
      <c r="N61" s="14">
        <v>234</v>
      </c>
      <c r="O61" s="14">
        <v>79848</v>
      </c>
      <c r="P61" s="25"/>
      <c r="Q61" s="25"/>
    </row>
    <row r="62" spans="1:17" x14ac:dyDescent="0.25">
      <c r="A62">
        <v>13</v>
      </c>
      <c r="B62" t="s">
        <v>200</v>
      </c>
      <c r="C62" t="s">
        <v>117</v>
      </c>
      <c r="F62" s="14">
        <v>221975110</v>
      </c>
      <c r="G62" s="14">
        <v>679216742</v>
      </c>
      <c r="H62" s="14">
        <v>813999165</v>
      </c>
      <c r="I62" s="14">
        <v>628316077</v>
      </c>
      <c r="J62" s="14">
        <v>526326829</v>
      </c>
      <c r="K62" s="14">
        <v>410439799</v>
      </c>
      <c r="L62" s="14">
        <v>209674945</v>
      </c>
      <c r="M62" s="14">
        <v>43317001</v>
      </c>
      <c r="N62" s="14">
        <v>19711532</v>
      </c>
      <c r="O62" s="14">
        <v>3552977200</v>
      </c>
      <c r="P62" s="26"/>
      <c r="Q62" s="25"/>
    </row>
    <row r="63" spans="1:17" x14ac:dyDescent="0.25">
      <c r="D63" t="s">
        <v>176</v>
      </c>
      <c r="F63" s="14"/>
      <c r="G63" s="14"/>
      <c r="H63" s="14"/>
      <c r="I63" s="14"/>
      <c r="J63" s="14"/>
      <c r="K63" s="14"/>
      <c r="L63" s="14"/>
      <c r="M63" s="14"/>
      <c r="N63" s="14"/>
      <c r="O63" s="14" t="s">
        <v>176</v>
      </c>
    </row>
    <row r="64" spans="1:17" x14ac:dyDescent="0.25">
      <c r="D64" t="s">
        <v>168</v>
      </c>
      <c r="G64" t="s">
        <v>169</v>
      </c>
      <c r="H64">
        <v>44.36</v>
      </c>
    </row>
    <row r="65" spans="6:17" x14ac:dyDescent="0.25">
      <c r="G65" t="s">
        <v>170</v>
      </c>
      <c r="H65">
        <v>10.85</v>
      </c>
      <c r="P65" s="25"/>
      <c r="Q65" s="25"/>
    </row>
    <row r="66" spans="6:17" x14ac:dyDescent="0.25">
      <c r="G66" t="s">
        <v>171</v>
      </c>
      <c r="H66">
        <v>44497</v>
      </c>
      <c r="P66" s="25"/>
      <c r="Q66" s="25"/>
    </row>
    <row r="68" spans="6:17" x14ac:dyDescent="0.25">
      <c r="F68" s="25">
        <f>+SUM(F13,F17,F21,F25,F29,F33,F37,F41,F45,F49,F53,F57)</f>
        <v>5227</v>
      </c>
      <c r="G68" s="25">
        <f t="shared" ref="G68:O68" si="0">+SUM(G13,G17,G21,G25,G29,G33,G37,G41,G45,G49,G53,G57)</f>
        <v>17101</v>
      </c>
      <c r="H68" s="25">
        <f t="shared" si="0"/>
        <v>20003</v>
      </c>
      <c r="I68" s="25">
        <f t="shared" si="0"/>
        <v>13935</v>
      </c>
      <c r="J68" s="25">
        <f t="shared" si="0"/>
        <v>11090</v>
      </c>
      <c r="K68" s="25">
        <f t="shared" si="0"/>
        <v>8015</v>
      </c>
      <c r="L68" s="25">
        <f t="shared" si="0"/>
        <v>3659</v>
      </c>
      <c r="M68" s="25">
        <f t="shared" si="0"/>
        <v>584</v>
      </c>
      <c r="N68" s="25">
        <f t="shared" si="0"/>
        <v>234</v>
      </c>
      <c r="O68" s="25">
        <f t="shared" si="0"/>
        <v>79848</v>
      </c>
    </row>
    <row r="69" spans="6:17" x14ac:dyDescent="0.25">
      <c r="F69" s="25">
        <f>+SUM(F14,F18,F22,F26,F30,F34,F38,F42,F46,F50,F54,F58)</f>
        <v>221975110</v>
      </c>
      <c r="G69" s="25">
        <f t="shared" ref="G69:O69" si="1">+SUM(G14,G18,G22,G26,G30,G34,G38,G42,G46,G50,G54,G58)</f>
        <v>679216728</v>
      </c>
      <c r="H69" s="25">
        <f t="shared" si="1"/>
        <v>813999165</v>
      </c>
      <c r="I69" s="25">
        <f t="shared" si="1"/>
        <v>628316077</v>
      </c>
      <c r="J69" s="25">
        <f t="shared" si="1"/>
        <v>526326829</v>
      </c>
      <c r="K69" s="25">
        <f t="shared" si="1"/>
        <v>410439799</v>
      </c>
      <c r="L69" s="25">
        <f t="shared" si="1"/>
        <v>209674945</v>
      </c>
      <c r="M69" s="25">
        <f t="shared" si="1"/>
        <v>43317001</v>
      </c>
      <c r="N69" s="25">
        <f t="shared" si="1"/>
        <v>19711532</v>
      </c>
      <c r="O69" s="25">
        <f t="shared" si="1"/>
        <v>3552977201</v>
      </c>
      <c r="P69" s="26"/>
      <c r="Q69" s="25"/>
    </row>
    <row r="70" spans="6:17" x14ac:dyDescent="0.25">
      <c r="P70" s="25"/>
      <c r="Q70" s="25"/>
    </row>
    <row r="71" spans="6:17" x14ac:dyDescent="0.25">
      <c r="F71" s="25">
        <f>+F68-F61</f>
        <v>0</v>
      </c>
      <c r="G71" s="25">
        <f t="shared" ref="G71:O71" si="2">+G68-G61</f>
        <v>0</v>
      </c>
      <c r="H71" s="25">
        <f t="shared" si="2"/>
        <v>0</v>
      </c>
      <c r="I71" s="25">
        <f t="shared" si="2"/>
        <v>0</v>
      </c>
      <c r="J71" s="25">
        <f t="shared" si="2"/>
        <v>0</v>
      </c>
      <c r="K71" s="25">
        <f t="shared" si="2"/>
        <v>0</v>
      </c>
      <c r="L71" s="25">
        <f t="shared" si="2"/>
        <v>0</v>
      </c>
      <c r="M71" s="25">
        <f t="shared" si="2"/>
        <v>0</v>
      </c>
      <c r="N71" s="25">
        <f t="shared" si="2"/>
        <v>0</v>
      </c>
      <c r="O71" s="25">
        <f t="shared" si="2"/>
        <v>0</v>
      </c>
    </row>
    <row r="72" spans="6:17" x14ac:dyDescent="0.25">
      <c r="F72" s="25">
        <f>+F69-F62</f>
        <v>0</v>
      </c>
      <c r="G72" s="25">
        <f t="shared" ref="G72:O72" si="3">+G69-G62</f>
        <v>-14</v>
      </c>
      <c r="H72" s="25">
        <f t="shared" si="3"/>
        <v>0</v>
      </c>
      <c r="I72" s="25">
        <f t="shared" si="3"/>
        <v>0</v>
      </c>
      <c r="J72" s="25">
        <f t="shared" si="3"/>
        <v>0</v>
      </c>
      <c r="K72" s="25">
        <f t="shared" si="3"/>
        <v>0</v>
      </c>
      <c r="L72" s="25">
        <f t="shared" si="3"/>
        <v>0</v>
      </c>
      <c r="M72" s="25">
        <f t="shared" si="3"/>
        <v>0</v>
      </c>
      <c r="N72" s="25">
        <f t="shared" si="3"/>
        <v>0</v>
      </c>
      <c r="O72" s="25">
        <f t="shared" si="3"/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3"/>
  <sheetViews>
    <sheetView topLeftCell="A19" zoomScale="80" zoomScaleNormal="80" workbookViewId="0">
      <selection activeCell="O51" sqref="O51"/>
    </sheetView>
  </sheetViews>
  <sheetFormatPr defaultRowHeight="15" x14ac:dyDescent="0.25"/>
  <cols>
    <col min="6" max="6" width="14.28515625" bestFit="1" customWidth="1"/>
    <col min="7" max="7" width="15.28515625" bestFit="1" customWidth="1"/>
    <col min="8" max="10" width="14.28515625" bestFit="1" customWidth="1"/>
    <col min="11" max="14" width="15.28515625" bestFit="1" customWidth="1"/>
    <col min="15" max="15" width="16.85546875" bestFit="1" customWidth="1"/>
  </cols>
  <sheetData>
    <row r="1" spans="1:15" x14ac:dyDescent="0.25">
      <c r="A1" s="1" t="s">
        <v>7</v>
      </c>
    </row>
    <row r="4" spans="1:15" x14ac:dyDescent="0.25">
      <c r="D4" t="s">
        <v>172</v>
      </c>
      <c r="F4" t="s">
        <v>203</v>
      </c>
      <c r="G4" t="s">
        <v>204</v>
      </c>
      <c r="H4" t="s">
        <v>205</v>
      </c>
      <c r="I4" t="s">
        <v>206</v>
      </c>
      <c r="J4" t="s">
        <v>207</v>
      </c>
      <c r="K4" t="s">
        <v>208</v>
      </c>
      <c r="L4" t="s">
        <v>209</v>
      </c>
      <c r="M4" t="s">
        <v>210</v>
      </c>
      <c r="N4" t="s">
        <v>211</v>
      </c>
      <c r="O4" t="s">
        <v>173</v>
      </c>
    </row>
    <row r="5" spans="1:15" x14ac:dyDescent="0.25">
      <c r="A5" t="s">
        <v>122</v>
      </c>
      <c r="B5" t="s">
        <v>118</v>
      </c>
      <c r="C5" t="s">
        <v>120</v>
      </c>
      <c r="D5" t="s">
        <v>236</v>
      </c>
      <c r="E5" t="s">
        <v>235</v>
      </c>
      <c r="F5">
        <v>0</v>
      </c>
      <c r="G5">
        <v>1</v>
      </c>
      <c r="H5">
        <v>2</v>
      </c>
      <c r="I5">
        <v>3</v>
      </c>
      <c r="J5">
        <v>4</v>
      </c>
      <c r="K5">
        <v>7</v>
      </c>
      <c r="L5">
        <v>12</v>
      </c>
      <c r="M5">
        <v>13</v>
      </c>
      <c r="N5">
        <v>22</v>
      </c>
      <c r="O5" t="s">
        <v>117</v>
      </c>
    </row>
    <row r="6" spans="1:15" x14ac:dyDescent="0.25">
      <c r="A6">
        <v>1</v>
      </c>
      <c r="B6" t="s">
        <v>99</v>
      </c>
      <c r="C6">
        <v>39</v>
      </c>
      <c r="D6" t="s">
        <v>174</v>
      </c>
      <c r="E6" t="s">
        <v>184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</row>
    <row r="7" spans="1:15" x14ac:dyDescent="0.25">
      <c r="A7">
        <v>1</v>
      </c>
      <c r="B7" t="s">
        <v>234</v>
      </c>
      <c r="C7">
        <v>39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</row>
    <row r="8" spans="1:15" x14ac:dyDescent="0.25">
      <c r="F8" s="14"/>
      <c r="G8" s="14"/>
      <c r="H8" s="14"/>
      <c r="I8" s="14"/>
      <c r="J8" s="14"/>
      <c r="K8" s="14"/>
      <c r="L8" s="14"/>
      <c r="M8" s="14"/>
      <c r="N8" s="14"/>
      <c r="O8" s="14" t="s">
        <v>176</v>
      </c>
    </row>
    <row r="9" spans="1:15" x14ac:dyDescent="0.25">
      <c r="F9" s="14"/>
      <c r="G9" s="14"/>
      <c r="H9" s="14"/>
      <c r="I9" s="14"/>
      <c r="J9" s="14"/>
      <c r="K9" s="14"/>
      <c r="L9" s="14"/>
      <c r="M9" s="14"/>
      <c r="N9" s="14"/>
      <c r="O9" s="14" t="s">
        <v>176</v>
      </c>
    </row>
    <row r="10" spans="1:15" x14ac:dyDescent="0.25">
      <c r="A10">
        <v>2</v>
      </c>
      <c r="B10" t="s">
        <v>99</v>
      </c>
      <c r="C10">
        <v>42</v>
      </c>
      <c r="D10" t="s">
        <v>185</v>
      </c>
      <c r="E10" t="s">
        <v>186</v>
      </c>
      <c r="F10" s="14">
        <v>60</v>
      </c>
      <c r="G10" s="14">
        <v>28</v>
      </c>
      <c r="H10" s="14">
        <v>9</v>
      </c>
      <c r="I10" s="14">
        <v>1</v>
      </c>
      <c r="J10" s="14">
        <v>1</v>
      </c>
      <c r="K10" s="14">
        <v>0</v>
      </c>
      <c r="L10" s="14">
        <v>0</v>
      </c>
      <c r="M10" s="14">
        <v>0</v>
      </c>
      <c r="N10" s="14">
        <v>0</v>
      </c>
      <c r="O10" s="14">
        <v>99</v>
      </c>
    </row>
    <row r="11" spans="1:15" x14ac:dyDescent="0.25">
      <c r="A11">
        <v>2</v>
      </c>
      <c r="B11" t="s">
        <v>234</v>
      </c>
      <c r="C11">
        <v>42</v>
      </c>
      <c r="F11" s="14">
        <v>994200</v>
      </c>
      <c r="G11" s="14">
        <v>533280</v>
      </c>
      <c r="H11" s="14">
        <v>200556</v>
      </c>
      <c r="I11" s="14">
        <v>10968</v>
      </c>
      <c r="J11" s="14">
        <v>7944</v>
      </c>
      <c r="K11" s="14">
        <v>0</v>
      </c>
      <c r="L11" s="14">
        <v>0</v>
      </c>
      <c r="M11" s="14">
        <v>0</v>
      </c>
      <c r="N11" s="14">
        <v>0</v>
      </c>
      <c r="O11" s="14">
        <v>1746948</v>
      </c>
    </row>
    <row r="12" spans="1:15" x14ac:dyDescent="0.25">
      <c r="F12" s="14"/>
      <c r="G12" s="14"/>
      <c r="H12" s="14"/>
      <c r="I12" s="14"/>
      <c r="J12" s="14"/>
      <c r="K12" s="14"/>
      <c r="L12" s="14"/>
      <c r="M12" s="14"/>
      <c r="N12" s="14"/>
      <c r="O12" s="14" t="s">
        <v>176</v>
      </c>
    </row>
    <row r="13" spans="1:15" x14ac:dyDescent="0.25">
      <c r="F13" s="14"/>
      <c r="G13" s="14"/>
      <c r="H13" s="14"/>
      <c r="I13" s="14"/>
      <c r="J13" s="14"/>
      <c r="K13" s="14"/>
      <c r="L13" s="14"/>
      <c r="M13" s="14"/>
      <c r="N13" s="14"/>
      <c r="O13" s="14" t="s">
        <v>176</v>
      </c>
    </row>
    <row r="14" spans="1:15" x14ac:dyDescent="0.25">
      <c r="A14">
        <v>3</v>
      </c>
      <c r="B14" t="s">
        <v>99</v>
      </c>
      <c r="C14">
        <f>+C10+5</f>
        <v>47</v>
      </c>
      <c r="D14" t="s">
        <v>187</v>
      </c>
      <c r="E14" t="s">
        <v>188</v>
      </c>
      <c r="F14" s="14">
        <v>149</v>
      </c>
      <c r="G14" s="14">
        <v>105</v>
      </c>
      <c r="H14" s="14">
        <v>46</v>
      </c>
      <c r="I14" s="14">
        <v>38</v>
      </c>
      <c r="J14" s="14">
        <v>42</v>
      </c>
      <c r="K14" s="14">
        <v>66</v>
      </c>
      <c r="L14" s="14">
        <v>3</v>
      </c>
      <c r="M14" s="14">
        <v>0</v>
      </c>
      <c r="N14" s="14">
        <v>0</v>
      </c>
      <c r="O14" s="14">
        <v>449</v>
      </c>
    </row>
    <row r="15" spans="1:15" x14ac:dyDescent="0.25">
      <c r="A15">
        <v>3</v>
      </c>
      <c r="B15" t="s">
        <v>234</v>
      </c>
      <c r="C15">
        <f>+C11+5</f>
        <v>47</v>
      </c>
      <c r="F15" s="14">
        <v>2645424</v>
      </c>
      <c r="G15" s="14">
        <v>2450496</v>
      </c>
      <c r="H15" s="14">
        <v>971928</v>
      </c>
      <c r="I15" s="14">
        <v>784500</v>
      </c>
      <c r="J15" s="14">
        <v>823404</v>
      </c>
      <c r="K15" s="14">
        <v>1041372</v>
      </c>
      <c r="L15" s="14">
        <v>35880</v>
      </c>
      <c r="M15" s="14">
        <v>0</v>
      </c>
      <c r="N15" s="14">
        <v>0</v>
      </c>
      <c r="O15" s="14">
        <v>8753004</v>
      </c>
    </row>
    <row r="16" spans="1:15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5" x14ac:dyDescent="0.25">
      <c r="F17" s="14"/>
      <c r="G17" s="14"/>
      <c r="H17" s="14"/>
      <c r="I17" s="14"/>
      <c r="J17" s="14"/>
      <c r="K17" s="14"/>
      <c r="L17" s="14"/>
      <c r="M17" s="14"/>
      <c r="N17" s="14"/>
      <c r="O17" s="14" t="s">
        <v>176</v>
      </c>
    </row>
    <row r="18" spans="1:15" x14ac:dyDescent="0.25">
      <c r="A18">
        <v>4</v>
      </c>
      <c r="B18" t="s">
        <v>99</v>
      </c>
      <c r="C18">
        <f>+C14+5</f>
        <v>52</v>
      </c>
      <c r="D18" t="s">
        <v>189</v>
      </c>
      <c r="E18" t="s">
        <v>190</v>
      </c>
      <c r="F18" s="14">
        <v>388</v>
      </c>
      <c r="G18" s="14">
        <v>173</v>
      </c>
      <c r="H18" s="14">
        <v>95</v>
      </c>
      <c r="I18" s="14">
        <v>77</v>
      </c>
      <c r="J18" s="14">
        <v>73</v>
      </c>
      <c r="K18" s="14">
        <v>368</v>
      </c>
      <c r="L18" s="14">
        <v>121</v>
      </c>
      <c r="M18" s="14">
        <v>1</v>
      </c>
      <c r="N18" s="14">
        <v>0</v>
      </c>
      <c r="O18" s="14">
        <v>1296</v>
      </c>
    </row>
    <row r="19" spans="1:15" x14ac:dyDescent="0.25">
      <c r="A19">
        <v>4</v>
      </c>
      <c r="B19" t="s">
        <v>234</v>
      </c>
      <c r="C19">
        <f>+C15+5</f>
        <v>52</v>
      </c>
      <c r="F19" s="14">
        <v>8236524</v>
      </c>
      <c r="G19" s="14">
        <v>4798872</v>
      </c>
      <c r="H19" s="14">
        <v>2555364</v>
      </c>
      <c r="I19" s="14">
        <v>1742064</v>
      </c>
      <c r="J19" s="14">
        <v>1492128</v>
      </c>
      <c r="K19" s="14">
        <v>6693648</v>
      </c>
      <c r="L19" s="14">
        <v>1591224</v>
      </c>
      <c r="M19" s="14">
        <v>8028</v>
      </c>
      <c r="N19" s="14">
        <v>0</v>
      </c>
      <c r="O19" s="14">
        <v>27117852</v>
      </c>
    </row>
    <row r="20" spans="1:15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5" x14ac:dyDescent="0.25">
      <c r="F21" s="14"/>
      <c r="G21" s="14"/>
      <c r="H21" s="14"/>
      <c r="I21" s="14"/>
      <c r="J21" s="14"/>
      <c r="K21" s="14"/>
      <c r="L21" s="14"/>
      <c r="M21" s="14"/>
      <c r="N21" s="14"/>
      <c r="O21" s="14" t="s">
        <v>176</v>
      </c>
    </row>
    <row r="22" spans="1:15" x14ac:dyDescent="0.25">
      <c r="A22">
        <v>5</v>
      </c>
      <c r="B22" t="s">
        <v>99</v>
      </c>
      <c r="C22">
        <f>+C18+5</f>
        <v>57</v>
      </c>
      <c r="D22" t="s">
        <v>191</v>
      </c>
      <c r="E22" t="s">
        <v>192</v>
      </c>
      <c r="F22" s="14">
        <v>1179</v>
      </c>
      <c r="G22" s="14">
        <v>911</v>
      </c>
      <c r="H22" s="14">
        <v>587</v>
      </c>
      <c r="I22" s="14">
        <v>565</v>
      </c>
      <c r="J22" s="14">
        <v>380</v>
      </c>
      <c r="K22" s="14">
        <v>926</v>
      </c>
      <c r="L22" s="14">
        <v>573</v>
      </c>
      <c r="M22" s="14">
        <v>168</v>
      </c>
      <c r="N22" s="14">
        <v>6</v>
      </c>
      <c r="O22" s="14">
        <v>5295</v>
      </c>
    </row>
    <row r="23" spans="1:15" x14ac:dyDescent="0.25">
      <c r="A23">
        <v>5</v>
      </c>
      <c r="B23" t="s">
        <v>234</v>
      </c>
      <c r="C23">
        <f>+C19+5</f>
        <v>57</v>
      </c>
      <c r="F23" s="14">
        <v>34070520</v>
      </c>
      <c r="G23" s="14">
        <v>33281148</v>
      </c>
      <c r="H23" s="14">
        <v>20702328</v>
      </c>
      <c r="I23" s="14">
        <v>20005152</v>
      </c>
      <c r="J23" s="14">
        <v>12957828</v>
      </c>
      <c r="K23" s="14">
        <v>22808364</v>
      </c>
      <c r="L23" s="14">
        <v>8508144</v>
      </c>
      <c r="M23" s="14">
        <v>2066076</v>
      </c>
      <c r="N23" s="14">
        <v>39636</v>
      </c>
      <c r="O23" s="14">
        <v>154439196</v>
      </c>
    </row>
    <row r="24" spans="1:15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5" x14ac:dyDescent="0.25">
      <c r="F25" s="14"/>
      <c r="G25" s="14"/>
      <c r="H25" s="14"/>
      <c r="I25" s="14"/>
      <c r="J25" s="14"/>
      <c r="K25" s="14"/>
      <c r="L25" s="14"/>
      <c r="M25" s="14"/>
      <c r="N25" s="14"/>
      <c r="O25" s="14" t="s">
        <v>176</v>
      </c>
    </row>
    <row r="26" spans="1:15" x14ac:dyDescent="0.25">
      <c r="A26">
        <v>6</v>
      </c>
      <c r="B26" t="s">
        <v>99</v>
      </c>
      <c r="C26">
        <f>+C22+5</f>
        <v>62</v>
      </c>
      <c r="D26" t="s">
        <v>193</v>
      </c>
      <c r="E26" t="s">
        <v>194</v>
      </c>
      <c r="F26" s="14">
        <v>1369</v>
      </c>
      <c r="G26" s="14">
        <v>1347</v>
      </c>
      <c r="H26" s="14">
        <v>1152</v>
      </c>
      <c r="I26" s="14">
        <v>1082</v>
      </c>
      <c r="J26" s="14">
        <v>1010</v>
      </c>
      <c r="K26" s="14">
        <v>4544</v>
      </c>
      <c r="L26" s="14">
        <v>914</v>
      </c>
      <c r="M26" s="14">
        <v>660</v>
      </c>
      <c r="N26" s="14">
        <v>234</v>
      </c>
      <c r="O26" s="14">
        <v>12312</v>
      </c>
    </row>
    <row r="27" spans="1:15" x14ac:dyDescent="0.25">
      <c r="A27">
        <v>6</v>
      </c>
      <c r="B27" t="s">
        <v>234</v>
      </c>
      <c r="C27">
        <f>+C23+5</f>
        <v>62</v>
      </c>
      <c r="F27" s="14">
        <v>31056996</v>
      </c>
      <c r="G27" s="14">
        <v>36078240</v>
      </c>
      <c r="H27" s="14">
        <v>31559076</v>
      </c>
      <c r="I27" s="14">
        <v>30425988</v>
      </c>
      <c r="J27" s="14">
        <v>29003964</v>
      </c>
      <c r="K27" s="14">
        <v>146507508</v>
      </c>
      <c r="L27" s="14">
        <v>19885932</v>
      </c>
      <c r="M27" s="14">
        <v>9423360</v>
      </c>
      <c r="N27" s="14">
        <v>3035556</v>
      </c>
      <c r="O27" s="14">
        <v>336976620</v>
      </c>
    </row>
    <row r="28" spans="1:15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5" x14ac:dyDescent="0.25">
      <c r="F29" s="14"/>
      <c r="G29" s="14"/>
      <c r="H29" s="14"/>
      <c r="I29" s="14"/>
      <c r="J29" s="14"/>
      <c r="K29" s="14"/>
      <c r="L29" s="14"/>
      <c r="M29" s="14"/>
      <c r="N29" s="14"/>
      <c r="O29" s="14" t="s">
        <v>176</v>
      </c>
    </row>
    <row r="30" spans="1:15" x14ac:dyDescent="0.25">
      <c r="A30">
        <v>7</v>
      </c>
      <c r="B30" t="s">
        <v>99</v>
      </c>
      <c r="C30">
        <f>+C26+5</f>
        <v>67</v>
      </c>
      <c r="D30" t="s">
        <v>195</v>
      </c>
      <c r="E30" t="s">
        <v>196</v>
      </c>
      <c r="F30" s="14">
        <v>608</v>
      </c>
      <c r="G30" s="14">
        <v>637</v>
      </c>
      <c r="H30" s="14">
        <v>599</v>
      </c>
      <c r="I30" s="14">
        <v>635</v>
      </c>
      <c r="J30" s="14">
        <v>600</v>
      </c>
      <c r="K30" s="14">
        <v>5585</v>
      </c>
      <c r="L30" s="14">
        <v>3162</v>
      </c>
      <c r="M30" s="14">
        <v>636</v>
      </c>
      <c r="N30" s="14">
        <v>734</v>
      </c>
      <c r="O30" s="14">
        <v>13196</v>
      </c>
    </row>
    <row r="31" spans="1:15" x14ac:dyDescent="0.25">
      <c r="A31">
        <v>7</v>
      </c>
      <c r="B31" t="s">
        <v>234</v>
      </c>
      <c r="C31">
        <f>+C27+5</f>
        <v>67</v>
      </c>
      <c r="F31" s="14">
        <v>15124968</v>
      </c>
      <c r="G31" s="14">
        <v>17543988</v>
      </c>
      <c r="H31" s="14">
        <v>17207712</v>
      </c>
      <c r="I31" s="14">
        <v>16859604</v>
      </c>
      <c r="J31" s="14">
        <v>14934276</v>
      </c>
      <c r="K31" s="14">
        <v>137984676</v>
      </c>
      <c r="L31" s="14">
        <v>91117584</v>
      </c>
      <c r="M31" s="14">
        <v>12373488</v>
      </c>
      <c r="N31" s="14">
        <v>10740768</v>
      </c>
      <c r="O31" s="14">
        <v>333887064</v>
      </c>
    </row>
    <row r="32" spans="1:15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5" x14ac:dyDescent="0.25">
      <c r="F33" s="14"/>
      <c r="G33" s="14"/>
      <c r="H33" s="14"/>
      <c r="I33" s="14"/>
      <c r="J33" s="14"/>
      <c r="K33" s="14"/>
      <c r="L33" s="14"/>
      <c r="M33" s="14"/>
      <c r="N33" s="14"/>
      <c r="O33" s="14" t="s">
        <v>176</v>
      </c>
    </row>
    <row r="34" spans="1:15" x14ac:dyDescent="0.25">
      <c r="A34">
        <v>8</v>
      </c>
      <c r="B34" t="s">
        <v>99</v>
      </c>
      <c r="C34">
        <f>+C30+5</f>
        <v>72</v>
      </c>
      <c r="D34" t="s">
        <v>197</v>
      </c>
      <c r="E34" t="s">
        <v>198</v>
      </c>
      <c r="F34" s="14">
        <v>122</v>
      </c>
      <c r="G34" s="14">
        <v>205</v>
      </c>
      <c r="H34" s="14">
        <v>182</v>
      </c>
      <c r="I34" s="14">
        <v>191</v>
      </c>
      <c r="J34" s="14">
        <v>216</v>
      </c>
      <c r="K34" s="14">
        <v>2396</v>
      </c>
      <c r="L34" s="14">
        <v>3900</v>
      </c>
      <c r="M34" s="14">
        <v>2015</v>
      </c>
      <c r="N34" s="14">
        <v>1217</v>
      </c>
      <c r="O34" s="14">
        <v>10444</v>
      </c>
    </row>
    <row r="35" spans="1:15" x14ac:dyDescent="0.25">
      <c r="A35">
        <v>8</v>
      </c>
      <c r="B35" t="s">
        <v>234</v>
      </c>
      <c r="C35">
        <f>+C31+5</f>
        <v>72</v>
      </c>
      <c r="F35" s="14">
        <v>3263064</v>
      </c>
      <c r="G35" s="14">
        <v>5688324</v>
      </c>
      <c r="H35" s="14">
        <v>5457708</v>
      </c>
      <c r="I35" s="14">
        <v>6204900</v>
      </c>
      <c r="J35" s="14">
        <v>5989992</v>
      </c>
      <c r="K35" s="14">
        <v>56977944</v>
      </c>
      <c r="L35" s="14">
        <v>88729344</v>
      </c>
      <c r="M35" s="14">
        <v>57538692</v>
      </c>
      <c r="N35" s="14">
        <v>22174404</v>
      </c>
      <c r="O35" s="14">
        <v>252024372</v>
      </c>
    </row>
    <row r="36" spans="1:15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5" x14ac:dyDescent="0.25">
      <c r="F37" s="14"/>
      <c r="G37" s="14"/>
      <c r="H37" s="14"/>
      <c r="I37" s="14"/>
      <c r="J37" s="14"/>
      <c r="K37" s="14"/>
      <c r="L37" s="14"/>
      <c r="M37" s="14"/>
      <c r="N37" s="14"/>
      <c r="O37" s="14" t="s">
        <v>176</v>
      </c>
    </row>
    <row r="38" spans="1:15" x14ac:dyDescent="0.25">
      <c r="A38">
        <v>9</v>
      </c>
      <c r="B38" t="s">
        <v>99</v>
      </c>
      <c r="C38">
        <f>+C34+5</f>
        <v>77</v>
      </c>
      <c r="D38" t="s">
        <v>216</v>
      </c>
      <c r="E38" t="s">
        <v>217</v>
      </c>
      <c r="F38" s="14">
        <v>26</v>
      </c>
      <c r="G38" s="14">
        <v>35</v>
      </c>
      <c r="H38" s="14">
        <v>45</v>
      </c>
      <c r="I38" s="14">
        <v>56</v>
      </c>
      <c r="J38" s="14">
        <v>47</v>
      </c>
      <c r="K38" s="14">
        <v>713</v>
      </c>
      <c r="L38" s="14">
        <v>1761</v>
      </c>
      <c r="M38" s="14">
        <v>2472</v>
      </c>
      <c r="N38" s="14">
        <v>2571</v>
      </c>
      <c r="O38" s="14">
        <v>7726</v>
      </c>
    </row>
    <row r="39" spans="1:15" x14ac:dyDescent="0.25">
      <c r="A39">
        <v>9</v>
      </c>
      <c r="B39" t="s">
        <v>234</v>
      </c>
      <c r="C39">
        <f>+C35+5</f>
        <v>77</v>
      </c>
      <c r="F39" s="14">
        <v>741504</v>
      </c>
      <c r="G39" s="14">
        <v>1198476</v>
      </c>
      <c r="H39" s="14">
        <v>1332588</v>
      </c>
      <c r="I39" s="14">
        <v>1829604</v>
      </c>
      <c r="J39" s="14">
        <v>1823148</v>
      </c>
      <c r="K39" s="14">
        <v>19801440</v>
      </c>
      <c r="L39" s="14">
        <v>38724156</v>
      </c>
      <c r="M39" s="14">
        <v>57007980</v>
      </c>
      <c r="N39" s="14">
        <v>56340756</v>
      </c>
      <c r="O39" s="14">
        <v>178799652</v>
      </c>
    </row>
    <row r="40" spans="1:15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5" x14ac:dyDescent="0.25">
      <c r="F41" s="14"/>
      <c r="G41" s="14"/>
      <c r="H41" s="14"/>
      <c r="I41" s="14"/>
      <c r="J41" s="14"/>
      <c r="K41" s="14"/>
      <c r="L41" s="14"/>
      <c r="M41" s="14"/>
      <c r="N41" s="14"/>
      <c r="O41" s="14" t="s">
        <v>176</v>
      </c>
    </row>
    <row r="42" spans="1:15" x14ac:dyDescent="0.25">
      <c r="A42">
        <v>10</v>
      </c>
      <c r="B42" t="s">
        <v>99</v>
      </c>
      <c r="C42">
        <f>+C38+5</f>
        <v>82</v>
      </c>
      <c r="D42" t="s">
        <v>218</v>
      </c>
      <c r="E42" t="s">
        <v>219</v>
      </c>
      <c r="F42" s="14">
        <v>8</v>
      </c>
      <c r="G42" s="14">
        <v>10</v>
      </c>
      <c r="H42" s="14">
        <v>17</v>
      </c>
      <c r="I42" s="14">
        <v>8</v>
      </c>
      <c r="J42" s="14">
        <v>19</v>
      </c>
      <c r="K42" s="14">
        <v>169</v>
      </c>
      <c r="L42" s="14">
        <v>484</v>
      </c>
      <c r="M42" s="14">
        <v>1256</v>
      </c>
      <c r="N42" s="14">
        <v>3539</v>
      </c>
      <c r="O42" s="14">
        <v>5510</v>
      </c>
    </row>
    <row r="43" spans="1:15" x14ac:dyDescent="0.25">
      <c r="A43">
        <v>10</v>
      </c>
      <c r="B43" t="s">
        <v>234</v>
      </c>
      <c r="C43">
        <f>+C39+5</f>
        <v>82</v>
      </c>
      <c r="F43" s="14">
        <v>225660</v>
      </c>
      <c r="G43" s="14">
        <v>605796</v>
      </c>
      <c r="H43" s="14">
        <v>580536</v>
      </c>
      <c r="I43" s="14">
        <v>124644</v>
      </c>
      <c r="J43" s="14">
        <v>603096</v>
      </c>
      <c r="K43" s="14">
        <v>5346996</v>
      </c>
      <c r="L43" s="14">
        <v>11731824</v>
      </c>
      <c r="M43" s="14">
        <v>29839272</v>
      </c>
      <c r="N43" s="14">
        <v>68859396</v>
      </c>
      <c r="O43" s="14">
        <v>117917220</v>
      </c>
    </row>
    <row r="44" spans="1:15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5" x14ac:dyDescent="0.25">
      <c r="F45" s="14"/>
      <c r="G45" s="14"/>
      <c r="H45" s="14"/>
      <c r="I45" s="14"/>
      <c r="J45" s="14"/>
      <c r="K45" s="14"/>
      <c r="L45" s="14"/>
      <c r="M45" s="14"/>
      <c r="N45" s="14"/>
      <c r="O45" s="14" t="s">
        <v>176</v>
      </c>
    </row>
    <row r="46" spans="1:15" x14ac:dyDescent="0.25">
      <c r="A46">
        <v>11</v>
      </c>
      <c r="B46" t="s">
        <v>99</v>
      </c>
      <c r="C46">
        <f>+C42+5</f>
        <v>87</v>
      </c>
      <c r="D46" t="s">
        <v>220</v>
      </c>
      <c r="E46" t="s">
        <v>221</v>
      </c>
      <c r="F46" s="14">
        <v>1</v>
      </c>
      <c r="G46" s="14">
        <v>1</v>
      </c>
      <c r="H46" s="14">
        <v>2</v>
      </c>
      <c r="I46" s="14">
        <v>6</v>
      </c>
      <c r="J46" s="14">
        <v>2</v>
      </c>
      <c r="K46" s="14">
        <v>29</v>
      </c>
      <c r="L46" s="14">
        <v>82</v>
      </c>
      <c r="M46" s="14">
        <v>256</v>
      </c>
      <c r="N46" s="14">
        <v>2461</v>
      </c>
      <c r="O46" s="14">
        <v>2840</v>
      </c>
    </row>
    <row r="47" spans="1:15" x14ac:dyDescent="0.25">
      <c r="A47">
        <v>11</v>
      </c>
      <c r="B47" t="s">
        <v>234</v>
      </c>
      <c r="C47">
        <f>+C43+5</f>
        <v>87</v>
      </c>
      <c r="F47" s="14">
        <v>9108</v>
      </c>
      <c r="G47" s="14">
        <v>36420</v>
      </c>
      <c r="H47" s="14">
        <v>192480</v>
      </c>
      <c r="I47" s="14">
        <v>132444</v>
      </c>
      <c r="J47" s="14">
        <v>149424</v>
      </c>
      <c r="K47" s="14">
        <v>851928</v>
      </c>
      <c r="L47" s="14">
        <v>2267748</v>
      </c>
      <c r="M47" s="14">
        <v>6389136</v>
      </c>
      <c r="N47" s="14">
        <v>42573696</v>
      </c>
      <c r="O47" s="14">
        <v>52602384</v>
      </c>
    </row>
    <row r="48" spans="1:15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5" x14ac:dyDescent="0.25">
      <c r="F49" s="14"/>
      <c r="G49" s="14"/>
      <c r="H49" s="14"/>
      <c r="I49" s="14"/>
      <c r="J49" s="14"/>
      <c r="K49" s="14"/>
      <c r="L49" s="14"/>
      <c r="M49" s="14"/>
      <c r="N49" s="14"/>
      <c r="O49" s="14" t="s">
        <v>176</v>
      </c>
    </row>
    <row r="50" spans="1:15" x14ac:dyDescent="0.25">
      <c r="A50">
        <v>12</v>
      </c>
      <c r="B50" t="s">
        <v>99</v>
      </c>
      <c r="C50">
        <f>+C46+5</f>
        <v>92</v>
      </c>
      <c r="D50" t="s">
        <v>222</v>
      </c>
      <c r="E50" t="s">
        <v>223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5</v>
      </c>
      <c r="L50" s="14">
        <v>11</v>
      </c>
      <c r="M50" s="14">
        <v>27</v>
      </c>
      <c r="N50" s="14">
        <v>1503</v>
      </c>
      <c r="O50" s="14">
        <v>1547</v>
      </c>
    </row>
    <row r="51" spans="1:15" x14ac:dyDescent="0.25">
      <c r="A51">
        <v>12</v>
      </c>
      <c r="B51" t="s">
        <v>234</v>
      </c>
      <c r="C51">
        <f>+C47+5</f>
        <v>92</v>
      </c>
      <c r="F51" s="14">
        <v>0</v>
      </c>
      <c r="G51" s="14">
        <v>4212</v>
      </c>
      <c r="H51" s="14">
        <v>0</v>
      </c>
      <c r="I51" s="14">
        <v>0</v>
      </c>
      <c r="J51" s="14">
        <v>0</v>
      </c>
      <c r="K51" s="14">
        <v>180708</v>
      </c>
      <c r="L51" s="14">
        <v>296952</v>
      </c>
      <c r="M51" s="14">
        <v>681012</v>
      </c>
      <c r="N51" s="14">
        <v>23404128</v>
      </c>
      <c r="O51" s="14">
        <v>24567012</v>
      </c>
    </row>
    <row r="52" spans="1:15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5" x14ac:dyDescent="0.25">
      <c r="F53" s="14"/>
      <c r="G53" s="14"/>
      <c r="H53" s="14"/>
      <c r="I53" s="14"/>
      <c r="J53" s="14"/>
      <c r="K53" s="14"/>
      <c r="L53" s="14"/>
      <c r="M53" s="14"/>
      <c r="N53" s="14"/>
      <c r="O53" s="14" t="s">
        <v>176</v>
      </c>
    </row>
    <row r="54" spans="1:15" x14ac:dyDescent="0.25">
      <c r="A54">
        <v>13</v>
      </c>
      <c r="B54" t="s">
        <v>99</v>
      </c>
      <c r="C54" t="s">
        <v>117</v>
      </c>
      <c r="D54" t="s">
        <v>199</v>
      </c>
      <c r="F54" s="14">
        <v>3910</v>
      </c>
      <c r="G54" s="14">
        <v>3453</v>
      </c>
      <c r="H54" s="14">
        <v>2734</v>
      </c>
      <c r="I54" s="14">
        <v>2659</v>
      </c>
      <c r="J54" s="14">
        <v>2390</v>
      </c>
      <c r="K54" s="14">
        <v>14801</v>
      </c>
      <c r="L54" s="14">
        <v>11011</v>
      </c>
      <c r="M54" s="14">
        <v>7491</v>
      </c>
      <c r="N54" s="14">
        <v>12265</v>
      </c>
      <c r="O54" s="14">
        <v>60714</v>
      </c>
    </row>
    <row r="55" spans="1:15" x14ac:dyDescent="0.25">
      <c r="A55">
        <v>13</v>
      </c>
      <c r="B55" t="s">
        <v>234</v>
      </c>
      <c r="C55" t="s">
        <v>117</v>
      </c>
      <c r="F55" s="14">
        <v>96367968</v>
      </c>
      <c r="G55" s="14">
        <v>102219252</v>
      </c>
      <c r="H55" s="14">
        <v>80760276</v>
      </c>
      <c r="I55" s="14">
        <v>78119868</v>
      </c>
      <c r="J55" s="14">
        <v>67785204</v>
      </c>
      <c r="K55" s="14">
        <v>398194584</v>
      </c>
      <c r="L55" s="14">
        <v>262888788</v>
      </c>
      <c r="M55" s="14">
        <v>175327044</v>
      </c>
      <c r="N55" s="14">
        <v>227168340</v>
      </c>
      <c r="O55" s="14">
        <v>1488831324</v>
      </c>
    </row>
    <row r="57" spans="1:15" x14ac:dyDescent="0.25">
      <c r="D57" t="s">
        <v>176</v>
      </c>
    </row>
    <row r="59" spans="1:15" x14ac:dyDescent="0.25">
      <c r="D59" t="s">
        <v>212</v>
      </c>
    </row>
    <row r="60" spans="1:15" x14ac:dyDescent="0.25">
      <c r="D60" t="s">
        <v>213</v>
      </c>
    </row>
    <row r="61" spans="1:15" x14ac:dyDescent="0.25">
      <c r="D61" t="s">
        <v>214</v>
      </c>
    </row>
    <row r="63" spans="1:15" x14ac:dyDescent="0.25">
      <c r="D63" t="s">
        <v>215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9"/>
  <sheetViews>
    <sheetView workbookViewId="0">
      <selection activeCell="B17" sqref="B17"/>
    </sheetView>
  </sheetViews>
  <sheetFormatPr defaultRowHeight="15" x14ac:dyDescent="0.25"/>
  <cols>
    <col min="1" max="1" width="17.85546875" customWidth="1"/>
    <col min="2" max="2" width="35.85546875" customWidth="1"/>
    <col min="3" max="4" width="63.28515625" bestFit="1" customWidth="1"/>
  </cols>
  <sheetData>
    <row r="1" spans="1:4" x14ac:dyDescent="0.25">
      <c r="A1" s="1" t="s">
        <v>7</v>
      </c>
    </row>
    <row r="6" spans="1:4" s="27" customFormat="1" x14ac:dyDescent="0.25">
      <c r="A6" s="27" t="s">
        <v>0</v>
      </c>
    </row>
    <row r="7" spans="1:4" x14ac:dyDescent="0.25">
      <c r="A7" t="s">
        <v>2</v>
      </c>
      <c r="B7" s="1" t="s">
        <v>1</v>
      </c>
    </row>
    <row r="8" spans="1:4" x14ac:dyDescent="0.25">
      <c r="A8" t="s">
        <v>4</v>
      </c>
      <c r="B8" s="1" t="s">
        <v>3</v>
      </c>
    </row>
    <row r="11" spans="1:4" s="27" customFormat="1" x14ac:dyDescent="0.25">
      <c r="A11" s="27" t="s">
        <v>238</v>
      </c>
    </row>
    <row r="12" spans="1:4" x14ac:dyDescent="0.25">
      <c r="A12" t="s">
        <v>239</v>
      </c>
    </row>
    <row r="13" spans="1:4" x14ac:dyDescent="0.25">
      <c r="D13" t="s">
        <v>258</v>
      </c>
    </row>
    <row r="14" spans="1:4" x14ac:dyDescent="0.25">
      <c r="A14" s="3" t="s">
        <v>241</v>
      </c>
      <c r="B14" s="3" t="s">
        <v>256</v>
      </c>
      <c r="C14" s="3" t="s">
        <v>255</v>
      </c>
      <c r="D14" s="3" t="s">
        <v>257</v>
      </c>
    </row>
    <row r="15" spans="1:4" x14ac:dyDescent="0.25">
      <c r="A15" t="s">
        <v>84</v>
      </c>
      <c r="B15" t="s">
        <v>242</v>
      </c>
      <c r="D15" t="s">
        <v>254</v>
      </c>
    </row>
    <row r="16" spans="1:4" x14ac:dyDescent="0.25">
      <c r="A16" t="s">
        <v>85</v>
      </c>
      <c r="B16" t="s">
        <v>245</v>
      </c>
      <c r="D16" t="s">
        <v>248</v>
      </c>
    </row>
    <row r="17" spans="1:4" x14ac:dyDescent="0.25">
      <c r="A17" t="s">
        <v>240</v>
      </c>
      <c r="B17" t="s">
        <v>243</v>
      </c>
      <c r="D17" t="s">
        <v>246</v>
      </c>
    </row>
    <row r="18" spans="1:4" x14ac:dyDescent="0.25">
      <c r="A18" t="s">
        <v>244</v>
      </c>
      <c r="B18" t="s">
        <v>259</v>
      </c>
      <c r="C18" t="s">
        <v>260</v>
      </c>
      <c r="D18" t="s">
        <v>247</v>
      </c>
    </row>
    <row r="19" spans="1:4" x14ac:dyDescent="0.25">
      <c r="A19" t="s">
        <v>306</v>
      </c>
      <c r="B19" t="s">
        <v>309</v>
      </c>
      <c r="C19" t="s">
        <v>308</v>
      </c>
      <c r="D19" t="s">
        <v>307</v>
      </c>
    </row>
    <row r="23" spans="1:4" s="5" customFormat="1" x14ac:dyDescent="0.25">
      <c r="A23" s="5" t="s">
        <v>249</v>
      </c>
    </row>
    <row r="24" spans="1:4" x14ac:dyDescent="0.25">
      <c r="A24" t="s">
        <v>250</v>
      </c>
    </row>
    <row r="25" spans="1:4" x14ac:dyDescent="0.25">
      <c r="A25" t="s">
        <v>251</v>
      </c>
    </row>
    <row r="26" spans="1:4" x14ac:dyDescent="0.25">
      <c r="A26" t="s">
        <v>261</v>
      </c>
    </row>
    <row r="27" spans="1:4" x14ac:dyDescent="0.25">
      <c r="A27" t="s">
        <v>262</v>
      </c>
    </row>
    <row r="28" spans="1:4" x14ac:dyDescent="0.25">
      <c r="A28" t="s">
        <v>264</v>
      </c>
    </row>
    <row r="30" spans="1:4" x14ac:dyDescent="0.25">
      <c r="A30" t="s">
        <v>263</v>
      </c>
    </row>
    <row r="33" spans="1:1" x14ac:dyDescent="0.25">
      <c r="A33" t="s">
        <v>252</v>
      </c>
    </row>
    <row r="34" spans="1:1" x14ac:dyDescent="0.25">
      <c r="A34" t="s">
        <v>253</v>
      </c>
    </row>
    <row r="39" spans="1:1" x14ac:dyDescent="0.25">
      <c r="A39" t="s">
        <v>327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3"/>
  <sheetViews>
    <sheetView workbookViewId="0"/>
  </sheetViews>
  <sheetFormatPr defaultRowHeight="15" x14ac:dyDescent="0.25"/>
  <cols>
    <col min="2" max="2" width="9.140625" style="15"/>
  </cols>
  <sheetData>
    <row r="1" spans="1:2" x14ac:dyDescent="0.25">
      <c r="A1" s="1" t="s">
        <v>7</v>
      </c>
    </row>
    <row r="3" spans="1:2" x14ac:dyDescent="0.25">
      <c r="A3" t="s">
        <v>237</v>
      </c>
    </row>
    <row r="5" spans="1:2" x14ac:dyDescent="0.25">
      <c r="A5" s="3" t="s">
        <v>86</v>
      </c>
    </row>
    <row r="6" spans="1:2" x14ac:dyDescent="0.25">
      <c r="A6" t="s">
        <v>79</v>
      </c>
      <c r="B6" s="15" t="s">
        <v>98</v>
      </c>
    </row>
    <row r="7" spans="1:2" x14ac:dyDescent="0.25">
      <c r="A7">
        <v>0</v>
      </c>
      <c r="B7" s="15">
        <v>5.7500000000000002E-2</v>
      </c>
    </row>
    <row r="8" spans="1:2" x14ac:dyDescent="0.25">
      <c r="A8">
        <v>1</v>
      </c>
      <c r="B8" s="15">
        <v>5.7500000000000002E-2</v>
      </c>
    </row>
    <row r="9" spans="1:2" x14ac:dyDescent="0.25">
      <c r="A9">
        <v>2</v>
      </c>
      <c r="B9" s="15">
        <v>5.7500000000000002E-2</v>
      </c>
    </row>
    <row r="10" spans="1:2" x14ac:dyDescent="0.25">
      <c r="A10">
        <v>3</v>
      </c>
      <c r="B10" s="15">
        <v>5.7500000000000002E-2</v>
      </c>
    </row>
    <row r="11" spans="1:2" x14ac:dyDescent="0.25">
      <c r="A11">
        <v>4</v>
      </c>
      <c r="B11" s="15">
        <v>5.7500000000000002E-2</v>
      </c>
    </row>
    <row r="12" spans="1:2" x14ac:dyDescent="0.25">
      <c r="A12">
        <v>5</v>
      </c>
      <c r="B12" s="15">
        <v>0.05</v>
      </c>
    </row>
    <row r="13" spans="1:2" x14ac:dyDescent="0.25">
      <c r="A13">
        <v>6</v>
      </c>
      <c r="B13" s="15">
        <v>0.05</v>
      </c>
    </row>
    <row r="14" spans="1:2" x14ac:dyDescent="0.25">
      <c r="A14">
        <v>7</v>
      </c>
      <c r="B14" s="15">
        <v>0.05</v>
      </c>
    </row>
    <row r="15" spans="1:2" x14ac:dyDescent="0.25">
      <c r="A15">
        <v>8</v>
      </c>
      <c r="B15" s="15">
        <v>0.05</v>
      </c>
    </row>
    <row r="16" spans="1:2" x14ac:dyDescent="0.25">
      <c r="A16">
        <v>9</v>
      </c>
      <c r="B16" s="15">
        <v>0.05</v>
      </c>
    </row>
    <row r="17" spans="1:2" x14ac:dyDescent="0.25">
      <c r="A17">
        <v>10</v>
      </c>
      <c r="B17" s="15">
        <v>4.7500000000000001E-2</v>
      </c>
    </row>
    <row r="18" spans="1:2" x14ac:dyDescent="0.25">
      <c r="A18">
        <v>11</v>
      </c>
      <c r="B18" s="15">
        <v>4.7500000000000001E-2</v>
      </c>
    </row>
    <row r="19" spans="1:2" x14ac:dyDescent="0.25">
      <c r="A19">
        <v>12</v>
      </c>
      <c r="B19" s="15">
        <v>4.7500000000000001E-2</v>
      </c>
    </row>
    <row r="20" spans="1:2" x14ac:dyDescent="0.25">
      <c r="A20">
        <v>13</v>
      </c>
      <c r="B20" s="15">
        <v>4.7500000000000001E-2</v>
      </c>
    </row>
    <row r="21" spans="1:2" x14ac:dyDescent="0.25">
      <c r="A21">
        <v>14</v>
      </c>
      <c r="B21" s="15">
        <v>4.7500000000000001E-2</v>
      </c>
    </row>
    <row r="22" spans="1:2" x14ac:dyDescent="0.25">
      <c r="A22">
        <v>15</v>
      </c>
      <c r="B22" s="15">
        <v>4.4999999999999998E-2</v>
      </c>
    </row>
    <row r="23" spans="1:2" x14ac:dyDescent="0.25">
      <c r="A23">
        <v>16</v>
      </c>
      <c r="B23" s="15">
        <v>4.4999999999999998E-2</v>
      </c>
    </row>
    <row r="24" spans="1:2" x14ac:dyDescent="0.25">
      <c r="A24">
        <v>17</v>
      </c>
      <c r="B24" s="15">
        <v>4.4999999999999998E-2</v>
      </c>
    </row>
    <row r="25" spans="1:2" x14ac:dyDescent="0.25">
      <c r="A25">
        <v>18</v>
      </c>
      <c r="B25" s="15">
        <v>4.4999999999999998E-2</v>
      </c>
    </row>
    <row r="26" spans="1:2" x14ac:dyDescent="0.25">
      <c r="A26">
        <v>19</v>
      </c>
      <c r="B26" s="15">
        <v>4.4999999999999998E-2</v>
      </c>
    </row>
    <row r="27" spans="1:2" x14ac:dyDescent="0.25">
      <c r="A27">
        <v>20</v>
      </c>
      <c r="B27" s="15">
        <v>0.04</v>
      </c>
    </row>
    <row r="28" spans="1:2" x14ac:dyDescent="0.25">
      <c r="A28">
        <v>21</v>
      </c>
      <c r="B28" s="15">
        <v>0.04</v>
      </c>
    </row>
    <row r="29" spans="1:2" x14ac:dyDescent="0.25">
      <c r="A29">
        <v>22</v>
      </c>
      <c r="B29" s="15">
        <v>0.04</v>
      </c>
    </row>
    <row r="30" spans="1:2" x14ac:dyDescent="0.25">
      <c r="A30">
        <v>23</v>
      </c>
      <c r="B30" s="15">
        <v>0.04</v>
      </c>
    </row>
    <row r="31" spans="1:2" x14ac:dyDescent="0.25">
      <c r="A31">
        <v>24</v>
      </c>
      <c r="B31" s="15">
        <v>0.04</v>
      </c>
    </row>
    <row r="32" spans="1:2" x14ac:dyDescent="0.25">
      <c r="A32">
        <v>25</v>
      </c>
      <c r="B32" s="15">
        <v>3.7499999999999999E-2</v>
      </c>
    </row>
    <row r="33" spans="1:2" x14ac:dyDescent="0.25">
      <c r="A33">
        <v>26</v>
      </c>
      <c r="B33" s="15">
        <v>3.7499999999999999E-2</v>
      </c>
    </row>
    <row r="34" spans="1:2" x14ac:dyDescent="0.25">
      <c r="A34">
        <v>27</v>
      </c>
      <c r="B34" s="15">
        <v>3.7499999999999999E-2</v>
      </c>
    </row>
    <row r="35" spans="1:2" x14ac:dyDescent="0.25">
      <c r="A35">
        <v>28</v>
      </c>
      <c r="B35" s="15">
        <v>3.7499999999999999E-2</v>
      </c>
    </row>
    <row r="36" spans="1:2" x14ac:dyDescent="0.25">
      <c r="A36">
        <v>29</v>
      </c>
      <c r="B36" s="15">
        <v>3.7499999999999999E-2</v>
      </c>
    </row>
    <row r="37" spans="1:2" x14ac:dyDescent="0.25">
      <c r="A37">
        <v>30</v>
      </c>
      <c r="B37" s="15">
        <v>4.2500000000000003E-2</v>
      </c>
    </row>
    <row r="38" spans="1:2" x14ac:dyDescent="0.25">
      <c r="A38">
        <v>31</v>
      </c>
      <c r="B38" s="15">
        <v>4.2500000000000003E-2</v>
      </c>
    </row>
    <row r="39" spans="1:2" x14ac:dyDescent="0.25">
      <c r="A39">
        <v>32</v>
      </c>
      <c r="B39" s="15">
        <v>4.2500000000000003E-2</v>
      </c>
    </row>
    <row r="40" spans="1:2" x14ac:dyDescent="0.25">
      <c r="A40">
        <v>33</v>
      </c>
      <c r="B40" s="15">
        <v>4.2500000000000003E-2</v>
      </c>
    </row>
    <row r="41" spans="1:2" x14ac:dyDescent="0.25">
      <c r="A41">
        <v>34</v>
      </c>
      <c r="B41" s="15">
        <v>4.2500000000000003E-2</v>
      </c>
    </row>
    <row r="42" spans="1:2" x14ac:dyDescent="0.25">
      <c r="A42">
        <v>35</v>
      </c>
      <c r="B42" s="15">
        <v>4.2500000000000003E-2</v>
      </c>
    </row>
    <row r="43" spans="1:2" x14ac:dyDescent="0.25">
      <c r="A43">
        <v>36</v>
      </c>
      <c r="B43" s="15">
        <v>4.2500000000000003E-2</v>
      </c>
    </row>
    <row r="44" spans="1:2" x14ac:dyDescent="0.25">
      <c r="A44">
        <v>37</v>
      </c>
      <c r="B44" s="15">
        <v>4.2500000000000003E-2</v>
      </c>
    </row>
    <row r="45" spans="1:2" x14ac:dyDescent="0.25">
      <c r="A45">
        <v>38</v>
      </c>
      <c r="B45" s="15">
        <v>4.2500000000000003E-2</v>
      </c>
    </row>
    <row r="46" spans="1:2" x14ac:dyDescent="0.25">
      <c r="A46">
        <v>39</v>
      </c>
      <c r="B46" s="15">
        <v>4.2500000000000003E-2</v>
      </c>
    </row>
    <row r="47" spans="1:2" x14ac:dyDescent="0.25">
      <c r="A47">
        <v>40</v>
      </c>
      <c r="B47" s="15">
        <v>4.2500000000000003E-2</v>
      </c>
    </row>
    <row r="48" spans="1:2" x14ac:dyDescent="0.25">
      <c r="A48">
        <v>41</v>
      </c>
      <c r="B48" s="15">
        <v>4.2500000000000003E-2</v>
      </c>
    </row>
    <row r="49" spans="1:2" x14ac:dyDescent="0.25">
      <c r="A49">
        <v>42</v>
      </c>
      <c r="B49" s="15">
        <v>4.2500000000000003E-2</v>
      </c>
    </row>
    <row r="50" spans="1:2" x14ac:dyDescent="0.25">
      <c r="A50">
        <v>43</v>
      </c>
      <c r="B50" s="15">
        <v>4.2500000000000003E-2</v>
      </c>
    </row>
    <row r="51" spans="1:2" x14ac:dyDescent="0.25">
      <c r="A51">
        <v>44</v>
      </c>
      <c r="B51" s="15">
        <v>4.2500000000000003E-2</v>
      </c>
    </row>
    <row r="52" spans="1:2" x14ac:dyDescent="0.25">
      <c r="A52">
        <v>45</v>
      </c>
      <c r="B52" s="15">
        <v>4.2500000000000003E-2</v>
      </c>
    </row>
    <row r="53" spans="1:2" x14ac:dyDescent="0.25">
      <c r="A53">
        <v>46</v>
      </c>
      <c r="B53" s="15">
        <v>4.2500000000000003E-2</v>
      </c>
    </row>
    <row r="54" spans="1:2" x14ac:dyDescent="0.25">
      <c r="A54">
        <v>47</v>
      </c>
      <c r="B54" s="15">
        <v>4.2500000000000003E-2</v>
      </c>
    </row>
    <row r="55" spans="1:2" x14ac:dyDescent="0.25">
      <c r="A55">
        <v>48</v>
      </c>
      <c r="B55" s="15">
        <v>4.2500000000000003E-2</v>
      </c>
    </row>
    <row r="56" spans="1:2" x14ac:dyDescent="0.25">
      <c r="A56">
        <v>49</v>
      </c>
      <c r="B56" s="15">
        <v>4.2500000000000003E-2</v>
      </c>
    </row>
    <row r="57" spans="1:2" x14ac:dyDescent="0.25">
      <c r="A57">
        <v>50</v>
      </c>
      <c r="B57" s="15">
        <v>4.2500000000000003E-2</v>
      </c>
    </row>
    <row r="58" spans="1:2" x14ac:dyDescent="0.25">
      <c r="A58">
        <v>51</v>
      </c>
      <c r="B58" s="15">
        <v>4.2500000000000003E-2</v>
      </c>
    </row>
    <row r="59" spans="1:2" x14ac:dyDescent="0.25">
      <c r="A59">
        <v>52</v>
      </c>
      <c r="B59" s="15">
        <v>4.2500000000000003E-2</v>
      </c>
    </row>
    <row r="60" spans="1:2" x14ac:dyDescent="0.25">
      <c r="A60">
        <v>53</v>
      </c>
      <c r="B60" s="15">
        <v>4.2500000000000003E-2</v>
      </c>
    </row>
    <row r="61" spans="1:2" x14ac:dyDescent="0.25">
      <c r="A61">
        <v>54</v>
      </c>
      <c r="B61" s="15">
        <v>4.2500000000000003E-2</v>
      </c>
    </row>
    <row r="62" spans="1:2" x14ac:dyDescent="0.25">
      <c r="A62">
        <v>55</v>
      </c>
      <c r="B62" s="15">
        <v>4.2500000000000003E-2</v>
      </c>
    </row>
    <row r="63" spans="1:2" x14ac:dyDescent="0.25">
      <c r="A63">
        <v>56</v>
      </c>
      <c r="B63" s="15">
        <v>4.2500000000000003E-2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31"/>
  <sheetViews>
    <sheetView workbookViewId="0">
      <selection activeCell="L45" activeCellId="1" sqref="A1 L45"/>
    </sheetView>
  </sheetViews>
  <sheetFormatPr defaultRowHeight="15" x14ac:dyDescent="0.25"/>
  <cols>
    <col min="5" max="5" width="15.42578125" bestFit="1" customWidth="1"/>
    <col min="6" max="11" width="15.28515625" bestFit="1" customWidth="1"/>
    <col min="12" max="13" width="14.28515625" bestFit="1" customWidth="1"/>
  </cols>
  <sheetData>
    <row r="1" spans="1:15" x14ac:dyDescent="0.25">
      <c r="A1" s="1" t="s">
        <v>7</v>
      </c>
    </row>
    <row r="2" spans="1:15" x14ac:dyDescent="0.25">
      <c r="E2" s="21" t="s">
        <v>130</v>
      </c>
      <c r="F2" s="21"/>
      <c r="G2" s="21"/>
      <c r="H2" s="21"/>
      <c r="I2" s="21"/>
      <c r="J2" s="21"/>
      <c r="K2" s="21"/>
    </row>
    <row r="3" spans="1:15" x14ac:dyDescent="0.25">
      <c r="A3" t="s">
        <v>80</v>
      </c>
    </row>
    <row r="4" spans="1:15" x14ac:dyDescent="0.25">
      <c r="E4" t="s">
        <v>54</v>
      </c>
      <c r="F4" s="7" t="s">
        <v>67</v>
      </c>
      <c r="G4" s="7" t="s">
        <v>68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</row>
    <row r="5" spans="1:15" x14ac:dyDescent="0.25">
      <c r="A5" s="17" t="s">
        <v>122</v>
      </c>
      <c r="B5" s="17" t="s">
        <v>118</v>
      </c>
      <c r="C5" s="17" t="s">
        <v>120</v>
      </c>
      <c r="D5" s="17" t="s">
        <v>119</v>
      </c>
      <c r="E5" s="17">
        <v>2</v>
      </c>
      <c r="F5" s="17">
        <v>7</v>
      </c>
      <c r="G5" s="17">
        <v>12</v>
      </c>
      <c r="H5" s="17">
        <v>17</v>
      </c>
      <c r="I5" s="17">
        <v>22</v>
      </c>
      <c r="J5" s="17">
        <v>27</v>
      </c>
      <c r="K5" s="17">
        <v>32</v>
      </c>
      <c r="L5" s="17">
        <v>37</v>
      </c>
      <c r="M5" s="17">
        <v>42</v>
      </c>
    </row>
    <row r="6" spans="1:15" x14ac:dyDescent="0.25">
      <c r="A6" s="17">
        <v>1</v>
      </c>
      <c r="B6" s="17" t="s">
        <v>82</v>
      </c>
      <c r="C6" s="17">
        <v>24</v>
      </c>
      <c r="D6" s="20" t="s">
        <v>125</v>
      </c>
      <c r="E6" s="18">
        <v>6983</v>
      </c>
      <c r="F6" s="17">
        <v>85</v>
      </c>
      <c r="G6" s="17"/>
      <c r="H6" s="17"/>
      <c r="I6" s="17"/>
      <c r="J6" s="17"/>
      <c r="K6" s="17"/>
      <c r="L6" s="17"/>
      <c r="M6" s="17"/>
      <c r="N6" s="8"/>
    </row>
    <row r="7" spans="1:15" x14ac:dyDescent="0.25">
      <c r="A7" s="17">
        <v>1</v>
      </c>
      <c r="B7" s="17" t="s">
        <v>83</v>
      </c>
      <c r="C7" s="17">
        <v>24</v>
      </c>
      <c r="D7" s="20" t="s">
        <v>125</v>
      </c>
      <c r="E7" s="19">
        <v>23980</v>
      </c>
      <c r="F7" s="19">
        <v>28988</v>
      </c>
      <c r="G7" s="17"/>
      <c r="H7" s="17"/>
      <c r="I7" s="17"/>
      <c r="J7" s="17"/>
      <c r="K7" s="17"/>
      <c r="L7" s="17"/>
      <c r="M7" s="17"/>
      <c r="O7" s="9"/>
    </row>
    <row r="8" spans="1:15" x14ac:dyDescent="0.25">
      <c r="A8" s="17">
        <v>2</v>
      </c>
      <c r="B8" s="17" t="s">
        <v>82</v>
      </c>
      <c r="C8" s="17">
        <v>27</v>
      </c>
      <c r="D8" s="17" t="s">
        <v>57</v>
      </c>
      <c r="E8" s="18">
        <v>17625</v>
      </c>
      <c r="F8" s="18">
        <v>8048</v>
      </c>
      <c r="G8" s="17">
        <v>38</v>
      </c>
      <c r="H8" s="17"/>
      <c r="I8" s="17"/>
      <c r="J8" s="17"/>
      <c r="K8" s="17"/>
      <c r="L8" s="17"/>
      <c r="M8" s="17"/>
      <c r="N8" s="8"/>
    </row>
    <row r="9" spans="1:15" x14ac:dyDescent="0.25">
      <c r="A9" s="17">
        <v>2</v>
      </c>
      <c r="B9" s="17" t="s">
        <v>83</v>
      </c>
      <c r="C9" s="17">
        <v>27</v>
      </c>
      <c r="D9" s="17" t="s">
        <v>57</v>
      </c>
      <c r="E9" s="19">
        <v>34770</v>
      </c>
      <c r="F9" s="19">
        <v>49961</v>
      </c>
      <c r="G9" s="19">
        <v>45164</v>
      </c>
      <c r="H9" s="17"/>
      <c r="I9" s="17"/>
      <c r="J9" s="17"/>
      <c r="K9" s="17"/>
      <c r="L9" s="17"/>
      <c r="M9" s="17"/>
      <c r="O9" s="9"/>
    </row>
    <row r="10" spans="1:15" x14ac:dyDescent="0.25">
      <c r="A10" s="17">
        <v>3</v>
      </c>
      <c r="B10" s="17" t="s">
        <v>82</v>
      </c>
      <c r="C10" s="17">
        <v>32</v>
      </c>
      <c r="D10" s="17" t="s">
        <v>58</v>
      </c>
      <c r="E10" s="18">
        <v>8260</v>
      </c>
      <c r="F10" s="18">
        <v>17685</v>
      </c>
      <c r="G10" s="18">
        <v>5157</v>
      </c>
      <c r="H10" s="17">
        <v>39</v>
      </c>
      <c r="I10" s="17"/>
      <c r="J10" s="17"/>
      <c r="K10" s="17"/>
      <c r="L10" s="17"/>
      <c r="M10" s="17"/>
      <c r="N10" s="8"/>
    </row>
    <row r="11" spans="1:15" x14ac:dyDescent="0.25">
      <c r="A11" s="17">
        <v>3</v>
      </c>
      <c r="B11" s="17" t="s">
        <v>83</v>
      </c>
      <c r="C11" s="17">
        <v>32</v>
      </c>
      <c r="D11" s="17" t="s">
        <v>58</v>
      </c>
      <c r="E11" s="19">
        <v>33022</v>
      </c>
      <c r="F11" s="19">
        <v>53801</v>
      </c>
      <c r="G11" s="19">
        <v>61797</v>
      </c>
      <c r="H11" s="19">
        <v>45332</v>
      </c>
      <c r="I11" s="17"/>
      <c r="J11" s="17"/>
      <c r="K11" s="17"/>
      <c r="L11" s="17"/>
      <c r="M11" s="17"/>
      <c r="O11" s="9"/>
    </row>
    <row r="12" spans="1:15" x14ac:dyDescent="0.25">
      <c r="A12" s="17">
        <v>4</v>
      </c>
      <c r="B12" s="17" t="s">
        <v>82</v>
      </c>
      <c r="C12" s="17">
        <v>37</v>
      </c>
      <c r="D12" s="17" t="s">
        <v>59</v>
      </c>
      <c r="E12" s="18">
        <v>6330</v>
      </c>
      <c r="F12" s="18">
        <v>7977</v>
      </c>
      <c r="G12" s="18">
        <v>12401</v>
      </c>
      <c r="H12" s="18">
        <v>3086</v>
      </c>
      <c r="I12" s="17">
        <v>37</v>
      </c>
      <c r="J12" s="17"/>
      <c r="K12" s="17"/>
      <c r="L12" s="17"/>
      <c r="M12" s="17"/>
      <c r="N12" s="8"/>
    </row>
    <row r="13" spans="1:15" x14ac:dyDescent="0.25">
      <c r="A13" s="17">
        <v>4</v>
      </c>
      <c r="B13" s="17" t="s">
        <v>83</v>
      </c>
      <c r="C13" s="17">
        <v>37</v>
      </c>
      <c r="D13" s="17" t="s">
        <v>59</v>
      </c>
      <c r="E13" s="19">
        <v>26501</v>
      </c>
      <c r="F13" s="19">
        <v>50810</v>
      </c>
      <c r="G13" s="19">
        <v>65319</v>
      </c>
      <c r="H13" s="19">
        <v>73152</v>
      </c>
      <c r="I13" s="19">
        <v>52417</v>
      </c>
      <c r="J13" s="17"/>
      <c r="K13" s="17"/>
      <c r="L13" s="17"/>
      <c r="M13" s="17"/>
      <c r="O13" s="9"/>
    </row>
    <row r="14" spans="1:15" x14ac:dyDescent="0.25">
      <c r="A14" s="17">
        <v>5</v>
      </c>
      <c r="B14" s="17" t="s">
        <v>82</v>
      </c>
      <c r="C14" s="17">
        <v>42</v>
      </c>
      <c r="D14" s="17" t="s">
        <v>62</v>
      </c>
      <c r="E14" s="18">
        <v>8227</v>
      </c>
      <c r="F14" s="18">
        <v>7423</v>
      </c>
      <c r="G14" s="18">
        <v>7890</v>
      </c>
      <c r="H14" s="18">
        <v>9878</v>
      </c>
      <c r="I14" s="18">
        <v>2469</v>
      </c>
      <c r="J14" s="17">
        <v>55</v>
      </c>
      <c r="K14" s="17"/>
      <c r="L14" s="17"/>
      <c r="M14" s="17"/>
      <c r="N14" s="8"/>
    </row>
    <row r="15" spans="1:15" x14ac:dyDescent="0.25">
      <c r="A15" s="17">
        <v>5</v>
      </c>
      <c r="B15" s="17" t="s">
        <v>83</v>
      </c>
      <c r="C15" s="17">
        <v>42</v>
      </c>
      <c r="D15" s="17" t="s">
        <v>62</v>
      </c>
      <c r="E15" s="19">
        <v>22021</v>
      </c>
      <c r="F15" s="19">
        <v>42132</v>
      </c>
      <c r="G15" s="19">
        <v>61343</v>
      </c>
      <c r="H15" s="19">
        <v>75476</v>
      </c>
      <c r="I15" s="19">
        <v>78915</v>
      </c>
      <c r="J15" s="19">
        <v>48611</v>
      </c>
      <c r="K15" s="17"/>
      <c r="L15" s="17"/>
      <c r="M15" s="17"/>
      <c r="O15" s="9"/>
    </row>
    <row r="16" spans="1:15" x14ac:dyDescent="0.25">
      <c r="A16" s="17">
        <v>6</v>
      </c>
      <c r="B16" s="17" t="s">
        <v>82</v>
      </c>
      <c r="C16" s="17">
        <v>47</v>
      </c>
      <c r="D16" s="17" t="s">
        <v>63</v>
      </c>
      <c r="E16" s="18">
        <v>8095</v>
      </c>
      <c r="F16" s="18">
        <v>8042</v>
      </c>
      <c r="G16" s="18">
        <v>6338</v>
      </c>
      <c r="H16" s="18">
        <v>4985</v>
      </c>
      <c r="I16" s="18">
        <v>5821</v>
      </c>
      <c r="J16" s="18">
        <v>2014</v>
      </c>
      <c r="K16" s="17">
        <v>76</v>
      </c>
      <c r="L16" s="17"/>
      <c r="M16" s="17"/>
      <c r="N16" s="8"/>
    </row>
    <row r="17" spans="1:15" x14ac:dyDescent="0.25">
      <c r="A17" s="17">
        <v>6</v>
      </c>
      <c r="B17" s="17" t="s">
        <v>83</v>
      </c>
      <c r="C17" s="17">
        <v>47</v>
      </c>
      <c r="D17" s="17" t="s">
        <v>63</v>
      </c>
      <c r="E17" s="19">
        <v>20041</v>
      </c>
      <c r="F17" s="19">
        <v>35033</v>
      </c>
      <c r="G17" s="19">
        <v>48710</v>
      </c>
      <c r="H17" s="19">
        <v>67014</v>
      </c>
      <c r="I17" s="19">
        <v>77439</v>
      </c>
      <c r="J17" s="19">
        <v>75501</v>
      </c>
      <c r="K17" s="19">
        <v>51824</v>
      </c>
      <c r="L17" s="17"/>
      <c r="M17" s="17"/>
      <c r="O17" s="9"/>
    </row>
    <row r="18" spans="1:15" x14ac:dyDescent="0.25">
      <c r="A18" s="17">
        <v>7</v>
      </c>
      <c r="B18" s="17" t="s">
        <v>82</v>
      </c>
      <c r="C18" s="17">
        <v>52</v>
      </c>
      <c r="D18" s="17" t="s">
        <v>64</v>
      </c>
      <c r="E18" s="18">
        <v>6565</v>
      </c>
      <c r="F18" s="18">
        <v>7849</v>
      </c>
      <c r="G18" s="18">
        <v>7857</v>
      </c>
      <c r="H18" s="18">
        <v>5195</v>
      </c>
      <c r="I18" s="18">
        <v>3817</v>
      </c>
      <c r="J18" s="18">
        <v>4646</v>
      </c>
      <c r="K18" s="18">
        <v>1804</v>
      </c>
      <c r="L18" s="17">
        <v>80</v>
      </c>
      <c r="M18" s="17"/>
      <c r="N18" s="8"/>
    </row>
    <row r="19" spans="1:15" x14ac:dyDescent="0.25">
      <c r="A19" s="17">
        <v>7</v>
      </c>
      <c r="B19" s="17" t="s">
        <v>83</v>
      </c>
      <c r="C19" s="17">
        <v>52</v>
      </c>
      <c r="D19" s="17" t="s">
        <v>64</v>
      </c>
      <c r="E19" s="19">
        <v>19696</v>
      </c>
      <c r="F19" s="19">
        <v>32259</v>
      </c>
      <c r="G19" s="19">
        <v>41249</v>
      </c>
      <c r="H19" s="19">
        <v>54147</v>
      </c>
      <c r="I19" s="19">
        <v>67945</v>
      </c>
      <c r="J19" s="19">
        <v>77166</v>
      </c>
      <c r="K19" s="19">
        <v>72154</v>
      </c>
      <c r="L19" s="19">
        <v>49319</v>
      </c>
      <c r="M19" s="17"/>
      <c r="O19" s="9"/>
    </row>
    <row r="20" spans="1:15" x14ac:dyDescent="0.25">
      <c r="A20" s="17">
        <v>8</v>
      </c>
      <c r="B20" s="17" t="s">
        <v>82</v>
      </c>
      <c r="C20" s="17">
        <v>57</v>
      </c>
      <c r="D20" s="17" t="s">
        <v>65</v>
      </c>
      <c r="E20" s="18">
        <v>4938</v>
      </c>
      <c r="F20" s="18">
        <v>5577</v>
      </c>
      <c r="G20" s="18">
        <v>6899</v>
      </c>
      <c r="H20" s="18">
        <v>6011</v>
      </c>
      <c r="I20" s="18">
        <v>4760</v>
      </c>
      <c r="J20" s="18">
        <v>3445</v>
      </c>
      <c r="K20" s="18">
        <v>3584</v>
      </c>
      <c r="L20" s="17">
        <v>999</v>
      </c>
      <c r="M20" s="17">
        <v>31</v>
      </c>
      <c r="N20" s="8"/>
    </row>
    <row r="21" spans="1:15" x14ac:dyDescent="0.25">
      <c r="A21" s="17">
        <v>8</v>
      </c>
      <c r="B21" s="17" t="s">
        <v>83</v>
      </c>
      <c r="C21" s="17">
        <v>57</v>
      </c>
      <c r="D21" s="17" t="s">
        <v>65</v>
      </c>
      <c r="E21" s="19">
        <v>19592</v>
      </c>
      <c r="F21" s="19">
        <v>31363</v>
      </c>
      <c r="G21" s="19">
        <v>40274</v>
      </c>
      <c r="H21" s="19">
        <v>49709</v>
      </c>
      <c r="I21" s="19">
        <v>60247</v>
      </c>
      <c r="J21" s="19">
        <v>69449</v>
      </c>
      <c r="K21" s="19">
        <v>79201</v>
      </c>
      <c r="L21" s="19">
        <v>77412</v>
      </c>
      <c r="M21" s="19">
        <v>45563</v>
      </c>
      <c r="O21" s="9"/>
    </row>
    <row r="22" spans="1:15" x14ac:dyDescent="0.25">
      <c r="A22" s="17">
        <v>9</v>
      </c>
      <c r="B22" s="17" t="s">
        <v>82</v>
      </c>
      <c r="C22" s="17">
        <v>62</v>
      </c>
      <c r="D22" s="17" t="s">
        <v>66</v>
      </c>
      <c r="E22" s="18">
        <v>2935</v>
      </c>
      <c r="F22" s="18">
        <v>3062</v>
      </c>
      <c r="G22" s="18">
        <v>3320</v>
      </c>
      <c r="H22" s="18">
        <v>3296</v>
      </c>
      <c r="I22" s="18">
        <v>3106</v>
      </c>
      <c r="J22" s="18">
        <v>2116</v>
      </c>
      <c r="K22" s="17">
        <v>920</v>
      </c>
      <c r="L22" s="17">
        <v>858</v>
      </c>
      <c r="M22" s="17">
        <v>246</v>
      </c>
      <c r="N22" s="8"/>
    </row>
    <row r="23" spans="1:15" x14ac:dyDescent="0.25">
      <c r="A23" s="17">
        <v>9</v>
      </c>
      <c r="B23" s="17" t="s">
        <v>83</v>
      </c>
      <c r="C23" s="17">
        <v>62</v>
      </c>
      <c r="D23" s="17" t="s">
        <v>66</v>
      </c>
      <c r="E23" s="19">
        <v>17676</v>
      </c>
      <c r="F23" s="19">
        <v>30031</v>
      </c>
      <c r="G23" s="19">
        <v>40120</v>
      </c>
      <c r="H23" s="19">
        <v>48476</v>
      </c>
      <c r="I23" s="19">
        <v>56096</v>
      </c>
      <c r="J23" s="19">
        <v>61493</v>
      </c>
      <c r="K23" s="19">
        <v>70392</v>
      </c>
      <c r="L23" s="19">
        <v>83806</v>
      </c>
      <c r="M23" s="19">
        <v>82504</v>
      </c>
      <c r="O23" s="9"/>
    </row>
    <row r="24" spans="1:15" x14ac:dyDescent="0.25">
      <c r="A24">
        <v>10</v>
      </c>
      <c r="B24" t="s">
        <v>82</v>
      </c>
      <c r="C24">
        <v>65</v>
      </c>
      <c r="D24" t="s">
        <v>69</v>
      </c>
      <c r="E24" s="8">
        <v>2408</v>
      </c>
      <c r="F24" s="8">
        <v>1786</v>
      </c>
      <c r="G24" s="8">
        <v>1350</v>
      </c>
      <c r="H24">
        <v>943</v>
      </c>
      <c r="I24">
        <v>763</v>
      </c>
      <c r="J24">
        <v>506</v>
      </c>
      <c r="K24">
        <v>312</v>
      </c>
      <c r="L24">
        <v>184</v>
      </c>
      <c r="M24">
        <v>196</v>
      </c>
      <c r="N24" s="8"/>
    </row>
    <row r="25" spans="1:15" x14ac:dyDescent="0.25">
      <c r="A25">
        <v>10</v>
      </c>
      <c r="B25" t="s">
        <v>83</v>
      </c>
      <c r="C25">
        <v>65</v>
      </c>
      <c r="D25" t="s">
        <v>69</v>
      </c>
      <c r="E25" s="9">
        <v>13116</v>
      </c>
      <c r="F25" s="9">
        <v>21663</v>
      </c>
      <c r="G25" s="9">
        <v>31242</v>
      </c>
      <c r="H25" s="9">
        <v>37245</v>
      </c>
      <c r="I25" s="9">
        <v>43669</v>
      </c>
      <c r="J25" s="9">
        <v>46410</v>
      </c>
      <c r="K25" s="9">
        <v>49287</v>
      </c>
      <c r="L25" s="9">
        <v>56566</v>
      </c>
      <c r="M25" s="9">
        <v>79232</v>
      </c>
      <c r="O25" s="9"/>
    </row>
    <row r="26" spans="1:15" x14ac:dyDescent="0.25">
      <c r="E26" s="8"/>
      <c r="F26" s="8"/>
      <c r="G26" s="8"/>
      <c r="H26" s="8"/>
      <c r="I26" s="8"/>
      <c r="J26" s="8"/>
      <c r="K26" s="8"/>
      <c r="L26" s="8"/>
      <c r="N26" s="8"/>
    </row>
    <row r="27" spans="1:15" x14ac:dyDescent="0.25">
      <c r="O27" s="8"/>
    </row>
    <row r="28" spans="1:15" x14ac:dyDescent="0.25">
      <c r="E28" s="9">
        <f>+E30*E31</f>
        <v>167452340</v>
      </c>
      <c r="F28" s="9">
        <f>+F30*F31</f>
        <v>2463980</v>
      </c>
      <c r="G28" s="9">
        <f>+E28+F28</f>
        <v>169916320</v>
      </c>
    </row>
    <row r="29" spans="1:15" x14ac:dyDescent="0.25">
      <c r="G29" s="22">
        <f>+G28/(E30+F30)</f>
        <v>24040.226372382571</v>
      </c>
    </row>
    <row r="30" spans="1:15" x14ac:dyDescent="0.25">
      <c r="E30" s="18">
        <v>6983</v>
      </c>
      <c r="F30" s="17">
        <v>85</v>
      </c>
      <c r="G30" s="8">
        <f>+E30+F30</f>
        <v>7068</v>
      </c>
    </row>
    <row r="31" spans="1:15" x14ac:dyDescent="0.25">
      <c r="E31" s="19">
        <v>23980</v>
      </c>
      <c r="F31" s="19">
        <v>28988</v>
      </c>
    </row>
  </sheetData>
  <sortState ref="D51:D69">
    <sortCondition ref="D51"/>
  </sortState>
  <hyperlinks>
    <hyperlink ref="A1" location="TOC!A1" display="TOC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26"/>
  <sheetViews>
    <sheetView workbookViewId="0">
      <selection activeCell="L45" activeCellId="1" sqref="A1 L45"/>
    </sheetView>
  </sheetViews>
  <sheetFormatPr defaultRowHeight="15" x14ac:dyDescent="0.25"/>
  <sheetData>
    <row r="1" spans="1:14" x14ac:dyDescent="0.25">
      <c r="A1" s="1" t="s">
        <v>7</v>
      </c>
    </row>
    <row r="2" spans="1:14" x14ac:dyDescent="0.25">
      <c r="E2" t="s">
        <v>79</v>
      </c>
    </row>
    <row r="3" spans="1:14" x14ac:dyDescent="0.25">
      <c r="E3" t="s">
        <v>54</v>
      </c>
      <c r="F3" s="7" t="s">
        <v>67</v>
      </c>
      <c r="G3" s="7" t="s">
        <v>68</v>
      </c>
      <c r="H3" t="s">
        <v>55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</row>
    <row r="4" spans="1:14" x14ac:dyDescent="0.25">
      <c r="A4" s="17" t="s">
        <v>122</v>
      </c>
      <c r="B4" s="17" t="s">
        <v>118</v>
      </c>
      <c r="C4" s="17" t="s">
        <v>120</v>
      </c>
      <c r="D4" s="17" t="s">
        <v>119</v>
      </c>
      <c r="E4" s="17">
        <v>2</v>
      </c>
      <c r="F4" s="17">
        <v>7</v>
      </c>
      <c r="G4" s="17">
        <v>12</v>
      </c>
      <c r="H4" s="17">
        <v>17</v>
      </c>
      <c r="I4" s="17">
        <v>22</v>
      </c>
      <c r="J4" s="17">
        <v>27</v>
      </c>
      <c r="K4" s="17">
        <v>32</v>
      </c>
      <c r="L4" s="17">
        <v>37</v>
      </c>
      <c r="M4" s="17">
        <v>42</v>
      </c>
      <c r="N4" s="17" t="s">
        <v>117</v>
      </c>
    </row>
    <row r="5" spans="1:14" x14ac:dyDescent="0.25">
      <c r="A5" s="17">
        <v>1</v>
      </c>
      <c r="B5" s="17" t="s">
        <v>99</v>
      </c>
      <c r="C5" s="17">
        <v>48</v>
      </c>
      <c r="D5" s="17" t="s">
        <v>77</v>
      </c>
      <c r="E5" s="17"/>
      <c r="F5" s="18">
        <v>3719</v>
      </c>
      <c r="G5" s="18">
        <v>1301</v>
      </c>
      <c r="H5" s="17">
        <v>362</v>
      </c>
      <c r="I5" s="17">
        <v>105</v>
      </c>
      <c r="J5" s="17">
        <v>18</v>
      </c>
      <c r="K5" s="17"/>
      <c r="L5" s="17"/>
      <c r="M5" s="17"/>
      <c r="N5" s="18">
        <v>5505</v>
      </c>
    </row>
    <row r="6" spans="1:14" x14ac:dyDescent="0.25">
      <c r="A6" s="17">
        <v>1</v>
      </c>
      <c r="B6" s="17" t="s">
        <v>100</v>
      </c>
      <c r="C6" s="17">
        <v>48</v>
      </c>
      <c r="D6" s="17" t="s">
        <v>77</v>
      </c>
      <c r="E6" s="17"/>
      <c r="F6" s="19">
        <v>860</v>
      </c>
      <c r="G6" s="19">
        <v>2441</v>
      </c>
      <c r="H6" s="19">
        <v>6133</v>
      </c>
      <c r="I6" s="19">
        <v>12404</v>
      </c>
      <c r="J6" s="19">
        <v>15970</v>
      </c>
      <c r="K6" s="17"/>
      <c r="L6" s="17"/>
      <c r="M6" s="17"/>
      <c r="N6" s="19">
        <v>1850</v>
      </c>
    </row>
    <row r="7" spans="1:14" x14ac:dyDescent="0.25">
      <c r="A7" s="17">
        <v>2</v>
      </c>
      <c r="B7" s="17" t="s">
        <v>99</v>
      </c>
      <c r="C7" s="17">
        <v>52</v>
      </c>
      <c r="D7" s="17" t="s">
        <v>64</v>
      </c>
      <c r="E7" s="17"/>
      <c r="F7" s="18">
        <v>1254</v>
      </c>
      <c r="G7" s="18">
        <v>1020</v>
      </c>
      <c r="H7" s="17">
        <v>416</v>
      </c>
      <c r="I7" s="17">
        <v>253</v>
      </c>
      <c r="J7" s="17">
        <v>142</v>
      </c>
      <c r="K7" s="17">
        <v>67</v>
      </c>
      <c r="L7" s="17">
        <v>12</v>
      </c>
      <c r="M7" s="17"/>
      <c r="N7" s="18">
        <v>3164</v>
      </c>
    </row>
    <row r="8" spans="1:14" x14ac:dyDescent="0.25">
      <c r="A8" s="17">
        <v>2</v>
      </c>
      <c r="B8" s="17" t="s">
        <v>100</v>
      </c>
      <c r="C8" s="17">
        <v>52</v>
      </c>
      <c r="D8" s="17" t="s">
        <v>64</v>
      </c>
      <c r="E8" s="17"/>
      <c r="F8" s="19">
        <v>1234</v>
      </c>
      <c r="G8" s="19">
        <v>2350</v>
      </c>
      <c r="H8" s="19">
        <v>5610</v>
      </c>
      <c r="I8" s="19">
        <v>11350</v>
      </c>
      <c r="J8" s="19">
        <v>22070</v>
      </c>
      <c r="K8" s="19">
        <v>32095</v>
      </c>
      <c r="L8" s="19">
        <v>35647</v>
      </c>
      <c r="M8" s="17"/>
      <c r="N8" s="19">
        <v>4697</v>
      </c>
    </row>
    <row r="9" spans="1:14" x14ac:dyDescent="0.25">
      <c r="A9" s="17">
        <v>3</v>
      </c>
      <c r="B9" s="17" t="s">
        <v>99</v>
      </c>
      <c r="C9" s="17">
        <v>57</v>
      </c>
      <c r="D9" s="17" t="s">
        <v>65</v>
      </c>
      <c r="E9" s="17"/>
      <c r="F9" s="18">
        <v>1179</v>
      </c>
      <c r="G9" s="18">
        <v>1527</v>
      </c>
      <c r="H9" s="17">
        <v>949</v>
      </c>
      <c r="I9" s="17">
        <v>677</v>
      </c>
      <c r="J9" s="17">
        <v>993</v>
      </c>
      <c r="K9" s="18">
        <v>3055</v>
      </c>
      <c r="L9" s="18">
        <v>1730</v>
      </c>
      <c r="M9" s="17">
        <v>8</v>
      </c>
      <c r="N9" s="18">
        <v>10118</v>
      </c>
    </row>
    <row r="10" spans="1:14" x14ac:dyDescent="0.25">
      <c r="A10" s="17">
        <v>3</v>
      </c>
      <c r="B10" s="17" t="s">
        <v>100</v>
      </c>
      <c r="C10" s="17">
        <v>57</v>
      </c>
      <c r="D10" s="17" t="s">
        <v>65</v>
      </c>
      <c r="E10" s="17"/>
      <c r="F10" s="19">
        <v>1786</v>
      </c>
      <c r="G10" s="19">
        <v>2894</v>
      </c>
      <c r="H10" s="19">
        <v>7143</v>
      </c>
      <c r="I10" s="19">
        <v>13950</v>
      </c>
      <c r="J10" s="19">
        <v>31545</v>
      </c>
      <c r="K10" s="19">
        <v>48705</v>
      </c>
      <c r="L10" s="19">
        <v>58011</v>
      </c>
      <c r="M10" s="19">
        <v>39977</v>
      </c>
      <c r="N10" s="19">
        <v>30000</v>
      </c>
    </row>
    <row r="11" spans="1:14" x14ac:dyDescent="0.25">
      <c r="A11" s="17">
        <v>4</v>
      </c>
      <c r="B11" s="17" t="s">
        <v>99</v>
      </c>
      <c r="C11" s="17">
        <v>62</v>
      </c>
      <c r="D11" s="17" t="s">
        <v>66</v>
      </c>
      <c r="E11" s="17">
        <v>185</v>
      </c>
      <c r="F11" s="18">
        <v>1556</v>
      </c>
      <c r="G11" s="18">
        <v>3529</v>
      </c>
      <c r="H11" s="18">
        <v>2617</v>
      </c>
      <c r="I11" s="18">
        <v>2669</v>
      </c>
      <c r="J11" s="18">
        <v>4039</v>
      </c>
      <c r="K11" s="18">
        <v>10655</v>
      </c>
      <c r="L11" s="18">
        <v>10356</v>
      </c>
      <c r="M11" s="17">
        <v>500</v>
      </c>
      <c r="N11" s="18">
        <v>36106</v>
      </c>
    </row>
    <row r="12" spans="1:14" x14ac:dyDescent="0.25">
      <c r="A12" s="17">
        <v>4</v>
      </c>
      <c r="B12" s="17" t="s">
        <v>100</v>
      </c>
      <c r="C12" s="17">
        <v>62</v>
      </c>
      <c r="D12" s="17" t="s">
        <v>66</v>
      </c>
      <c r="E12" s="19">
        <v>3129</v>
      </c>
      <c r="F12" s="19">
        <v>3304</v>
      </c>
      <c r="G12" s="19">
        <v>4569</v>
      </c>
      <c r="H12" s="19">
        <v>11101</v>
      </c>
      <c r="I12" s="19">
        <v>20948</v>
      </c>
      <c r="J12" s="19">
        <v>33018</v>
      </c>
      <c r="K12" s="19">
        <v>46250</v>
      </c>
      <c r="L12" s="19">
        <v>58566</v>
      </c>
      <c r="M12" s="19">
        <v>67232</v>
      </c>
      <c r="N12" s="19">
        <v>38029</v>
      </c>
    </row>
    <row r="13" spans="1:14" x14ac:dyDescent="0.25">
      <c r="A13" s="17">
        <v>5</v>
      </c>
      <c r="B13" s="17" t="s">
        <v>99</v>
      </c>
      <c r="C13" s="17">
        <v>67</v>
      </c>
      <c r="D13" s="17" t="s">
        <v>71</v>
      </c>
      <c r="E13" s="17">
        <v>809</v>
      </c>
      <c r="F13" s="18">
        <v>2243</v>
      </c>
      <c r="G13" s="18">
        <v>4832</v>
      </c>
      <c r="H13" s="18">
        <v>3990</v>
      </c>
      <c r="I13" s="18">
        <v>4033</v>
      </c>
      <c r="J13" s="18">
        <v>5091</v>
      </c>
      <c r="K13" s="18">
        <v>13045</v>
      </c>
      <c r="L13" s="18">
        <v>10140</v>
      </c>
      <c r="M13" s="18">
        <v>1165</v>
      </c>
      <c r="N13" s="18">
        <v>45348</v>
      </c>
    </row>
    <row r="14" spans="1:14" x14ac:dyDescent="0.25">
      <c r="A14" s="17">
        <v>5</v>
      </c>
      <c r="B14" s="17" t="s">
        <v>100</v>
      </c>
      <c r="C14" s="17">
        <v>67</v>
      </c>
      <c r="D14" s="17" t="s">
        <v>71</v>
      </c>
      <c r="E14" s="19">
        <v>1390</v>
      </c>
      <c r="F14" s="19">
        <v>3755</v>
      </c>
      <c r="G14" s="19">
        <v>4856</v>
      </c>
      <c r="H14" s="19">
        <v>10880</v>
      </c>
      <c r="I14" s="19">
        <v>18883</v>
      </c>
      <c r="J14" s="19">
        <v>29109</v>
      </c>
      <c r="K14" s="19">
        <v>39631</v>
      </c>
      <c r="L14" s="19">
        <v>53953</v>
      </c>
      <c r="M14" s="19">
        <v>67105</v>
      </c>
      <c r="N14" s="19">
        <v>31821</v>
      </c>
    </row>
    <row r="15" spans="1:14" x14ac:dyDescent="0.25">
      <c r="A15" s="17">
        <v>6</v>
      </c>
      <c r="B15" s="17" t="s">
        <v>99</v>
      </c>
      <c r="C15" s="17">
        <v>72</v>
      </c>
      <c r="D15" s="17" t="s">
        <v>72</v>
      </c>
      <c r="E15" s="18">
        <v>1001</v>
      </c>
      <c r="F15" s="18">
        <v>1620</v>
      </c>
      <c r="G15" s="18">
        <v>3322</v>
      </c>
      <c r="H15" s="18">
        <v>3405</v>
      </c>
      <c r="I15" s="18">
        <v>3271</v>
      </c>
      <c r="J15" s="18">
        <v>3881</v>
      </c>
      <c r="K15" s="18">
        <v>8318</v>
      </c>
      <c r="L15" s="18">
        <v>5815</v>
      </c>
      <c r="M15" s="17">
        <v>937</v>
      </c>
      <c r="N15" s="18">
        <v>31570</v>
      </c>
    </row>
    <row r="16" spans="1:14" x14ac:dyDescent="0.25">
      <c r="A16" s="17">
        <v>6</v>
      </c>
      <c r="B16" s="17" t="s">
        <v>100</v>
      </c>
      <c r="C16" s="17">
        <v>72</v>
      </c>
      <c r="D16" s="17" t="s">
        <v>72</v>
      </c>
      <c r="E16" s="19">
        <v>1058</v>
      </c>
      <c r="F16" s="19">
        <v>3040</v>
      </c>
      <c r="G16" s="19">
        <v>4604</v>
      </c>
      <c r="H16" s="19">
        <v>9070</v>
      </c>
      <c r="I16" s="19">
        <v>15402</v>
      </c>
      <c r="J16" s="19">
        <v>23513</v>
      </c>
      <c r="K16" s="19">
        <v>33714</v>
      </c>
      <c r="L16" s="19">
        <v>43945</v>
      </c>
      <c r="M16" s="19">
        <v>58730</v>
      </c>
      <c r="N16" s="19">
        <v>24857</v>
      </c>
    </row>
    <row r="17" spans="1:14" x14ac:dyDescent="0.25">
      <c r="A17" s="17">
        <v>7</v>
      </c>
      <c r="B17" s="17" t="s">
        <v>99</v>
      </c>
      <c r="C17" s="17">
        <v>77</v>
      </c>
      <c r="D17" s="17" t="s">
        <v>73</v>
      </c>
      <c r="E17" s="17">
        <v>778</v>
      </c>
      <c r="F17" s="18">
        <v>1168</v>
      </c>
      <c r="G17" s="18">
        <v>2647</v>
      </c>
      <c r="H17" s="18">
        <v>2511</v>
      </c>
      <c r="I17" s="18">
        <v>2983</v>
      </c>
      <c r="J17" s="18">
        <v>3238</v>
      </c>
      <c r="K17" s="18">
        <v>4522</v>
      </c>
      <c r="L17" s="18">
        <v>3199</v>
      </c>
      <c r="M17" s="17">
        <v>991</v>
      </c>
      <c r="N17" s="18">
        <v>22037</v>
      </c>
    </row>
    <row r="18" spans="1:14" x14ac:dyDescent="0.25">
      <c r="A18" s="17">
        <v>7</v>
      </c>
      <c r="B18" s="17" t="s">
        <v>100</v>
      </c>
      <c r="C18" s="17">
        <v>77</v>
      </c>
      <c r="D18" s="17" t="s">
        <v>73</v>
      </c>
      <c r="E18" s="19">
        <v>774</v>
      </c>
      <c r="F18" s="19">
        <v>2377</v>
      </c>
      <c r="G18" s="19">
        <v>3844</v>
      </c>
      <c r="H18" s="19">
        <v>7145</v>
      </c>
      <c r="I18" s="19">
        <v>11914</v>
      </c>
      <c r="J18" s="19">
        <v>19428</v>
      </c>
      <c r="K18" s="19">
        <v>28993</v>
      </c>
      <c r="L18" s="19">
        <v>37189</v>
      </c>
      <c r="M18" s="19">
        <v>45339</v>
      </c>
      <c r="N18" s="19">
        <v>19283</v>
      </c>
    </row>
    <row r="19" spans="1:14" x14ac:dyDescent="0.25">
      <c r="A19" s="17">
        <v>8</v>
      </c>
      <c r="B19" s="17" t="s">
        <v>99</v>
      </c>
      <c r="C19" s="17">
        <v>82</v>
      </c>
      <c r="D19" s="17" t="s">
        <v>74</v>
      </c>
      <c r="E19" s="17">
        <v>568</v>
      </c>
      <c r="F19" s="17">
        <v>903</v>
      </c>
      <c r="G19" s="18">
        <v>2207</v>
      </c>
      <c r="H19" s="18">
        <v>2221</v>
      </c>
      <c r="I19" s="18">
        <v>2487</v>
      </c>
      <c r="J19" s="18">
        <v>2779</v>
      </c>
      <c r="K19" s="18">
        <v>2983</v>
      </c>
      <c r="L19" s="18">
        <v>2126</v>
      </c>
      <c r="M19" s="17">
        <v>938</v>
      </c>
      <c r="N19" s="18">
        <v>17212</v>
      </c>
    </row>
    <row r="20" spans="1:14" x14ac:dyDescent="0.25">
      <c r="A20" s="17">
        <v>8</v>
      </c>
      <c r="B20" s="17" t="s">
        <v>100</v>
      </c>
      <c r="C20" s="17">
        <v>82</v>
      </c>
      <c r="D20" s="17" t="s">
        <v>74</v>
      </c>
      <c r="E20" s="19">
        <v>712</v>
      </c>
      <c r="F20" s="19">
        <v>1889</v>
      </c>
      <c r="G20" s="19">
        <v>3451</v>
      </c>
      <c r="H20" s="19">
        <v>6215</v>
      </c>
      <c r="I20" s="19">
        <v>11104</v>
      </c>
      <c r="J20" s="19">
        <v>17263</v>
      </c>
      <c r="K20" s="19">
        <v>25193</v>
      </c>
      <c r="L20" s="19">
        <v>35025</v>
      </c>
      <c r="M20" s="19">
        <v>41551</v>
      </c>
      <c r="N20" s="19">
        <v>16715</v>
      </c>
    </row>
    <row r="21" spans="1:14" x14ac:dyDescent="0.25">
      <c r="A21" s="17">
        <v>9</v>
      </c>
      <c r="B21" s="17" t="s">
        <v>99</v>
      </c>
      <c r="C21" s="17">
        <v>87</v>
      </c>
      <c r="D21" s="17" t="s">
        <v>75</v>
      </c>
      <c r="E21" s="17">
        <v>419</v>
      </c>
      <c r="F21" s="17">
        <v>668</v>
      </c>
      <c r="G21" s="18">
        <v>1644</v>
      </c>
      <c r="H21" s="18">
        <v>1855</v>
      </c>
      <c r="I21" s="18">
        <v>1961</v>
      </c>
      <c r="J21" s="18">
        <v>1761</v>
      </c>
      <c r="K21" s="18">
        <v>1411</v>
      </c>
      <c r="L21" s="18">
        <v>1210</v>
      </c>
      <c r="M21" s="17">
        <v>562</v>
      </c>
      <c r="N21" s="18">
        <v>11491</v>
      </c>
    </row>
    <row r="22" spans="1:14" x14ac:dyDescent="0.25">
      <c r="A22" s="17">
        <v>9</v>
      </c>
      <c r="B22" s="17" t="s">
        <v>100</v>
      </c>
      <c r="C22" s="17">
        <v>87</v>
      </c>
      <c r="D22" s="17" t="s">
        <v>75</v>
      </c>
      <c r="E22" s="19">
        <v>816</v>
      </c>
      <c r="F22" s="19">
        <v>1641</v>
      </c>
      <c r="G22" s="19">
        <v>3312</v>
      </c>
      <c r="H22" s="19">
        <v>6358</v>
      </c>
      <c r="I22" s="19">
        <v>10759</v>
      </c>
      <c r="J22" s="19">
        <v>16314</v>
      </c>
      <c r="K22" s="19">
        <v>22055</v>
      </c>
      <c r="L22" s="19">
        <v>28162</v>
      </c>
      <c r="M22" s="19">
        <v>39014</v>
      </c>
      <c r="N22" s="19">
        <v>13543</v>
      </c>
    </row>
    <row r="23" spans="1:14" x14ac:dyDescent="0.25">
      <c r="A23" s="17">
        <v>10</v>
      </c>
      <c r="B23" s="17" t="s">
        <v>99</v>
      </c>
      <c r="C23" s="17">
        <v>90</v>
      </c>
      <c r="D23" s="17" t="s">
        <v>76</v>
      </c>
      <c r="E23" s="17">
        <v>291</v>
      </c>
      <c r="F23" s="17">
        <v>447</v>
      </c>
      <c r="G23" s="18">
        <v>1066</v>
      </c>
      <c r="H23" s="18">
        <v>1173</v>
      </c>
      <c r="I23" s="18">
        <v>1067</v>
      </c>
      <c r="J23" s="17">
        <v>955</v>
      </c>
      <c r="K23" s="17">
        <v>648</v>
      </c>
      <c r="L23" s="17">
        <v>689</v>
      </c>
      <c r="M23" s="17">
        <v>283</v>
      </c>
      <c r="N23" s="18">
        <v>6619</v>
      </c>
    </row>
    <row r="24" spans="1:14" x14ac:dyDescent="0.25">
      <c r="A24" s="17">
        <v>10</v>
      </c>
      <c r="B24" s="17" t="s">
        <v>100</v>
      </c>
      <c r="C24" s="17">
        <v>90</v>
      </c>
      <c r="D24" s="17" t="s">
        <v>76</v>
      </c>
      <c r="E24" s="19">
        <v>1445</v>
      </c>
      <c r="F24" s="19">
        <v>1700</v>
      </c>
      <c r="G24" s="19">
        <v>3474</v>
      </c>
      <c r="H24" s="19">
        <v>6294</v>
      </c>
      <c r="I24" s="19">
        <v>10021</v>
      </c>
      <c r="J24" s="19">
        <v>14187</v>
      </c>
      <c r="K24" s="19">
        <v>18510</v>
      </c>
      <c r="L24" s="19">
        <v>23076</v>
      </c>
      <c r="M24" s="19">
        <v>29362</v>
      </c>
      <c r="N24" s="19">
        <v>10985</v>
      </c>
    </row>
    <row r="25" spans="1:14" x14ac:dyDescent="0.25">
      <c r="A25">
        <v>11</v>
      </c>
      <c r="B25" t="s">
        <v>99</v>
      </c>
      <c r="C25" t="s">
        <v>117</v>
      </c>
      <c r="D25" t="s">
        <v>61</v>
      </c>
      <c r="E25" s="8">
        <v>4051</v>
      </c>
      <c r="F25" s="8">
        <v>14757</v>
      </c>
      <c r="G25" s="8">
        <v>23095</v>
      </c>
      <c r="H25" s="8">
        <v>19499</v>
      </c>
      <c r="I25" s="8">
        <v>19506</v>
      </c>
      <c r="J25" s="8">
        <v>22897</v>
      </c>
      <c r="K25" s="8">
        <v>44704</v>
      </c>
      <c r="L25" s="8">
        <v>35277</v>
      </c>
      <c r="M25" s="8">
        <v>5384</v>
      </c>
      <c r="N25" s="8">
        <v>189170</v>
      </c>
    </row>
    <row r="26" spans="1:14" x14ac:dyDescent="0.25">
      <c r="A26">
        <v>11</v>
      </c>
      <c r="B26" t="s">
        <v>100</v>
      </c>
      <c r="C26" t="s">
        <v>117</v>
      </c>
      <c r="D26" t="s">
        <v>61</v>
      </c>
      <c r="E26" s="9">
        <v>1119</v>
      </c>
      <c r="F26" s="9">
        <v>2147</v>
      </c>
      <c r="G26" s="9">
        <v>3975</v>
      </c>
      <c r="H26" s="9">
        <v>8493</v>
      </c>
      <c r="I26" s="9">
        <v>14919</v>
      </c>
      <c r="J26" s="9">
        <v>24488</v>
      </c>
      <c r="K26" s="9">
        <v>37816</v>
      </c>
      <c r="L26" s="9">
        <v>49702</v>
      </c>
      <c r="M26" s="9">
        <v>52245</v>
      </c>
      <c r="N26" s="9">
        <v>25746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15"/>
  <sheetViews>
    <sheetView workbookViewId="0"/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>
        <v>0.1075</v>
      </c>
    </row>
    <row r="6" spans="1:2" x14ac:dyDescent="0.25">
      <c r="A6">
        <v>30</v>
      </c>
      <c r="B6">
        <v>8.2500000000000004E-2</v>
      </c>
    </row>
    <row r="7" spans="1:2" x14ac:dyDescent="0.25">
      <c r="A7">
        <v>40</v>
      </c>
      <c r="B7">
        <v>6.25E-2</v>
      </c>
    </row>
    <row r="8" spans="1:2" x14ac:dyDescent="0.25">
      <c r="A8">
        <v>50</v>
      </c>
      <c r="B8">
        <v>4.2500000000000003E-2</v>
      </c>
    </row>
    <row r="9" spans="1:2" x14ac:dyDescent="0.25">
      <c r="A9">
        <v>55</v>
      </c>
      <c r="B9">
        <v>3.7499999999999999E-2</v>
      </c>
    </row>
    <row r="10" spans="1:2" x14ac:dyDescent="0.25">
      <c r="A10">
        <v>60</v>
      </c>
      <c r="B10">
        <v>3.7499999999999999E-2</v>
      </c>
    </row>
    <row r="11" spans="1:2" x14ac:dyDescent="0.25">
      <c r="A11">
        <v>65</v>
      </c>
      <c r="B11">
        <v>3.7499999999999999E-2</v>
      </c>
    </row>
    <row r="12" spans="1:2" x14ac:dyDescent="0.25">
      <c r="A12">
        <v>70</v>
      </c>
      <c r="B12">
        <v>3.7499999999999999E-2</v>
      </c>
    </row>
    <row r="15" spans="1:2" x14ac:dyDescent="0.25">
      <c r="A15" s="3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J10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81</v>
      </c>
      <c r="B3" t="s">
        <v>78</v>
      </c>
      <c r="C3" t="s">
        <v>82</v>
      </c>
      <c r="D3" t="s">
        <v>83</v>
      </c>
      <c r="J3" s="10"/>
    </row>
    <row r="4" spans="1:10" x14ac:dyDescent="0.25">
      <c r="A4">
        <v>20</v>
      </c>
      <c r="B4">
        <v>20</v>
      </c>
      <c r="C4">
        <v>100</v>
      </c>
      <c r="J4" s="11"/>
    </row>
    <row r="5" spans="1:10" x14ac:dyDescent="0.25">
      <c r="A5">
        <v>20</v>
      </c>
      <c r="B5">
        <v>40</v>
      </c>
      <c r="C5">
        <v>100</v>
      </c>
      <c r="J5" s="11"/>
    </row>
    <row r="6" spans="1:10" x14ac:dyDescent="0.25">
      <c r="A6">
        <v>20</v>
      </c>
      <c r="B6">
        <v>64</v>
      </c>
      <c r="C6">
        <v>100</v>
      </c>
      <c r="J6" s="11"/>
    </row>
    <row r="7" spans="1:10" x14ac:dyDescent="0.25">
      <c r="J7" s="11"/>
    </row>
    <row r="9" spans="1:10" x14ac:dyDescent="0.25">
      <c r="B9">
        <v>65</v>
      </c>
      <c r="C9">
        <v>100</v>
      </c>
    </row>
    <row r="10" spans="1:10" x14ac:dyDescent="0.25">
      <c r="B10">
        <v>85</v>
      </c>
      <c r="C10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2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A4" t="s">
        <v>5</v>
      </c>
      <c r="B4" t="s">
        <v>6</v>
      </c>
    </row>
    <row r="5" spans="1:4" x14ac:dyDescent="0.25">
      <c r="A5">
        <v>1</v>
      </c>
      <c r="B5">
        <v>64</v>
      </c>
      <c r="D5" t="s">
        <v>12</v>
      </c>
    </row>
    <row r="6" spans="1:4" x14ac:dyDescent="0.25">
      <c r="A6">
        <v>2</v>
      </c>
      <c r="B6">
        <v>45</v>
      </c>
    </row>
    <row r="7" spans="1:4" x14ac:dyDescent="0.25">
      <c r="A7">
        <v>3</v>
      </c>
      <c r="B7">
        <v>22</v>
      </c>
      <c r="D7" t="s">
        <v>11</v>
      </c>
    </row>
    <row r="8" spans="1:4" x14ac:dyDescent="0.25">
      <c r="A8">
        <v>4</v>
      </c>
      <c r="B8">
        <v>7</v>
      </c>
      <c r="D8" t="s">
        <v>8</v>
      </c>
    </row>
    <row r="9" spans="1:4" x14ac:dyDescent="0.25">
      <c r="A9">
        <v>5</v>
      </c>
      <c r="B9">
        <v>5</v>
      </c>
      <c r="D9" t="s">
        <v>9</v>
      </c>
    </row>
    <row r="10" spans="1:4" x14ac:dyDescent="0.25">
      <c r="A10">
        <v>6</v>
      </c>
      <c r="B10">
        <v>2</v>
      </c>
      <c r="D10" t="s">
        <v>10</v>
      </c>
    </row>
    <row r="11" spans="1:4" x14ac:dyDescent="0.25">
      <c r="A11">
        <v>8</v>
      </c>
      <c r="B11">
        <v>2</v>
      </c>
    </row>
    <row r="12" spans="1:4" x14ac:dyDescent="0.25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opLeftCell="A25" workbookViewId="0"/>
  </sheetViews>
  <sheetFormatPr defaultRowHeight="15" x14ac:dyDescent="0.25"/>
  <sheetData>
    <row r="1" spans="1:1" x14ac:dyDescent="0.25">
      <c r="A1" s="1" t="s">
        <v>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8"/>
  <sheetViews>
    <sheetView workbookViewId="0">
      <selection activeCell="G34" sqref="G34"/>
    </sheetView>
  </sheetViews>
  <sheetFormatPr defaultRowHeight="15" x14ac:dyDescent="0.25"/>
  <cols>
    <col min="2" max="2" width="31" customWidth="1"/>
    <col min="3" max="8" width="9.28515625" bestFit="1" customWidth="1"/>
    <col min="9" max="9" width="9.7109375" bestFit="1" customWidth="1"/>
    <col min="10" max="12" width="9.28515625" bestFit="1" customWidth="1"/>
    <col min="13" max="13" width="18.140625" customWidth="1"/>
    <col min="14" max="14" width="13.7109375" customWidth="1"/>
  </cols>
  <sheetData>
    <row r="1" spans="1:14" x14ac:dyDescent="0.25">
      <c r="A1" s="1" t="s">
        <v>7</v>
      </c>
    </row>
    <row r="4" spans="1:14" x14ac:dyDescent="0.25">
      <c r="A4" t="s">
        <v>13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>
        <v>-4</v>
      </c>
      <c r="B6" t="s">
        <v>28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29</v>
      </c>
      <c r="N6" t="s">
        <v>29</v>
      </c>
    </row>
    <row r="7" spans="1:14" x14ac:dyDescent="0.25">
      <c r="A7">
        <v>145</v>
      </c>
      <c r="B7" t="s">
        <v>30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31</v>
      </c>
      <c r="N7" t="s">
        <v>32</v>
      </c>
    </row>
    <row r="8" spans="1:14" x14ac:dyDescent="0.25">
      <c r="A8" s="5">
        <v>92</v>
      </c>
      <c r="B8" s="5" t="s">
        <v>33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34</v>
      </c>
      <c r="N8" s="5" t="s">
        <v>35</v>
      </c>
    </row>
    <row r="9" spans="1:14" x14ac:dyDescent="0.25">
      <c r="A9">
        <v>11</v>
      </c>
      <c r="B9" t="s">
        <v>36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34</v>
      </c>
      <c r="N9" t="s">
        <v>37</v>
      </c>
    </row>
    <row r="10" spans="1:14" x14ac:dyDescent="0.25">
      <c r="A10">
        <v>73</v>
      </c>
      <c r="B10" t="s">
        <v>38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34</v>
      </c>
      <c r="N10" t="s">
        <v>35</v>
      </c>
    </row>
    <row r="11" spans="1:14" x14ac:dyDescent="0.25">
      <c r="A11">
        <v>93</v>
      </c>
      <c r="B11" t="s">
        <v>39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29</v>
      </c>
      <c r="N11" t="s">
        <v>35</v>
      </c>
    </row>
    <row r="12" spans="1:14" x14ac:dyDescent="0.25">
      <c r="A12">
        <v>146</v>
      </c>
      <c r="B12" t="s">
        <v>40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41</v>
      </c>
      <c r="N12" t="s">
        <v>32</v>
      </c>
    </row>
    <row r="13" spans="1:14" x14ac:dyDescent="0.25">
      <c r="A13">
        <v>41</v>
      </c>
      <c r="B13" t="s">
        <v>42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31</v>
      </c>
      <c r="N13" t="s">
        <v>35</v>
      </c>
    </row>
    <row r="16" spans="1:14" x14ac:dyDescent="0.25">
      <c r="B16" t="s">
        <v>51</v>
      </c>
    </row>
    <row r="17" spans="2:2" x14ac:dyDescent="0.25">
      <c r="B17" s="1" t="s">
        <v>52</v>
      </c>
    </row>
    <row r="18" spans="2:2" x14ac:dyDescent="0.25">
      <c r="B18" t="s">
        <v>53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4"/>
  <sheetViews>
    <sheetView workbookViewId="0">
      <selection activeCell="A8" sqref="A8:B34"/>
    </sheetView>
  </sheetViews>
  <sheetFormatPr defaultRowHeight="15" x14ac:dyDescent="0.25"/>
  <cols>
    <col min="5" max="12" width="10.5703125" bestFit="1" customWidth="1"/>
    <col min="13" max="13" width="11.5703125" bestFit="1" customWidth="1"/>
  </cols>
  <sheetData>
    <row r="1" spans="1:13" x14ac:dyDescent="0.25">
      <c r="A1" s="1" t="s">
        <v>7</v>
      </c>
      <c r="B1" s="1"/>
      <c r="C1" s="1"/>
    </row>
    <row r="2" spans="1:13" x14ac:dyDescent="0.25">
      <c r="D2" s="21" t="s">
        <v>131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D3" t="s">
        <v>111</v>
      </c>
    </row>
    <row r="4" spans="1:13" x14ac:dyDescent="0.25">
      <c r="D4" t="s">
        <v>112</v>
      </c>
    </row>
    <row r="5" spans="1:13" x14ac:dyDescent="0.25">
      <c r="D5" t="s">
        <v>113</v>
      </c>
    </row>
    <row r="6" spans="1:13" x14ac:dyDescent="0.25">
      <c r="D6" t="s">
        <v>114</v>
      </c>
    </row>
    <row r="7" spans="1:13" x14ac:dyDescent="0.25">
      <c r="A7" t="s">
        <v>121</v>
      </c>
      <c r="D7" t="s">
        <v>88</v>
      </c>
    </row>
    <row r="8" spans="1:13" x14ac:dyDescent="0.25">
      <c r="A8" t="s">
        <v>122</v>
      </c>
      <c r="B8" t="s">
        <v>118</v>
      </c>
      <c r="C8" t="s">
        <v>120</v>
      </c>
      <c r="D8" t="s">
        <v>119</v>
      </c>
      <c r="E8">
        <v>2</v>
      </c>
      <c r="F8">
        <v>7</v>
      </c>
      <c r="G8">
        <v>12</v>
      </c>
      <c r="H8">
        <v>17</v>
      </c>
      <c r="I8">
        <v>22</v>
      </c>
      <c r="J8">
        <v>27</v>
      </c>
      <c r="K8">
        <v>32</v>
      </c>
      <c r="L8">
        <v>36</v>
      </c>
      <c r="M8" t="s">
        <v>117</v>
      </c>
    </row>
    <row r="9" spans="1:13" x14ac:dyDescent="0.25">
      <c r="A9">
        <v>1</v>
      </c>
      <c r="B9" t="s">
        <v>82</v>
      </c>
      <c r="C9">
        <v>20</v>
      </c>
      <c r="D9" t="s">
        <v>115</v>
      </c>
      <c r="E9" s="14">
        <v>459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459</v>
      </c>
    </row>
    <row r="10" spans="1:13" x14ac:dyDescent="0.25">
      <c r="A10">
        <v>1</v>
      </c>
      <c r="B10" t="s">
        <v>83</v>
      </c>
      <c r="C10">
        <v>20</v>
      </c>
      <c r="E10" s="14">
        <v>12409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12409</v>
      </c>
    </row>
    <row r="11" spans="1:13" x14ac:dyDescent="0.25">
      <c r="A11">
        <v>2</v>
      </c>
      <c r="B11" t="s">
        <v>82</v>
      </c>
      <c r="C11">
        <v>22</v>
      </c>
      <c r="D11" t="s">
        <v>56</v>
      </c>
      <c r="E11" s="14">
        <v>6827</v>
      </c>
      <c r="F11" s="14">
        <v>279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7106</v>
      </c>
    </row>
    <row r="12" spans="1:13" x14ac:dyDescent="0.25">
      <c r="A12">
        <v>2</v>
      </c>
      <c r="B12" t="s">
        <v>83</v>
      </c>
      <c r="C12">
        <v>22</v>
      </c>
      <c r="E12" s="14">
        <v>25284</v>
      </c>
      <c r="F12" s="14">
        <v>22603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25179</v>
      </c>
    </row>
    <row r="13" spans="1:13" x14ac:dyDescent="0.25">
      <c r="A13">
        <v>3</v>
      </c>
      <c r="B13" t="s">
        <v>82</v>
      </c>
      <c r="C13">
        <v>27</v>
      </c>
      <c r="D13" t="s">
        <v>57</v>
      </c>
      <c r="E13" s="14">
        <v>11551</v>
      </c>
      <c r="F13" s="14">
        <v>4781</v>
      </c>
      <c r="G13" s="14">
        <v>133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16465</v>
      </c>
    </row>
    <row r="14" spans="1:13" x14ac:dyDescent="0.25">
      <c r="A14">
        <v>3</v>
      </c>
      <c r="B14" t="s">
        <v>83</v>
      </c>
      <c r="C14">
        <v>27</v>
      </c>
      <c r="E14" s="14">
        <v>33668</v>
      </c>
      <c r="F14" s="14">
        <v>38121</v>
      </c>
      <c r="G14" s="14">
        <v>37372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34991</v>
      </c>
    </row>
    <row r="15" spans="1:13" x14ac:dyDescent="0.25">
      <c r="A15">
        <v>4</v>
      </c>
      <c r="B15" t="s">
        <v>82</v>
      </c>
      <c r="C15">
        <v>32</v>
      </c>
      <c r="D15" t="s">
        <v>58</v>
      </c>
      <c r="E15" s="14">
        <v>8665</v>
      </c>
      <c r="F15" s="14">
        <v>9570</v>
      </c>
      <c r="G15" s="14">
        <v>2598</v>
      </c>
      <c r="H15" s="14">
        <v>85</v>
      </c>
      <c r="I15" s="14">
        <v>0</v>
      </c>
      <c r="J15" s="14">
        <v>0</v>
      </c>
      <c r="K15" s="14">
        <v>0</v>
      </c>
      <c r="L15" s="14">
        <v>0</v>
      </c>
      <c r="M15" s="14">
        <v>20918</v>
      </c>
    </row>
    <row r="16" spans="1:13" x14ac:dyDescent="0.25">
      <c r="A16">
        <v>4</v>
      </c>
      <c r="B16" t="s">
        <v>83</v>
      </c>
      <c r="C16">
        <v>32</v>
      </c>
      <c r="E16" s="14">
        <v>35356</v>
      </c>
      <c r="F16" s="14">
        <v>43254</v>
      </c>
      <c r="G16" s="14">
        <v>45764</v>
      </c>
      <c r="H16" s="14">
        <v>44839</v>
      </c>
      <c r="I16" s="14">
        <v>0</v>
      </c>
      <c r="J16" s="14">
        <v>0</v>
      </c>
      <c r="K16" s="14">
        <v>0</v>
      </c>
      <c r="L16" s="14">
        <v>0</v>
      </c>
      <c r="M16" s="14">
        <v>40301</v>
      </c>
    </row>
    <row r="17" spans="1:13" x14ac:dyDescent="0.25">
      <c r="A17">
        <v>5</v>
      </c>
      <c r="B17" t="s">
        <v>82</v>
      </c>
      <c r="C17">
        <v>37</v>
      </c>
      <c r="D17" t="s">
        <v>59</v>
      </c>
      <c r="E17" s="14">
        <v>7652</v>
      </c>
      <c r="F17" s="14">
        <v>7405</v>
      </c>
      <c r="G17" s="14">
        <v>5774</v>
      </c>
      <c r="H17" s="14">
        <v>1437</v>
      </c>
      <c r="I17" s="14">
        <v>22</v>
      </c>
      <c r="J17" s="14">
        <v>0</v>
      </c>
      <c r="K17" s="14">
        <v>0</v>
      </c>
      <c r="L17" s="14">
        <v>0</v>
      </c>
      <c r="M17" s="14">
        <v>22290</v>
      </c>
    </row>
    <row r="18" spans="1:13" x14ac:dyDescent="0.25">
      <c r="A18">
        <v>5</v>
      </c>
      <c r="B18" t="s">
        <v>83</v>
      </c>
      <c r="C18">
        <v>37</v>
      </c>
      <c r="E18" s="14">
        <v>34164</v>
      </c>
      <c r="F18" s="14">
        <v>44196</v>
      </c>
      <c r="G18" s="14">
        <v>50516</v>
      </c>
      <c r="H18" s="14">
        <v>53321</v>
      </c>
      <c r="I18" s="14">
        <v>56403</v>
      </c>
      <c r="J18" s="14">
        <v>0</v>
      </c>
      <c r="K18" s="14">
        <v>0</v>
      </c>
      <c r="L18" s="14">
        <v>0</v>
      </c>
      <c r="M18" s="14">
        <v>42990</v>
      </c>
    </row>
    <row r="19" spans="1:13" x14ac:dyDescent="0.25">
      <c r="A19">
        <v>6</v>
      </c>
      <c r="B19" t="s">
        <v>82</v>
      </c>
      <c r="C19">
        <v>42</v>
      </c>
      <c r="D19" t="s">
        <v>62</v>
      </c>
      <c r="E19" s="14">
        <v>7662</v>
      </c>
      <c r="F19" s="14">
        <v>7536</v>
      </c>
      <c r="G19" s="14">
        <v>5567</v>
      </c>
      <c r="H19" s="14">
        <v>4343</v>
      </c>
      <c r="I19" s="14">
        <v>1049</v>
      </c>
      <c r="J19" s="14">
        <v>44</v>
      </c>
      <c r="K19" s="14">
        <v>1</v>
      </c>
      <c r="L19" s="14">
        <v>0</v>
      </c>
      <c r="M19" s="14">
        <v>26202</v>
      </c>
    </row>
    <row r="20" spans="1:13" x14ac:dyDescent="0.25">
      <c r="A20">
        <v>6</v>
      </c>
      <c r="B20" t="s">
        <v>83</v>
      </c>
      <c r="C20">
        <v>42</v>
      </c>
      <c r="E20" s="14">
        <v>33833</v>
      </c>
      <c r="F20" s="14">
        <v>41794</v>
      </c>
      <c r="G20" s="14">
        <v>50464</v>
      </c>
      <c r="H20" s="14">
        <v>57581</v>
      </c>
      <c r="I20" s="14">
        <v>60009</v>
      </c>
      <c r="J20" s="14">
        <v>56248</v>
      </c>
      <c r="K20" s="14">
        <v>59328</v>
      </c>
      <c r="L20" s="14">
        <v>0</v>
      </c>
      <c r="M20" s="14">
        <v>44679</v>
      </c>
    </row>
    <row r="21" spans="1:13" x14ac:dyDescent="0.25">
      <c r="A21">
        <v>7</v>
      </c>
      <c r="B21" t="s">
        <v>82</v>
      </c>
      <c r="C21">
        <v>47</v>
      </c>
      <c r="D21" t="s">
        <v>63</v>
      </c>
      <c r="E21" s="14">
        <v>6708</v>
      </c>
      <c r="F21" s="14">
        <v>7218</v>
      </c>
      <c r="G21" s="14">
        <v>5343</v>
      </c>
      <c r="H21" s="14">
        <v>4117</v>
      </c>
      <c r="I21" s="14">
        <v>3012</v>
      </c>
      <c r="J21" s="14">
        <v>1087</v>
      </c>
      <c r="K21" s="14">
        <v>55</v>
      </c>
      <c r="L21" s="14">
        <v>0</v>
      </c>
      <c r="M21" s="14">
        <v>27540</v>
      </c>
    </row>
    <row r="22" spans="1:13" x14ac:dyDescent="0.25">
      <c r="A22">
        <v>7</v>
      </c>
      <c r="B22" t="s">
        <v>83</v>
      </c>
      <c r="C22">
        <v>47</v>
      </c>
      <c r="E22" s="14">
        <v>32867</v>
      </c>
      <c r="F22" s="14">
        <v>40538</v>
      </c>
      <c r="G22" s="14">
        <v>46833</v>
      </c>
      <c r="H22" s="14">
        <v>54714</v>
      </c>
      <c r="I22" s="14">
        <v>61847</v>
      </c>
      <c r="J22" s="14">
        <v>63211</v>
      </c>
      <c r="K22" s="14">
        <v>62104</v>
      </c>
      <c r="L22" s="14">
        <v>0</v>
      </c>
      <c r="M22" s="14">
        <v>45279</v>
      </c>
    </row>
    <row r="23" spans="1:13" x14ac:dyDescent="0.25">
      <c r="A23">
        <v>8</v>
      </c>
      <c r="B23" t="s">
        <v>82</v>
      </c>
      <c r="C23">
        <v>52</v>
      </c>
      <c r="D23" t="s">
        <v>64</v>
      </c>
      <c r="E23" s="14">
        <v>6316</v>
      </c>
      <c r="F23" s="14">
        <v>6866</v>
      </c>
      <c r="G23" s="14">
        <v>6121</v>
      </c>
      <c r="H23" s="14">
        <v>4538</v>
      </c>
      <c r="I23" s="14">
        <v>3544</v>
      </c>
      <c r="J23" s="14">
        <v>2806</v>
      </c>
      <c r="K23" s="14">
        <v>504</v>
      </c>
      <c r="L23" s="14">
        <v>12</v>
      </c>
      <c r="M23" s="14">
        <v>30707</v>
      </c>
    </row>
    <row r="24" spans="1:13" x14ac:dyDescent="0.25">
      <c r="A24">
        <v>8</v>
      </c>
      <c r="B24" t="s">
        <v>83</v>
      </c>
      <c r="C24">
        <v>52</v>
      </c>
      <c r="E24" s="14">
        <v>34033</v>
      </c>
      <c r="F24" s="14">
        <v>39670</v>
      </c>
      <c r="G24" s="14">
        <v>44535</v>
      </c>
      <c r="H24" s="14">
        <v>51555</v>
      </c>
      <c r="I24" s="14">
        <v>59501</v>
      </c>
      <c r="J24" s="14">
        <v>65953</v>
      </c>
      <c r="K24" s="14">
        <v>65096</v>
      </c>
      <c r="L24" s="14">
        <v>67514</v>
      </c>
      <c r="M24" s="14">
        <v>46355</v>
      </c>
    </row>
    <row r="25" spans="1:13" x14ac:dyDescent="0.25">
      <c r="A25">
        <v>9</v>
      </c>
      <c r="B25" t="s">
        <v>82</v>
      </c>
      <c r="C25">
        <v>57</v>
      </c>
      <c r="D25" t="s">
        <v>65</v>
      </c>
      <c r="E25" s="14">
        <v>4896</v>
      </c>
      <c r="F25" s="14">
        <v>5969</v>
      </c>
      <c r="G25" s="14">
        <v>5152</v>
      </c>
      <c r="H25" s="14">
        <v>4589</v>
      </c>
      <c r="I25" s="14">
        <v>3427</v>
      </c>
      <c r="J25" s="14">
        <v>2020</v>
      </c>
      <c r="K25" s="14">
        <v>806</v>
      </c>
      <c r="L25" s="14">
        <v>209</v>
      </c>
      <c r="M25" s="14">
        <v>27068</v>
      </c>
    </row>
    <row r="26" spans="1:13" x14ac:dyDescent="0.25">
      <c r="A26">
        <v>9</v>
      </c>
      <c r="B26" t="s">
        <v>83</v>
      </c>
      <c r="C26">
        <v>57</v>
      </c>
      <c r="E26" s="14">
        <v>34787</v>
      </c>
      <c r="F26" s="14">
        <v>41124</v>
      </c>
      <c r="G26" s="14">
        <v>45696</v>
      </c>
      <c r="H26" s="14">
        <v>49480</v>
      </c>
      <c r="I26" s="14">
        <v>55929</v>
      </c>
      <c r="J26" s="14">
        <v>64108</v>
      </c>
      <c r="K26" s="14">
        <v>68428</v>
      </c>
      <c r="L26" s="14">
        <v>61556</v>
      </c>
      <c r="M26" s="14">
        <v>46825</v>
      </c>
    </row>
    <row r="27" spans="1:13" x14ac:dyDescent="0.25">
      <c r="A27">
        <v>10</v>
      </c>
      <c r="B27" t="s">
        <v>82</v>
      </c>
      <c r="C27">
        <v>62</v>
      </c>
      <c r="D27" t="s">
        <v>66</v>
      </c>
      <c r="E27" s="14">
        <v>3020</v>
      </c>
      <c r="F27" s="14">
        <v>3998</v>
      </c>
      <c r="G27" s="14">
        <v>3270</v>
      </c>
      <c r="H27" s="14">
        <v>2618</v>
      </c>
      <c r="I27" s="14">
        <v>1882</v>
      </c>
      <c r="J27" s="14">
        <v>1318</v>
      </c>
      <c r="K27" s="14">
        <v>507</v>
      </c>
      <c r="L27" s="14">
        <v>332</v>
      </c>
      <c r="M27" s="14">
        <v>16945</v>
      </c>
    </row>
    <row r="28" spans="1:13" x14ac:dyDescent="0.25">
      <c r="A28">
        <v>10</v>
      </c>
      <c r="B28" t="s">
        <v>83</v>
      </c>
      <c r="C28">
        <v>62</v>
      </c>
      <c r="E28" s="14">
        <v>33809</v>
      </c>
      <c r="F28" s="14">
        <v>41100</v>
      </c>
      <c r="G28" s="14">
        <v>45668</v>
      </c>
      <c r="H28" s="14">
        <v>50357</v>
      </c>
      <c r="I28" s="14">
        <v>55457</v>
      </c>
      <c r="J28" s="14">
        <v>62421</v>
      </c>
      <c r="K28" s="14">
        <v>66195</v>
      </c>
      <c r="L28" s="14">
        <v>70542</v>
      </c>
      <c r="M28" s="14">
        <v>46693</v>
      </c>
    </row>
    <row r="29" spans="1:13" x14ac:dyDescent="0.25">
      <c r="A29">
        <v>11</v>
      </c>
      <c r="B29" t="s">
        <v>82</v>
      </c>
      <c r="C29">
        <v>67</v>
      </c>
      <c r="D29" t="s">
        <v>71</v>
      </c>
      <c r="E29" s="14">
        <v>1119</v>
      </c>
      <c r="F29" s="14">
        <v>1420</v>
      </c>
      <c r="G29" s="14">
        <v>981</v>
      </c>
      <c r="H29" s="14">
        <v>598</v>
      </c>
      <c r="I29" s="14">
        <v>433</v>
      </c>
      <c r="J29" s="14">
        <v>292</v>
      </c>
      <c r="K29" s="14">
        <v>112</v>
      </c>
      <c r="L29" s="14">
        <v>145</v>
      </c>
      <c r="M29" s="14">
        <v>5100</v>
      </c>
    </row>
    <row r="30" spans="1:13" x14ac:dyDescent="0.25">
      <c r="A30">
        <v>11</v>
      </c>
      <c r="B30" t="s">
        <v>83</v>
      </c>
      <c r="C30">
        <v>67</v>
      </c>
      <c r="E30" s="14">
        <v>30538</v>
      </c>
      <c r="F30" s="14">
        <v>38794</v>
      </c>
      <c r="G30" s="14">
        <v>46012</v>
      </c>
      <c r="H30" s="14">
        <v>51098</v>
      </c>
      <c r="I30" s="14">
        <v>59309</v>
      </c>
      <c r="J30" s="14">
        <v>67311</v>
      </c>
      <c r="K30" s="14">
        <v>66313</v>
      </c>
      <c r="L30" s="14">
        <v>75315</v>
      </c>
      <c r="M30" s="14">
        <v>44831</v>
      </c>
    </row>
    <row r="31" spans="1:13" x14ac:dyDescent="0.25">
      <c r="A31">
        <v>12</v>
      </c>
      <c r="B31" t="s">
        <v>82</v>
      </c>
      <c r="C31">
        <v>72</v>
      </c>
      <c r="D31" t="s">
        <v>116</v>
      </c>
      <c r="E31" s="14">
        <v>435</v>
      </c>
      <c r="F31" s="14">
        <v>604</v>
      </c>
      <c r="G31" s="14">
        <v>363</v>
      </c>
      <c r="H31" s="14">
        <v>196</v>
      </c>
      <c r="I31" s="14">
        <v>127</v>
      </c>
      <c r="J31" s="14">
        <v>84</v>
      </c>
      <c r="K31" s="14">
        <v>28</v>
      </c>
      <c r="L31" s="14">
        <v>56</v>
      </c>
      <c r="M31" s="14">
        <v>1893</v>
      </c>
    </row>
    <row r="32" spans="1:13" x14ac:dyDescent="0.25">
      <c r="A32">
        <v>12</v>
      </c>
      <c r="B32" t="s">
        <v>83</v>
      </c>
      <c r="C32">
        <v>72</v>
      </c>
      <c r="E32" s="14">
        <v>21530</v>
      </c>
      <c r="F32" s="14">
        <v>26557</v>
      </c>
      <c r="G32" s="14">
        <v>33866</v>
      </c>
      <c r="H32" s="14">
        <v>38802</v>
      </c>
      <c r="I32" s="14">
        <v>51921</v>
      </c>
      <c r="J32" s="14">
        <v>55266</v>
      </c>
      <c r="K32" s="14">
        <v>52583</v>
      </c>
      <c r="L32" s="14">
        <v>78162</v>
      </c>
      <c r="M32" s="14">
        <v>32958</v>
      </c>
    </row>
    <row r="33" spans="1:13" x14ac:dyDescent="0.25">
      <c r="A33">
        <v>13</v>
      </c>
      <c r="B33" t="s">
        <v>82</v>
      </c>
      <c r="C33" t="s">
        <v>117</v>
      </c>
      <c r="D33" t="s">
        <v>92</v>
      </c>
      <c r="E33" s="14">
        <v>65310</v>
      </c>
      <c r="F33" s="14">
        <v>55646</v>
      </c>
      <c r="G33" s="14">
        <v>35302</v>
      </c>
      <c r="H33" s="14">
        <v>22521</v>
      </c>
      <c r="I33" s="14">
        <v>13496</v>
      </c>
      <c r="J33" s="14">
        <v>7651</v>
      </c>
      <c r="K33" s="14">
        <v>2013</v>
      </c>
      <c r="L33" s="14">
        <v>754</v>
      </c>
      <c r="M33" s="14">
        <v>202693</v>
      </c>
    </row>
    <row r="34" spans="1:13" x14ac:dyDescent="0.25">
      <c r="A34">
        <v>13</v>
      </c>
      <c r="B34" t="s">
        <v>83</v>
      </c>
      <c r="C34" t="s">
        <v>117</v>
      </c>
      <c r="E34" s="14">
        <v>32853</v>
      </c>
      <c r="F34" s="14">
        <v>41164</v>
      </c>
      <c r="G34" s="14">
        <v>47065</v>
      </c>
      <c r="H34" s="14">
        <v>52697</v>
      </c>
      <c r="I34" s="14">
        <v>58511</v>
      </c>
      <c r="J34" s="14">
        <v>64347</v>
      </c>
      <c r="K34" s="14">
        <v>66516</v>
      </c>
      <c r="L34" s="14">
        <v>69487</v>
      </c>
      <c r="M34" s="14">
        <v>43182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3"/>
  <sheetViews>
    <sheetView workbookViewId="0">
      <selection activeCell="A9" sqref="A9:D31"/>
    </sheetView>
  </sheetViews>
  <sheetFormatPr defaultRowHeight="15" x14ac:dyDescent="0.25"/>
  <sheetData>
    <row r="1" spans="1:15" x14ac:dyDescent="0.25">
      <c r="A1" s="1" t="s">
        <v>7</v>
      </c>
    </row>
    <row r="2" spans="1:15" x14ac:dyDescent="0.25">
      <c r="D2" s="21" t="s">
        <v>126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D3" s="3" t="s">
        <v>93</v>
      </c>
    </row>
    <row r="4" spans="1:15" x14ac:dyDescent="0.25">
      <c r="D4" t="s">
        <v>94</v>
      </c>
    </row>
    <row r="5" spans="1:15" x14ac:dyDescent="0.25">
      <c r="D5" t="s">
        <v>95</v>
      </c>
    </row>
    <row r="6" spans="1:15" x14ac:dyDescent="0.25">
      <c r="D6" t="s">
        <v>96</v>
      </c>
    </row>
    <row r="7" spans="1:15" x14ac:dyDescent="0.25">
      <c r="D7" t="s">
        <v>87</v>
      </c>
    </row>
    <row r="8" spans="1:15" x14ac:dyDescent="0.25">
      <c r="D8" t="s">
        <v>88</v>
      </c>
    </row>
    <row r="9" spans="1:15" x14ac:dyDescent="0.25">
      <c r="A9" t="s">
        <v>122</v>
      </c>
      <c r="B9" t="s">
        <v>118</v>
      </c>
      <c r="C9" t="s">
        <v>120</v>
      </c>
      <c r="D9" t="s">
        <v>119</v>
      </c>
      <c r="E9">
        <v>2</v>
      </c>
      <c r="F9">
        <v>7</v>
      </c>
      <c r="G9">
        <v>12</v>
      </c>
      <c r="H9">
        <v>17</v>
      </c>
      <c r="I9">
        <v>22</v>
      </c>
      <c r="J9">
        <v>27</v>
      </c>
      <c r="K9">
        <v>32</v>
      </c>
      <c r="L9">
        <v>37</v>
      </c>
      <c r="M9">
        <v>42</v>
      </c>
      <c r="N9">
        <v>46</v>
      </c>
      <c r="O9" t="s">
        <v>117</v>
      </c>
    </row>
    <row r="10" spans="1:15" x14ac:dyDescent="0.25">
      <c r="A10">
        <v>1</v>
      </c>
      <c r="B10" t="s">
        <v>99</v>
      </c>
      <c r="C10">
        <v>54</v>
      </c>
      <c r="D10" t="s">
        <v>89</v>
      </c>
      <c r="E10">
        <v>20</v>
      </c>
      <c r="F10">
        <v>238</v>
      </c>
      <c r="G10">
        <v>373</v>
      </c>
      <c r="H10">
        <v>301</v>
      </c>
      <c r="I10">
        <v>268</v>
      </c>
      <c r="J10">
        <v>786</v>
      </c>
      <c r="K10">
        <v>859</v>
      </c>
      <c r="L10">
        <v>20</v>
      </c>
      <c r="M10">
        <v>7</v>
      </c>
      <c r="N10">
        <v>0</v>
      </c>
      <c r="O10">
        <v>2872</v>
      </c>
    </row>
    <row r="11" spans="1:15" x14ac:dyDescent="0.25">
      <c r="A11">
        <v>1</v>
      </c>
      <c r="B11" t="s">
        <v>100</v>
      </c>
      <c r="C11">
        <v>54</v>
      </c>
      <c r="E11">
        <v>111</v>
      </c>
      <c r="F11">
        <v>216</v>
      </c>
      <c r="G11">
        <v>435</v>
      </c>
      <c r="H11">
        <v>608</v>
      </c>
      <c r="I11">
        <v>1061</v>
      </c>
      <c r="J11">
        <v>2594</v>
      </c>
      <c r="K11">
        <v>3417</v>
      </c>
      <c r="L11">
        <v>1978</v>
      </c>
      <c r="M11">
        <v>1739</v>
      </c>
      <c r="N11">
        <v>0</v>
      </c>
      <c r="O11">
        <v>1988</v>
      </c>
    </row>
    <row r="12" spans="1:15" x14ac:dyDescent="0.25">
      <c r="A12">
        <v>2</v>
      </c>
      <c r="B12" t="s">
        <v>99</v>
      </c>
      <c r="C12">
        <v>57</v>
      </c>
      <c r="D12" t="s">
        <v>65</v>
      </c>
      <c r="E12">
        <v>13</v>
      </c>
      <c r="F12">
        <v>819</v>
      </c>
      <c r="G12">
        <v>1077</v>
      </c>
      <c r="H12">
        <v>763</v>
      </c>
      <c r="I12">
        <v>1636</v>
      </c>
      <c r="J12">
        <v>2843</v>
      </c>
      <c r="K12">
        <v>3175</v>
      </c>
      <c r="L12">
        <v>149</v>
      </c>
      <c r="M12">
        <v>5</v>
      </c>
      <c r="N12">
        <v>0</v>
      </c>
      <c r="O12">
        <v>10480</v>
      </c>
    </row>
    <row r="13" spans="1:15" x14ac:dyDescent="0.25">
      <c r="A13">
        <v>2</v>
      </c>
      <c r="B13" t="s">
        <v>100</v>
      </c>
      <c r="C13">
        <v>57</v>
      </c>
      <c r="E13">
        <v>149</v>
      </c>
      <c r="F13">
        <v>268</v>
      </c>
      <c r="G13">
        <v>567</v>
      </c>
      <c r="H13">
        <v>828</v>
      </c>
      <c r="I13">
        <v>1715</v>
      </c>
      <c r="J13">
        <v>2654</v>
      </c>
      <c r="K13">
        <v>3629</v>
      </c>
      <c r="L13">
        <v>3969</v>
      </c>
      <c r="M13">
        <v>4523</v>
      </c>
      <c r="N13">
        <v>0</v>
      </c>
      <c r="O13">
        <v>2285</v>
      </c>
    </row>
    <row r="14" spans="1:15" x14ac:dyDescent="0.25">
      <c r="A14">
        <v>3</v>
      </c>
      <c r="B14" t="s">
        <v>99</v>
      </c>
      <c r="C14">
        <v>62</v>
      </c>
      <c r="D14" t="s">
        <v>66</v>
      </c>
      <c r="E14">
        <v>17</v>
      </c>
      <c r="F14">
        <v>2534</v>
      </c>
      <c r="G14">
        <v>3295</v>
      </c>
      <c r="H14">
        <v>2745</v>
      </c>
      <c r="I14">
        <v>4735</v>
      </c>
      <c r="J14">
        <v>4551</v>
      </c>
      <c r="K14">
        <v>5153</v>
      </c>
      <c r="L14">
        <v>653</v>
      </c>
      <c r="M14">
        <v>54</v>
      </c>
      <c r="N14">
        <v>3</v>
      </c>
      <c r="O14">
        <v>23740</v>
      </c>
    </row>
    <row r="15" spans="1:15" x14ac:dyDescent="0.25">
      <c r="A15">
        <v>3</v>
      </c>
      <c r="B15" t="s">
        <v>100</v>
      </c>
      <c r="C15">
        <v>62</v>
      </c>
      <c r="E15">
        <v>347</v>
      </c>
      <c r="F15">
        <v>330</v>
      </c>
      <c r="G15">
        <v>712</v>
      </c>
      <c r="H15">
        <v>1100</v>
      </c>
      <c r="I15">
        <v>1736</v>
      </c>
      <c r="J15">
        <v>2509</v>
      </c>
      <c r="K15">
        <v>3542</v>
      </c>
      <c r="L15">
        <v>4395</v>
      </c>
      <c r="M15">
        <v>5456</v>
      </c>
      <c r="N15">
        <v>5761</v>
      </c>
      <c r="O15">
        <v>1992</v>
      </c>
    </row>
    <row r="16" spans="1:15" x14ac:dyDescent="0.25">
      <c r="A16">
        <v>4</v>
      </c>
      <c r="B16" t="s">
        <v>99</v>
      </c>
      <c r="C16">
        <v>67</v>
      </c>
      <c r="D16" t="s">
        <v>71</v>
      </c>
      <c r="E16">
        <v>2014</v>
      </c>
      <c r="F16">
        <v>4644</v>
      </c>
      <c r="G16">
        <v>5011</v>
      </c>
      <c r="H16">
        <v>4075</v>
      </c>
      <c r="I16">
        <v>5098</v>
      </c>
      <c r="J16">
        <v>4641</v>
      </c>
      <c r="K16">
        <v>3932</v>
      </c>
      <c r="L16">
        <v>1005</v>
      </c>
      <c r="M16">
        <v>150</v>
      </c>
      <c r="N16">
        <v>11</v>
      </c>
      <c r="O16">
        <v>30581</v>
      </c>
    </row>
    <row r="17" spans="1:15" x14ac:dyDescent="0.25">
      <c r="A17">
        <v>4</v>
      </c>
      <c r="B17" t="s">
        <v>100</v>
      </c>
      <c r="C17">
        <v>67</v>
      </c>
      <c r="E17">
        <v>136</v>
      </c>
      <c r="F17">
        <v>358</v>
      </c>
      <c r="G17">
        <v>732</v>
      </c>
      <c r="H17">
        <v>1125</v>
      </c>
      <c r="I17">
        <v>1693</v>
      </c>
      <c r="J17">
        <v>2466</v>
      </c>
      <c r="K17">
        <v>3361</v>
      </c>
      <c r="L17">
        <v>4202</v>
      </c>
      <c r="M17">
        <v>4776</v>
      </c>
      <c r="N17">
        <v>4940</v>
      </c>
      <c r="O17">
        <v>1585</v>
      </c>
    </row>
    <row r="18" spans="1:15" x14ac:dyDescent="0.25">
      <c r="A18">
        <v>5</v>
      </c>
      <c r="B18" t="s">
        <v>99</v>
      </c>
      <c r="C18">
        <v>72</v>
      </c>
      <c r="D18" t="s">
        <v>72</v>
      </c>
      <c r="E18">
        <v>1635</v>
      </c>
      <c r="F18">
        <v>3518</v>
      </c>
      <c r="G18">
        <v>4021</v>
      </c>
      <c r="H18">
        <v>3266</v>
      </c>
      <c r="I18">
        <v>3690</v>
      </c>
      <c r="J18">
        <v>2827</v>
      </c>
      <c r="K18">
        <v>1939</v>
      </c>
      <c r="L18">
        <v>648</v>
      </c>
      <c r="M18">
        <v>154</v>
      </c>
      <c r="N18">
        <v>17</v>
      </c>
      <c r="O18">
        <v>21715</v>
      </c>
    </row>
    <row r="19" spans="1:15" x14ac:dyDescent="0.25">
      <c r="A19">
        <v>5</v>
      </c>
      <c r="B19" t="s">
        <v>100</v>
      </c>
      <c r="C19">
        <v>72</v>
      </c>
      <c r="E19">
        <v>113</v>
      </c>
      <c r="F19">
        <v>339</v>
      </c>
      <c r="G19">
        <v>702</v>
      </c>
      <c r="H19">
        <v>1096</v>
      </c>
      <c r="I19">
        <v>1660</v>
      </c>
      <c r="J19">
        <v>2343</v>
      </c>
      <c r="K19">
        <v>3188</v>
      </c>
      <c r="L19">
        <v>3930</v>
      </c>
      <c r="M19">
        <v>4693</v>
      </c>
      <c r="N19">
        <v>5303</v>
      </c>
      <c r="O19">
        <v>1385</v>
      </c>
    </row>
    <row r="20" spans="1:15" x14ac:dyDescent="0.25">
      <c r="A20">
        <v>6</v>
      </c>
      <c r="B20" t="s">
        <v>99</v>
      </c>
      <c r="C20">
        <v>77</v>
      </c>
      <c r="D20" t="s">
        <v>73</v>
      </c>
      <c r="E20">
        <v>915</v>
      </c>
      <c r="F20">
        <v>2333</v>
      </c>
      <c r="G20">
        <v>2849</v>
      </c>
      <c r="H20">
        <v>2315</v>
      </c>
      <c r="I20">
        <v>2281</v>
      </c>
      <c r="J20">
        <v>1759</v>
      </c>
      <c r="K20">
        <v>1150</v>
      </c>
      <c r="L20">
        <v>287</v>
      </c>
      <c r="M20">
        <v>76</v>
      </c>
      <c r="N20">
        <v>14</v>
      </c>
      <c r="O20">
        <v>13979</v>
      </c>
    </row>
    <row r="21" spans="1:15" x14ac:dyDescent="0.25">
      <c r="A21">
        <v>6</v>
      </c>
      <c r="B21" t="s">
        <v>100</v>
      </c>
      <c r="C21">
        <v>77</v>
      </c>
      <c r="E21">
        <v>110</v>
      </c>
      <c r="F21">
        <v>343</v>
      </c>
      <c r="G21">
        <v>735</v>
      </c>
      <c r="H21">
        <v>1153</v>
      </c>
      <c r="I21">
        <v>1721</v>
      </c>
      <c r="J21">
        <v>2404</v>
      </c>
      <c r="K21">
        <v>3115</v>
      </c>
      <c r="L21">
        <v>3840</v>
      </c>
      <c r="M21">
        <v>4921</v>
      </c>
      <c r="N21">
        <v>4902</v>
      </c>
      <c r="O21">
        <v>1355</v>
      </c>
    </row>
    <row r="22" spans="1:15" x14ac:dyDescent="0.25">
      <c r="A22">
        <v>7</v>
      </c>
      <c r="B22" t="s">
        <v>99</v>
      </c>
      <c r="C22">
        <v>82</v>
      </c>
      <c r="D22" t="s">
        <v>74</v>
      </c>
      <c r="E22">
        <v>517</v>
      </c>
      <c r="F22">
        <v>1694</v>
      </c>
      <c r="G22">
        <v>1974</v>
      </c>
      <c r="H22">
        <v>1632</v>
      </c>
      <c r="I22">
        <v>1482</v>
      </c>
      <c r="J22">
        <v>1209</v>
      </c>
      <c r="K22">
        <v>761</v>
      </c>
      <c r="L22">
        <v>170</v>
      </c>
      <c r="M22">
        <v>28</v>
      </c>
      <c r="N22">
        <v>9</v>
      </c>
      <c r="O22">
        <v>9476</v>
      </c>
    </row>
    <row r="23" spans="1:15" x14ac:dyDescent="0.25">
      <c r="A23">
        <v>7</v>
      </c>
      <c r="B23" t="s">
        <v>100</v>
      </c>
      <c r="C23">
        <v>82</v>
      </c>
      <c r="E23">
        <v>126</v>
      </c>
      <c r="F23">
        <v>359</v>
      </c>
      <c r="G23">
        <v>778</v>
      </c>
      <c r="H23">
        <v>1204</v>
      </c>
      <c r="I23">
        <v>1746</v>
      </c>
      <c r="J23">
        <v>2430</v>
      </c>
      <c r="K23">
        <v>3019</v>
      </c>
      <c r="L23">
        <v>3585</v>
      </c>
      <c r="M23">
        <v>4795</v>
      </c>
      <c r="N23">
        <v>4925</v>
      </c>
      <c r="O23">
        <v>1349</v>
      </c>
    </row>
    <row r="24" spans="1:15" x14ac:dyDescent="0.25">
      <c r="A24">
        <v>8</v>
      </c>
      <c r="B24" t="s">
        <v>99</v>
      </c>
      <c r="C24">
        <v>87</v>
      </c>
      <c r="D24" t="s">
        <v>75</v>
      </c>
      <c r="E24">
        <v>214</v>
      </c>
      <c r="F24">
        <v>965</v>
      </c>
      <c r="G24">
        <v>1201</v>
      </c>
      <c r="H24">
        <v>960</v>
      </c>
      <c r="I24">
        <v>870</v>
      </c>
      <c r="J24">
        <v>645</v>
      </c>
      <c r="K24">
        <v>341</v>
      </c>
      <c r="L24">
        <v>119</v>
      </c>
      <c r="M24">
        <v>11</v>
      </c>
      <c r="N24">
        <v>4</v>
      </c>
      <c r="O24">
        <v>5330</v>
      </c>
    </row>
    <row r="25" spans="1:15" x14ac:dyDescent="0.25">
      <c r="A25">
        <v>8</v>
      </c>
      <c r="B25" t="s">
        <v>100</v>
      </c>
      <c r="C25">
        <v>87</v>
      </c>
      <c r="E25">
        <v>148</v>
      </c>
      <c r="F25">
        <v>375</v>
      </c>
      <c r="G25">
        <v>811</v>
      </c>
      <c r="H25">
        <v>1234</v>
      </c>
      <c r="I25">
        <v>1684</v>
      </c>
      <c r="J25">
        <v>2225</v>
      </c>
      <c r="K25">
        <v>2789</v>
      </c>
      <c r="L25">
        <v>3307</v>
      </c>
      <c r="M25">
        <v>5816</v>
      </c>
      <c r="N25">
        <v>7204</v>
      </c>
      <c r="O25">
        <v>1293</v>
      </c>
    </row>
    <row r="26" spans="1:15" x14ac:dyDescent="0.25">
      <c r="A26">
        <v>9</v>
      </c>
      <c r="B26" t="s">
        <v>99</v>
      </c>
      <c r="C26">
        <v>92</v>
      </c>
      <c r="D26" t="s">
        <v>90</v>
      </c>
      <c r="E26">
        <v>62</v>
      </c>
      <c r="F26">
        <v>403</v>
      </c>
      <c r="G26">
        <v>486</v>
      </c>
      <c r="H26">
        <v>474</v>
      </c>
      <c r="I26">
        <v>394</v>
      </c>
      <c r="J26">
        <v>214</v>
      </c>
      <c r="K26">
        <v>112</v>
      </c>
      <c r="L26">
        <v>56</v>
      </c>
      <c r="M26">
        <v>8</v>
      </c>
      <c r="N26">
        <v>2</v>
      </c>
      <c r="O26">
        <v>2211</v>
      </c>
    </row>
    <row r="27" spans="1:15" x14ac:dyDescent="0.25">
      <c r="A27">
        <v>9</v>
      </c>
      <c r="B27" t="s">
        <v>100</v>
      </c>
      <c r="C27">
        <v>92</v>
      </c>
      <c r="E27">
        <v>150</v>
      </c>
      <c r="F27">
        <v>389</v>
      </c>
      <c r="G27">
        <v>817</v>
      </c>
      <c r="H27">
        <v>1212</v>
      </c>
      <c r="I27">
        <v>1569</v>
      </c>
      <c r="J27">
        <v>1974</v>
      </c>
      <c r="K27">
        <v>2570</v>
      </c>
      <c r="L27">
        <v>2650</v>
      </c>
      <c r="M27">
        <v>4423</v>
      </c>
      <c r="N27">
        <v>4361</v>
      </c>
      <c r="O27">
        <v>1202</v>
      </c>
    </row>
    <row r="28" spans="1:15" x14ac:dyDescent="0.25">
      <c r="A28">
        <v>10</v>
      </c>
      <c r="B28" t="s">
        <v>99</v>
      </c>
      <c r="C28">
        <v>96</v>
      </c>
      <c r="D28" t="s">
        <v>91</v>
      </c>
      <c r="E28">
        <v>15</v>
      </c>
      <c r="F28">
        <v>75</v>
      </c>
      <c r="G28">
        <v>119</v>
      </c>
      <c r="H28">
        <v>106</v>
      </c>
      <c r="I28">
        <v>86</v>
      </c>
      <c r="J28">
        <v>47</v>
      </c>
      <c r="K28">
        <v>26</v>
      </c>
      <c r="L28">
        <v>14</v>
      </c>
      <c r="M28">
        <v>2</v>
      </c>
      <c r="N28">
        <v>1</v>
      </c>
      <c r="O28">
        <v>491</v>
      </c>
    </row>
    <row r="29" spans="1:15" x14ac:dyDescent="0.25">
      <c r="A29">
        <v>10</v>
      </c>
      <c r="B29" t="s">
        <v>100</v>
      </c>
      <c r="C29">
        <v>96</v>
      </c>
      <c r="E29">
        <v>175</v>
      </c>
      <c r="F29">
        <v>415</v>
      </c>
      <c r="G29">
        <v>848</v>
      </c>
      <c r="H29">
        <v>1127</v>
      </c>
      <c r="I29">
        <v>1436</v>
      </c>
      <c r="J29">
        <v>1713</v>
      </c>
      <c r="K29">
        <v>1972</v>
      </c>
      <c r="L29">
        <v>2145</v>
      </c>
      <c r="M29">
        <v>2206</v>
      </c>
      <c r="N29">
        <v>6675</v>
      </c>
      <c r="O29">
        <v>1121</v>
      </c>
    </row>
    <row r="30" spans="1:15" x14ac:dyDescent="0.25">
      <c r="A30">
        <v>11</v>
      </c>
      <c r="B30" t="s">
        <v>99</v>
      </c>
      <c r="C30" t="s">
        <v>117</v>
      </c>
      <c r="D30" t="s">
        <v>92</v>
      </c>
      <c r="E30">
        <v>5422</v>
      </c>
      <c r="F30">
        <v>17223</v>
      </c>
      <c r="G30">
        <v>20406</v>
      </c>
      <c r="H30">
        <v>16637</v>
      </c>
      <c r="I30">
        <v>20540</v>
      </c>
      <c r="J30">
        <v>19522</v>
      </c>
      <c r="K30">
        <v>17448</v>
      </c>
      <c r="L30">
        <v>3121</v>
      </c>
      <c r="M30">
        <v>495</v>
      </c>
      <c r="N30">
        <v>61</v>
      </c>
      <c r="O30" s="8">
        <v>120875</v>
      </c>
    </row>
    <row r="31" spans="1:15" x14ac:dyDescent="0.25">
      <c r="A31">
        <v>11</v>
      </c>
      <c r="B31" t="s">
        <v>100</v>
      </c>
      <c r="C31" t="s">
        <v>117</v>
      </c>
      <c r="E31">
        <v>125</v>
      </c>
      <c r="F31">
        <v>344</v>
      </c>
      <c r="G31">
        <v>721</v>
      </c>
      <c r="H31">
        <v>1113</v>
      </c>
      <c r="I31">
        <v>1694</v>
      </c>
      <c r="J31">
        <v>2468</v>
      </c>
      <c r="K31">
        <v>3397</v>
      </c>
      <c r="L31">
        <v>4022</v>
      </c>
      <c r="M31">
        <v>4809</v>
      </c>
      <c r="N31">
        <v>5229</v>
      </c>
      <c r="O31">
        <v>1632</v>
      </c>
    </row>
    <row r="33" spans="4:4" x14ac:dyDescent="0.25">
      <c r="D33" t="s">
        <v>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6"/>
  <sheetViews>
    <sheetView workbookViewId="0">
      <selection activeCell="H34" sqref="H34"/>
    </sheetView>
  </sheetViews>
  <sheetFormatPr defaultRowHeight="15" x14ac:dyDescent="0.25"/>
  <sheetData>
    <row r="1" spans="1:3" x14ac:dyDescent="0.25">
      <c r="A1" s="1" t="s">
        <v>7</v>
      </c>
    </row>
    <row r="3" spans="1:3" x14ac:dyDescent="0.25">
      <c r="B3" s="3" t="s">
        <v>86</v>
      </c>
    </row>
    <row r="4" spans="1:3" x14ac:dyDescent="0.25">
      <c r="B4" t="s">
        <v>79</v>
      </c>
      <c r="C4" t="s">
        <v>98</v>
      </c>
    </row>
    <row r="5" spans="1:3" x14ac:dyDescent="0.25">
      <c r="B5" s="16" t="s">
        <v>45</v>
      </c>
      <c r="C5" s="15">
        <v>6.7500000000000004E-2</v>
      </c>
    </row>
    <row r="6" spans="1:3" x14ac:dyDescent="0.25">
      <c r="B6" s="16" t="s">
        <v>47</v>
      </c>
      <c r="C6" s="15">
        <v>0.06</v>
      </c>
    </row>
    <row r="7" spans="1:3" x14ac:dyDescent="0.25">
      <c r="B7" s="16" t="s">
        <v>49</v>
      </c>
      <c r="C7" s="15">
        <v>4.9000000000000002E-2</v>
      </c>
    </row>
    <row r="8" spans="1:3" x14ac:dyDescent="0.25">
      <c r="B8" s="16" t="s">
        <v>70</v>
      </c>
      <c r="C8" s="15">
        <v>4.3499999999999997E-2</v>
      </c>
    </row>
    <row r="9" spans="1:3" x14ac:dyDescent="0.25">
      <c r="B9" s="16" t="s">
        <v>102</v>
      </c>
      <c r="C9" s="15">
        <v>4.0500000000000001E-2</v>
      </c>
    </row>
    <row r="10" spans="1:3" x14ac:dyDescent="0.25">
      <c r="B10" s="16" t="s">
        <v>104</v>
      </c>
      <c r="C10" s="15">
        <v>3.95E-2</v>
      </c>
    </row>
    <row r="11" spans="1:3" x14ac:dyDescent="0.25">
      <c r="B11" s="16" t="s">
        <v>106</v>
      </c>
      <c r="C11" s="15">
        <v>3.7499999999999999E-2</v>
      </c>
    </row>
    <row r="12" spans="1:3" x14ac:dyDescent="0.25">
      <c r="B12" s="16" t="s">
        <v>107</v>
      </c>
      <c r="C12" s="15">
        <v>3.5999999999999997E-2</v>
      </c>
    </row>
    <row r="13" spans="1:3" x14ac:dyDescent="0.25">
      <c r="B13" s="16" t="s">
        <v>108</v>
      </c>
      <c r="C13" s="15">
        <v>3.5999999999999997E-2</v>
      </c>
    </row>
    <row r="14" spans="1:3" x14ac:dyDescent="0.25">
      <c r="B14" s="16" t="s">
        <v>109</v>
      </c>
      <c r="C14" s="15">
        <v>3.4000000000000002E-2</v>
      </c>
    </row>
    <row r="15" spans="1:3" x14ac:dyDescent="0.25">
      <c r="B15" s="12" t="s">
        <v>123</v>
      </c>
      <c r="C15" s="15">
        <v>3.2000000000000001E-2</v>
      </c>
    </row>
    <row r="16" spans="1:3" x14ac:dyDescent="0.25">
      <c r="B16" s="13" t="s">
        <v>124</v>
      </c>
      <c r="C16" s="15">
        <v>0.03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" t="s">
        <v>7</v>
      </c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Notes</vt:lpstr>
      <vt:lpstr>ClusterNotes</vt:lpstr>
      <vt:lpstr>YoungAndOldPlans</vt:lpstr>
      <vt:lpstr>4 PoorlyFundedHighOutflow</vt:lpstr>
      <vt:lpstr>AZ-SERS.Actives</vt:lpstr>
      <vt:lpstr>AZ-SERS.Retirees</vt:lpstr>
      <vt:lpstr>AZ-SERS.SalGrowHist</vt:lpstr>
      <vt:lpstr>WA-PERS2.Actives</vt:lpstr>
      <vt:lpstr>WA-PERS2.Retirees</vt:lpstr>
      <vt:lpstr>WA-PERS2.SalGrowHist</vt:lpstr>
      <vt:lpstr>MI-MPSERS.Actives</vt:lpstr>
      <vt:lpstr>MI-MPSERS.Retirees</vt:lpstr>
      <vt:lpstr>MI-MPSERS.SalGrowHist</vt:lpstr>
      <vt:lpstr>CT-TRS.Actives</vt:lpstr>
      <vt:lpstr>CT-TRS.Retirees</vt:lpstr>
      <vt:lpstr>CT-TRS.SalGrowHist</vt:lpstr>
      <vt:lpstr>LA-TRS.Actives</vt:lpstr>
      <vt:lpstr>LA-TRS.Retirees</vt:lpstr>
      <vt:lpstr>LA-TRS.SalGrowHist</vt:lpstr>
      <vt:lpstr>PA-PSERS.Actives</vt:lpstr>
      <vt:lpstr>PA-PSERS.Retirees</vt:lpstr>
      <vt:lpstr>PA-PSERS.SalGrowHist</vt:lpstr>
      <vt:lpstr>TestProto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2015-05-07T15:56:34Z</dcterms:created>
  <dcterms:modified xsi:type="dcterms:W3CDTF">2015-07-06T18:36:16Z</dcterms:modified>
</cp:coreProperties>
</file>