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codeName="ThisWorkbook" defaultThemeVersion="166925"/>
  <mc:AlternateContent xmlns:mc="http://schemas.openxmlformats.org/markup-compatibility/2006">
    <mc:Choice Requires="x15">
      <x15ac:absPath xmlns:x15ac="http://schemas.microsoft.com/office/spreadsheetml/2010/11/ac" url="/Users/dondealban/Dropbox/Manuscripts/1 Drafts/[Glob Environ Change] TNI LSRS/5 Final Version/2018.08.17 Final Version/supplementary/"/>
    </mc:Choice>
  </mc:AlternateContent>
  <xr:revisionPtr revIDLastSave="0" documentId="13_ncr:1_{06AC7AD8-41F3-AC47-B399-7B975CCBCD56}" xr6:coauthVersionLast="36" xr6:coauthVersionMax="36" xr10:uidLastSave="{00000000-0000-0000-0000-000000000000}"/>
  <bookViews>
    <workbookView xWindow="0" yWindow="460" windowWidth="28800" windowHeight="17440" activeTab="2" xr2:uid="{B35CA5AA-F696-A745-BE60-A1D2F94B01BA}"/>
  </bookViews>
  <sheets>
    <sheet name="Systematicity" sheetId="16" r:id="rId1"/>
    <sheet name="True Systematicity" sheetId="18" r:id="rId2"/>
    <sheet name="Transition Level Text" sheetId="17" r:id="rId3"/>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M8" i="18" l="1"/>
  <c r="CK8" i="18"/>
  <c r="CX37" i="18"/>
  <c r="CU37" i="18"/>
  <c r="CS37" i="18"/>
  <c r="CQ37" i="18"/>
  <c r="CM37" i="18"/>
  <c r="CK37" i="18"/>
  <c r="CI37" i="18"/>
  <c r="CG37" i="18"/>
  <c r="CC37" i="18"/>
  <c r="CA37" i="18"/>
  <c r="BY37" i="18"/>
  <c r="BW37" i="18"/>
  <c r="BU37" i="18"/>
  <c r="BS37" i="18"/>
  <c r="BO37" i="18"/>
  <c r="BM37" i="18"/>
  <c r="BK37" i="18"/>
  <c r="BI37" i="18"/>
  <c r="BE37" i="18"/>
  <c r="BC37" i="18"/>
  <c r="AZ37" i="18"/>
  <c r="AW37" i="18"/>
  <c r="AU37" i="18"/>
  <c r="AS37" i="18"/>
  <c r="CX36" i="18"/>
  <c r="CU36" i="18"/>
  <c r="CS36" i="18"/>
  <c r="CQ36" i="18"/>
  <c r="CM36" i="18"/>
  <c r="CK36" i="18"/>
  <c r="CI36" i="18"/>
  <c r="CG36" i="18"/>
  <c r="CC36" i="18"/>
  <c r="CA36" i="18"/>
  <c r="BY36" i="18"/>
  <c r="BW36" i="18"/>
  <c r="BU36" i="18"/>
  <c r="BS36" i="18"/>
  <c r="BO36" i="18"/>
  <c r="BM36" i="18"/>
  <c r="BK36" i="18"/>
  <c r="BI36" i="18"/>
  <c r="BE36" i="18"/>
  <c r="BC36" i="18"/>
  <c r="AZ36" i="18"/>
  <c r="AW36" i="18"/>
  <c r="AU36" i="18"/>
  <c r="AS36" i="18"/>
  <c r="CX34" i="18"/>
  <c r="CU34" i="18"/>
  <c r="CS34" i="18"/>
  <c r="CQ34" i="18"/>
  <c r="CM34" i="18"/>
  <c r="CK34" i="18"/>
  <c r="CI34" i="18"/>
  <c r="CG34" i="18"/>
  <c r="CC34" i="18"/>
  <c r="CA34" i="18"/>
  <c r="BY34" i="18"/>
  <c r="BW34" i="18"/>
  <c r="BU34" i="18"/>
  <c r="BS34" i="18"/>
  <c r="BO34" i="18"/>
  <c r="BM34" i="18"/>
  <c r="BK34" i="18"/>
  <c r="BI34" i="18"/>
  <c r="BE34" i="18"/>
  <c r="BC34" i="18"/>
  <c r="AZ34" i="18"/>
  <c r="AW34" i="18"/>
  <c r="AU34" i="18"/>
  <c r="AS34" i="18"/>
  <c r="CX32" i="18"/>
  <c r="CU32" i="18"/>
  <c r="CS32" i="18"/>
  <c r="CQ32" i="18"/>
  <c r="CM32" i="18"/>
  <c r="CK32" i="18"/>
  <c r="CI32" i="18"/>
  <c r="CG32" i="18"/>
  <c r="CC32" i="18"/>
  <c r="CA32" i="18"/>
  <c r="BY32" i="18"/>
  <c r="BW32" i="18"/>
  <c r="BU32" i="18"/>
  <c r="BS32" i="18"/>
  <c r="BO32" i="18"/>
  <c r="BM32" i="18"/>
  <c r="BK32" i="18"/>
  <c r="BI32" i="18"/>
  <c r="BE32" i="18"/>
  <c r="BC32" i="18"/>
  <c r="AZ32" i="18"/>
  <c r="AW32" i="18"/>
  <c r="AU32" i="18"/>
  <c r="AS32" i="18"/>
  <c r="CX30" i="18"/>
  <c r="CU30" i="18"/>
  <c r="CS30" i="18"/>
  <c r="CQ30" i="18"/>
  <c r="CM30" i="18"/>
  <c r="CK30" i="18"/>
  <c r="CI30" i="18"/>
  <c r="CG30" i="18"/>
  <c r="CC30" i="18"/>
  <c r="CA30" i="18"/>
  <c r="BY30" i="18"/>
  <c r="BW30" i="18"/>
  <c r="BU30" i="18"/>
  <c r="BS30" i="18"/>
  <c r="BO30" i="18"/>
  <c r="BM30" i="18"/>
  <c r="BK30" i="18"/>
  <c r="BI30" i="18"/>
  <c r="BE30" i="18"/>
  <c r="BC30" i="18"/>
  <c r="AZ30" i="18"/>
  <c r="AW30" i="18"/>
  <c r="AU30" i="18"/>
  <c r="AS30" i="18"/>
  <c r="CX28" i="18"/>
  <c r="CU28" i="18"/>
  <c r="CS28" i="18"/>
  <c r="CQ28" i="18"/>
  <c r="CM28" i="18"/>
  <c r="CK28" i="18"/>
  <c r="CI28" i="18"/>
  <c r="CG28" i="18"/>
  <c r="CC28" i="18"/>
  <c r="CA28" i="18"/>
  <c r="BY28" i="18"/>
  <c r="BW28" i="18"/>
  <c r="BU28" i="18"/>
  <c r="BS28" i="18"/>
  <c r="BO28" i="18"/>
  <c r="BM28" i="18"/>
  <c r="BK28" i="18"/>
  <c r="BI28" i="18"/>
  <c r="BE28" i="18"/>
  <c r="BC28" i="18"/>
  <c r="AZ28" i="18"/>
  <c r="AW28" i="18"/>
  <c r="AU28" i="18"/>
  <c r="AS28" i="18"/>
  <c r="CX27" i="18"/>
  <c r="CU27" i="18"/>
  <c r="CS27" i="18"/>
  <c r="CQ27" i="18"/>
  <c r="CM27" i="18"/>
  <c r="CK27" i="18"/>
  <c r="CI27" i="18"/>
  <c r="CG27" i="18"/>
  <c r="CC27" i="18"/>
  <c r="CA27" i="18"/>
  <c r="BY27" i="18"/>
  <c r="BW27" i="18"/>
  <c r="BU27" i="18"/>
  <c r="BS27" i="18"/>
  <c r="BO27" i="18"/>
  <c r="BM27" i="18"/>
  <c r="BK27" i="18"/>
  <c r="BI27" i="18"/>
  <c r="BE27" i="18"/>
  <c r="BC27" i="18"/>
  <c r="AZ27" i="18"/>
  <c r="AW27" i="18"/>
  <c r="AU27" i="18"/>
  <c r="AS27" i="18"/>
  <c r="CX26" i="18"/>
  <c r="CU26" i="18"/>
  <c r="CS26" i="18"/>
  <c r="CQ26" i="18"/>
  <c r="CM26" i="18"/>
  <c r="CK26" i="18"/>
  <c r="CI26" i="18"/>
  <c r="CG26" i="18"/>
  <c r="CC26" i="18"/>
  <c r="CA26" i="18"/>
  <c r="BY26" i="18"/>
  <c r="BW26" i="18"/>
  <c r="BU26" i="18"/>
  <c r="BS26" i="18"/>
  <c r="BO26" i="18"/>
  <c r="BM26" i="18"/>
  <c r="BK26" i="18"/>
  <c r="BI26" i="18"/>
  <c r="BE26" i="18"/>
  <c r="BC26" i="18"/>
  <c r="AZ26" i="18"/>
  <c r="AW26" i="18"/>
  <c r="AU26" i="18"/>
  <c r="AS26" i="18"/>
  <c r="CX25" i="18"/>
  <c r="CU25" i="18"/>
  <c r="CS25" i="18"/>
  <c r="CQ25" i="18"/>
  <c r="CM25" i="18"/>
  <c r="CK25" i="18"/>
  <c r="CI25" i="18"/>
  <c r="CG25" i="18"/>
  <c r="CC25" i="18"/>
  <c r="CA25" i="18"/>
  <c r="BY25" i="18"/>
  <c r="BW25" i="18"/>
  <c r="BU25" i="18"/>
  <c r="BS25" i="18"/>
  <c r="BO25" i="18"/>
  <c r="BM25" i="18"/>
  <c r="BK25" i="18"/>
  <c r="BI25" i="18"/>
  <c r="BE25" i="18"/>
  <c r="BC25" i="18"/>
  <c r="AZ25" i="18"/>
  <c r="AW25" i="18"/>
  <c r="AU25" i="18"/>
  <c r="AS25" i="18"/>
  <c r="CX24" i="18"/>
  <c r="CU24" i="18"/>
  <c r="CS24" i="18"/>
  <c r="CQ24" i="18"/>
  <c r="CM24" i="18"/>
  <c r="CK24" i="18"/>
  <c r="CI24" i="18"/>
  <c r="CG24" i="18"/>
  <c r="CC24" i="18"/>
  <c r="CA24" i="18"/>
  <c r="BY24" i="18"/>
  <c r="BW24" i="18"/>
  <c r="BU24" i="18"/>
  <c r="BS24" i="18"/>
  <c r="BO24" i="18"/>
  <c r="BM24" i="18"/>
  <c r="BK24" i="18"/>
  <c r="BI24" i="18"/>
  <c r="BE24" i="18"/>
  <c r="BC24" i="18"/>
  <c r="AZ24" i="18"/>
  <c r="AW24" i="18"/>
  <c r="AU24" i="18"/>
  <c r="AS24" i="18"/>
  <c r="CX20" i="18"/>
  <c r="CU20" i="18"/>
  <c r="CS20" i="18"/>
  <c r="CQ20" i="18"/>
  <c r="CM20" i="18"/>
  <c r="CK20" i="18"/>
  <c r="CI20" i="18"/>
  <c r="CG20" i="18"/>
  <c r="CC20" i="18"/>
  <c r="CA20" i="18"/>
  <c r="BY20" i="18"/>
  <c r="BW20" i="18"/>
  <c r="BU20" i="18"/>
  <c r="BS20" i="18"/>
  <c r="BO20" i="18"/>
  <c r="BM20" i="18"/>
  <c r="BK20" i="18"/>
  <c r="BI20" i="18"/>
  <c r="BE20" i="18"/>
  <c r="BC20" i="18"/>
  <c r="AZ20" i="18"/>
  <c r="AW20" i="18"/>
  <c r="AU20" i="18"/>
  <c r="AS20" i="18"/>
  <c r="CX19" i="18"/>
  <c r="CU19" i="18"/>
  <c r="CS19" i="18"/>
  <c r="CQ19" i="18"/>
  <c r="CM19" i="18"/>
  <c r="CK19" i="18"/>
  <c r="CG19" i="18"/>
  <c r="CC19" i="18"/>
  <c r="CA19" i="18"/>
  <c r="BY19" i="18"/>
  <c r="BW19" i="18"/>
  <c r="BU19" i="18"/>
  <c r="BS19" i="18"/>
  <c r="BO19" i="18"/>
  <c r="BM19" i="18"/>
  <c r="BI19" i="18"/>
  <c r="BE19" i="18"/>
  <c r="BC19" i="18"/>
  <c r="AZ19" i="18"/>
  <c r="AW19" i="18"/>
  <c r="AU19" i="18"/>
  <c r="AS19" i="18"/>
  <c r="CX15" i="18"/>
  <c r="CU15" i="18"/>
  <c r="CS15" i="18"/>
  <c r="CQ15" i="18"/>
  <c r="CM15" i="18"/>
  <c r="CK15" i="18"/>
  <c r="CI15" i="18"/>
  <c r="CG15" i="18"/>
  <c r="CC15" i="18"/>
  <c r="CA15" i="18"/>
  <c r="BY15" i="18"/>
  <c r="BW15" i="18"/>
  <c r="BU15" i="18"/>
  <c r="BS15" i="18"/>
  <c r="BO15" i="18"/>
  <c r="BM15" i="18"/>
  <c r="BK15" i="18"/>
  <c r="BI15" i="18"/>
  <c r="BE15" i="18"/>
  <c r="BC15" i="18"/>
  <c r="AZ15" i="18"/>
  <c r="AW15" i="18"/>
  <c r="AU15" i="18"/>
  <c r="AS15" i="18"/>
  <c r="CX14" i="18"/>
  <c r="CU14" i="18"/>
  <c r="CS14" i="18"/>
  <c r="CQ14" i="18"/>
  <c r="CM14" i="18"/>
  <c r="CK14" i="18"/>
  <c r="CI14" i="18"/>
  <c r="CG14" i="18"/>
  <c r="CC14" i="18"/>
  <c r="CA14" i="18"/>
  <c r="BY14" i="18"/>
  <c r="BW14" i="18"/>
  <c r="BU14" i="18"/>
  <c r="BS14" i="18"/>
  <c r="BO14" i="18"/>
  <c r="BM14" i="18"/>
  <c r="BK14" i="18"/>
  <c r="BI14" i="18"/>
  <c r="BE14" i="18"/>
  <c r="BC14" i="18"/>
  <c r="AZ14" i="18"/>
  <c r="AW14" i="18"/>
  <c r="AU14" i="18"/>
  <c r="AS14" i="18"/>
  <c r="CX12" i="18"/>
  <c r="CU12" i="18"/>
  <c r="CS12" i="18"/>
  <c r="CQ12" i="18"/>
  <c r="CM12" i="18"/>
  <c r="CK12" i="18"/>
  <c r="CI12" i="18"/>
  <c r="CG12" i="18"/>
  <c r="CC12" i="18"/>
  <c r="CA12" i="18"/>
  <c r="BY12" i="18"/>
  <c r="BW12" i="18"/>
  <c r="BU12" i="18"/>
  <c r="BS12" i="18"/>
  <c r="BO12" i="18"/>
  <c r="BM12" i="18"/>
  <c r="BK12" i="18"/>
  <c r="BI12" i="18"/>
  <c r="BE12" i="18"/>
  <c r="BC12" i="18"/>
  <c r="AZ12" i="18"/>
  <c r="AW12" i="18"/>
  <c r="AU12" i="18"/>
  <c r="AS12" i="18"/>
  <c r="CX11" i="18"/>
  <c r="CU11" i="18"/>
  <c r="CS11" i="18"/>
  <c r="CQ11" i="18"/>
  <c r="CM11" i="18"/>
  <c r="CK11" i="18"/>
  <c r="CI11" i="18"/>
  <c r="CG11" i="18"/>
  <c r="CC11" i="18"/>
  <c r="CA11" i="18"/>
  <c r="BY11" i="18"/>
  <c r="BW11" i="18"/>
  <c r="BU11" i="18"/>
  <c r="BS11" i="18"/>
  <c r="BO11" i="18"/>
  <c r="BM11" i="18"/>
  <c r="BK11" i="18"/>
  <c r="BI11" i="18"/>
  <c r="BE11" i="18"/>
  <c r="BC11" i="18"/>
  <c r="AZ11" i="18"/>
  <c r="AW11" i="18"/>
  <c r="AU11" i="18"/>
  <c r="AS11" i="18"/>
  <c r="CX8" i="18"/>
  <c r="CU8" i="18"/>
  <c r="CS8" i="18"/>
  <c r="CQ8" i="18"/>
  <c r="CM8" i="18"/>
  <c r="CI8" i="18"/>
  <c r="CG8" i="18"/>
  <c r="CC8" i="18"/>
  <c r="CA8" i="18"/>
  <c r="BY8" i="18"/>
  <c r="BW8" i="18"/>
  <c r="BU8" i="18"/>
  <c r="BS8" i="18"/>
  <c r="BO8" i="18"/>
  <c r="BK8" i="18"/>
  <c r="BI8" i="18"/>
  <c r="BE8" i="18"/>
  <c r="BC8" i="18"/>
  <c r="AZ8" i="18"/>
  <c r="AW8" i="18"/>
  <c r="AU8" i="18"/>
  <c r="AS8" i="18"/>
  <c r="CU5" i="18"/>
  <c r="CU6" i="18"/>
  <c r="CU7" i="18"/>
  <c r="BS38" i="18"/>
  <c r="BS35" i="18"/>
  <c r="BS33" i="18"/>
  <c r="BS31" i="18"/>
  <c r="BS29" i="18"/>
  <c r="BS23" i="18"/>
  <c r="BS22" i="18"/>
  <c r="BS21" i="18"/>
  <c r="BS18" i="18"/>
  <c r="BS16" i="18"/>
  <c r="BS13" i="18"/>
  <c r="BS10" i="18"/>
  <c r="BS7" i="18"/>
  <c r="BS6" i="18"/>
  <c r="BS5" i="18"/>
  <c r="BS4" i="18"/>
  <c r="BU4" i="18"/>
  <c r="BU5" i="18"/>
  <c r="BU6" i="18"/>
  <c r="BU7" i="18"/>
  <c r="BU10" i="18"/>
  <c r="BU13" i="18"/>
  <c r="BU16" i="18"/>
  <c r="BU18" i="18"/>
  <c r="BU21" i="18"/>
  <c r="BU22" i="18"/>
  <c r="BU23" i="18"/>
  <c r="BU29" i="18"/>
  <c r="BU31" i="18"/>
  <c r="BU33" i="18"/>
  <c r="BU35" i="18"/>
  <c r="BU38" i="18"/>
  <c r="CX38" i="18"/>
  <c r="CU38" i="18"/>
  <c r="CS38" i="18"/>
  <c r="CQ38" i="18"/>
  <c r="CM38" i="18"/>
  <c r="CK38" i="18"/>
  <c r="CI38" i="18"/>
  <c r="CG38" i="18"/>
  <c r="CC38" i="18"/>
  <c r="CA38" i="18"/>
  <c r="BY38" i="18"/>
  <c r="BW38" i="18"/>
  <c r="BO38" i="18"/>
  <c r="BM38" i="18"/>
  <c r="BK38" i="18"/>
  <c r="BI38" i="18"/>
  <c r="BE38" i="18"/>
  <c r="BC38" i="18"/>
  <c r="AZ38" i="18"/>
  <c r="AW38" i="18"/>
  <c r="AU38" i="18"/>
  <c r="AS38" i="18"/>
  <c r="CX35" i="18"/>
  <c r="CU35" i="18"/>
  <c r="CS35" i="18"/>
  <c r="CQ35" i="18"/>
  <c r="CM35" i="18"/>
  <c r="CK35" i="18"/>
  <c r="CI35" i="18"/>
  <c r="CG35" i="18"/>
  <c r="CC35" i="18"/>
  <c r="CA35" i="18"/>
  <c r="BY35" i="18"/>
  <c r="BW35" i="18"/>
  <c r="BO35" i="18"/>
  <c r="BM35" i="18"/>
  <c r="BK35" i="18"/>
  <c r="BI35" i="18"/>
  <c r="BE35" i="18"/>
  <c r="BC35" i="18"/>
  <c r="AZ35" i="18"/>
  <c r="AW35" i="18"/>
  <c r="AU35" i="18"/>
  <c r="AS35" i="18"/>
  <c r="CX33" i="18"/>
  <c r="CU33" i="18"/>
  <c r="CS33" i="18"/>
  <c r="CQ33" i="18"/>
  <c r="CM33" i="18"/>
  <c r="CK33" i="18"/>
  <c r="CI33" i="18"/>
  <c r="CG33" i="18"/>
  <c r="CC33" i="18"/>
  <c r="CA33" i="18"/>
  <c r="BY33" i="18"/>
  <c r="BW33" i="18"/>
  <c r="BO33" i="18"/>
  <c r="BM33" i="18"/>
  <c r="BK33" i="18"/>
  <c r="BI33" i="18"/>
  <c r="BE33" i="18"/>
  <c r="BC33" i="18"/>
  <c r="AZ33" i="18"/>
  <c r="AW33" i="18"/>
  <c r="AU33" i="18"/>
  <c r="AS33" i="18"/>
  <c r="CX31" i="18"/>
  <c r="CU31" i="18"/>
  <c r="CS31" i="18"/>
  <c r="CQ31" i="18"/>
  <c r="CM31" i="18"/>
  <c r="CK31" i="18"/>
  <c r="CI31" i="18"/>
  <c r="CG31" i="18"/>
  <c r="CC31" i="18"/>
  <c r="CA31" i="18"/>
  <c r="BY31" i="18"/>
  <c r="BW31" i="18"/>
  <c r="BO31" i="18"/>
  <c r="BM31" i="18"/>
  <c r="BK31" i="18"/>
  <c r="BI31" i="18"/>
  <c r="BE31" i="18"/>
  <c r="BC31" i="18"/>
  <c r="AZ31" i="18"/>
  <c r="AW31" i="18"/>
  <c r="AU31" i="18"/>
  <c r="AS31" i="18"/>
  <c r="CX29" i="18"/>
  <c r="CU29" i="18"/>
  <c r="CS29" i="18"/>
  <c r="CQ29" i="18"/>
  <c r="CM29" i="18"/>
  <c r="CK29" i="18"/>
  <c r="CI29" i="18"/>
  <c r="CG29" i="18"/>
  <c r="CC29" i="18"/>
  <c r="CA29" i="18"/>
  <c r="BY29" i="18"/>
  <c r="BW29" i="18"/>
  <c r="BO29" i="18"/>
  <c r="BM29" i="18"/>
  <c r="BK29" i="18"/>
  <c r="BI29" i="18"/>
  <c r="BE29" i="18"/>
  <c r="BC29" i="18"/>
  <c r="AZ29" i="18"/>
  <c r="AW29" i="18"/>
  <c r="AU29" i="18"/>
  <c r="AS29" i="18"/>
  <c r="CX23" i="18"/>
  <c r="CU23" i="18"/>
  <c r="CS23" i="18"/>
  <c r="CQ23" i="18"/>
  <c r="CM23" i="18"/>
  <c r="CK23" i="18"/>
  <c r="CI23" i="18"/>
  <c r="CG23" i="18"/>
  <c r="CC23" i="18"/>
  <c r="CA23" i="18"/>
  <c r="BY23" i="18"/>
  <c r="BW23" i="18"/>
  <c r="BO23" i="18"/>
  <c r="BM23" i="18"/>
  <c r="BK23" i="18"/>
  <c r="BI23" i="18"/>
  <c r="BE23" i="18"/>
  <c r="BC23" i="18"/>
  <c r="AZ23" i="18"/>
  <c r="AW23" i="18"/>
  <c r="AU23" i="18"/>
  <c r="AS23" i="18"/>
  <c r="CX22" i="18"/>
  <c r="CU22" i="18"/>
  <c r="CS22" i="18"/>
  <c r="CQ22" i="18"/>
  <c r="CM22" i="18"/>
  <c r="CK22" i="18"/>
  <c r="CI22" i="18"/>
  <c r="CG22" i="18"/>
  <c r="CC22" i="18"/>
  <c r="CA22" i="18"/>
  <c r="BY22" i="18"/>
  <c r="BW22" i="18"/>
  <c r="BO22" i="18"/>
  <c r="BM22" i="18"/>
  <c r="BK22" i="18"/>
  <c r="BI22" i="18"/>
  <c r="BE22" i="18"/>
  <c r="BC22" i="18"/>
  <c r="AZ22" i="18"/>
  <c r="AW22" i="18"/>
  <c r="AU22" i="18"/>
  <c r="AS22" i="18"/>
  <c r="CX21" i="18"/>
  <c r="CU21" i="18"/>
  <c r="CS21" i="18"/>
  <c r="CQ21" i="18"/>
  <c r="CM21" i="18"/>
  <c r="CK21" i="18"/>
  <c r="CI21" i="18"/>
  <c r="CG21" i="18"/>
  <c r="CC21" i="18"/>
  <c r="CA21" i="18"/>
  <c r="BY21" i="18"/>
  <c r="BW21" i="18"/>
  <c r="BO21" i="18"/>
  <c r="BM21" i="18"/>
  <c r="BK21" i="18"/>
  <c r="BI21" i="18"/>
  <c r="BE21" i="18"/>
  <c r="BC21" i="18"/>
  <c r="AZ21" i="18"/>
  <c r="AW21" i="18"/>
  <c r="AU21" i="18"/>
  <c r="AS21" i="18"/>
  <c r="CX18" i="18"/>
  <c r="CU18" i="18"/>
  <c r="CS18" i="18"/>
  <c r="CQ18" i="18"/>
  <c r="CM18" i="18"/>
  <c r="CK18" i="18"/>
  <c r="CG18" i="18"/>
  <c r="CC18" i="18"/>
  <c r="CA18" i="18"/>
  <c r="BY18" i="18"/>
  <c r="BW18" i="18"/>
  <c r="BO18" i="18"/>
  <c r="BM18" i="18"/>
  <c r="BI18" i="18"/>
  <c r="BE18" i="18"/>
  <c r="BC18" i="18"/>
  <c r="AZ18" i="18"/>
  <c r="AW18" i="18"/>
  <c r="AU18" i="18"/>
  <c r="AS18" i="18"/>
  <c r="CX16" i="18"/>
  <c r="CU16" i="18"/>
  <c r="CS16" i="18"/>
  <c r="CQ16" i="18"/>
  <c r="CM16" i="18"/>
  <c r="CK16" i="18"/>
  <c r="CI16" i="18"/>
  <c r="CG16" i="18"/>
  <c r="CC16" i="18"/>
  <c r="CA16" i="18"/>
  <c r="BY16" i="18"/>
  <c r="BW16" i="18"/>
  <c r="BO16" i="18"/>
  <c r="BM16" i="18"/>
  <c r="BK16" i="18"/>
  <c r="BI16" i="18"/>
  <c r="BE16" i="18"/>
  <c r="BC16" i="18"/>
  <c r="AZ16" i="18"/>
  <c r="AW16" i="18"/>
  <c r="AU16" i="18"/>
  <c r="AS16" i="18"/>
  <c r="CX13" i="18"/>
  <c r="CU13" i="18"/>
  <c r="CS13" i="18"/>
  <c r="CQ13" i="18"/>
  <c r="CM13" i="18"/>
  <c r="CK13" i="18"/>
  <c r="CI13" i="18"/>
  <c r="CG13" i="18"/>
  <c r="CC13" i="18"/>
  <c r="CA13" i="18"/>
  <c r="BY13" i="18"/>
  <c r="BW13" i="18"/>
  <c r="BO13" i="18"/>
  <c r="BM13" i="18"/>
  <c r="BK13" i="18"/>
  <c r="BI13" i="18"/>
  <c r="BE13" i="18"/>
  <c r="BC13" i="18"/>
  <c r="AZ13" i="18"/>
  <c r="AW13" i="18"/>
  <c r="AU13" i="18"/>
  <c r="AS13" i="18"/>
  <c r="CX10" i="18"/>
  <c r="CU10" i="18"/>
  <c r="CS10" i="18"/>
  <c r="CQ10" i="18"/>
  <c r="CM10" i="18"/>
  <c r="CK10" i="18"/>
  <c r="CI10" i="18"/>
  <c r="CG10" i="18"/>
  <c r="CC10" i="18"/>
  <c r="CA10" i="18"/>
  <c r="BY10" i="18"/>
  <c r="BW10" i="18"/>
  <c r="BO10" i="18"/>
  <c r="BM10" i="18"/>
  <c r="BK10" i="18"/>
  <c r="BI10" i="18"/>
  <c r="BE10" i="18"/>
  <c r="BC10" i="18"/>
  <c r="AZ10" i="18"/>
  <c r="AW10" i="18"/>
  <c r="AU10" i="18"/>
  <c r="AS10" i="18"/>
  <c r="CX7" i="18"/>
  <c r="CS7" i="18"/>
  <c r="CQ7" i="18"/>
  <c r="CM7" i="18"/>
  <c r="CK7" i="18"/>
  <c r="CI7" i="18"/>
  <c r="CG7" i="18"/>
  <c r="CC7" i="18"/>
  <c r="CA7" i="18"/>
  <c r="BY7" i="18"/>
  <c r="BW7" i="18"/>
  <c r="BO7" i="18"/>
  <c r="BM7" i="18"/>
  <c r="BK7" i="18"/>
  <c r="BI7" i="18"/>
  <c r="BE7" i="18"/>
  <c r="BC7" i="18"/>
  <c r="AZ7" i="18"/>
  <c r="AW7" i="18"/>
  <c r="AU7" i="18"/>
  <c r="AS7" i="18"/>
  <c r="CX6" i="18"/>
  <c r="CS6" i="18"/>
  <c r="CQ6" i="18"/>
  <c r="CM6" i="18"/>
  <c r="CK6" i="18"/>
  <c r="CI6" i="18"/>
  <c r="CG6" i="18"/>
  <c r="CC6" i="18"/>
  <c r="CA6" i="18"/>
  <c r="BY6" i="18"/>
  <c r="BW6" i="18"/>
  <c r="BO6" i="18"/>
  <c r="BM6" i="18"/>
  <c r="BK6" i="18"/>
  <c r="BI6" i="18"/>
  <c r="BE6" i="18"/>
  <c r="BC6" i="18"/>
  <c r="AZ6" i="18"/>
  <c r="AW6" i="18"/>
  <c r="AU6" i="18"/>
  <c r="AS6" i="18"/>
  <c r="CX5" i="18"/>
  <c r="CS5" i="18"/>
  <c r="CQ5" i="18"/>
  <c r="CM5" i="18"/>
  <c r="CK5" i="18"/>
  <c r="CI5" i="18"/>
  <c r="CG5" i="18"/>
  <c r="CC5" i="18"/>
  <c r="CA5" i="18"/>
  <c r="BY5" i="18"/>
  <c r="BW5" i="18"/>
  <c r="BO5" i="18"/>
  <c r="BM5" i="18"/>
  <c r="BK5" i="18"/>
  <c r="BI5" i="18"/>
  <c r="BE5" i="18"/>
  <c r="BC5" i="18"/>
  <c r="AZ5" i="18"/>
  <c r="AW5" i="18"/>
  <c r="AU5" i="18"/>
  <c r="AS5" i="18"/>
  <c r="CX4" i="18"/>
  <c r="CU4" i="18"/>
  <c r="CS4" i="18"/>
  <c r="CQ4" i="18"/>
  <c r="CM4" i="18"/>
  <c r="CK4" i="18"/>
  <c r="CI4" i="18"/>
  <c r="CG4" i="18"/>
  <c r="CC4" i="18"/>
  <c r="CA4" i="18"/>
  <c r="BY4" i="18"/>
  <c r="BW4" i="18"/>
  <c r="BO4" i="18"/>
  <c r="BM4" i="18"/>
  <c r="BK4" i="18"/>
  <c r="BI4" i="18"/>
  <c r="BE4" i="18"/>
  <c r="BC4" i="18"/>
  <c r="AZ4" i="18"/>
  <c r="AW4" i="18"/>
  <c r="AU4" i="18"/>
  <c r="AS4" i="18"/>
  <c r="Y38" i="18"/>
  <c r="Z38" i="18" s="1"/>
  <c r="CE38" i="18" s="1"/>
  <c r="L38" i="18"/>
  <c r="CV38" i="18" s="1"/>
  <c r="Y37" i="18"/>
  <c r="Z37" i="18" s="1"/>
  <c r="BG37" i="18" s="1"/>
  <c r="L37" i="18"/>
  <c r="CV37" i="18" s="1"/>
  <c r="Y36" i="18"/>
  <c r="Z36" i="18" s="1"/>
  <c r="BG36" i="18" s="1"/>
  <c r="L36" i="18"/>
  <c r="CV36" i="18" s="1"/>
  <c r="Y35" i="18"/>
  <c r="Z35" i="18" s="1"/>
  <c r="L35" i="18"/>
  <c r="CV35" i="18" s="1"/>
  <c r="Y34" i="18"/>
  <c r="Z34" i="18" s="1"/>
  <c r="CE34" i="18" s="1"/>
  <c r="L34" i="18"/>
  <c r="CV34" i="18" s="1"/>
  <c r="Y33" i="18"/>
  <c r="Z33" i="18" s="1"/>
  <c r="L33" i="18"/>
  <c r="CV33" i="18" s="1"/>
  <c r="Y32" i="18"/>
  <c r="Z32" i="18" s="1"/>
  <c r="CE32" i="18" s="1"/>
  <c r="L32" i="18"/>
  <c r="CV32" i="18" s="1"/>
  <c r="Y31" i="18"/>
  <c r="Z31" i="18" s="1"/>
  <c r="L31" i="18"/>
  <c r="CV31" i="18" s="1"/>
  <c r="Y30" i="18"/>
  <c r="Z30" i="18" s="1"/>
  <c r="L30" i="18"/>
  <c r="CV30" i="18" s="1"/>
  <c r="Y29" i="18"/>
  <c r="Z29" i="18" s="1"/>
  <c r="L29" i="18"/>
  <c r="CV29" i="18" s="1"/>
  <c r="Y28" i="18"/>
  <c r="Z28" i="18" s="1"/>
  <c r="BG28" i="18" s="1"/>
  <c r="L28" i="18"/>
  <c r="CV28" i="18" s="1"/>
  <c r="Y27" i="18"/>
  <c r="Z27" i="18" s="1"/>
  <c r="BG27" i="18" s="1"/>
  <c r="L27" i="18"/>
  <c r="CV27" i="18" s="1"/>
  <c r="Y26" i="18"/>
  <c r="Z26" i="18" s="1"/>
  <c r="CE26" i="18" s="1"/>
  <c r="L26" i="18"/>
  <c r="CV26" i="18" s="1"/>
  <c r="Y25" i="18"/>
  <c r="Z25" i="18" s="1"/>
  <c r="BG25" i="18" s="1"/>
  <c r="L25" i="18"/>
  <c r="CV25" i="18" s="1"/>
  <c r="Y23" i="18"/>
  <c r="Z23" i="18" s="1"/>
  <c r="L23" i="18"/>
  <c r="CV23" i="18" s="1"/>
  <c r="Y24" i="18"/>
  <c r="Z24" i="18" s="1"/>
  <c r="CE24" i="18" s="1"/>
  <c r="L24" i="18"/>
  <c r="CV24" i="18" s="1"/>
  <c r="Y22" i="18"/>
  <c r="Z22" i="18" s="1"/>
  <c r="CE22" i="18" s="1"/>
  <c r="L22" i="18"/>
  <c r="CV22" i="18" s="1"/>
  <c r="Y21" i="18"/>
  <c r="Z21" i="18" s="1"/>
  <c r="L21" i="18"/>
  <c r="CV21" i="18" s="1"/>
  <c r="Y20" i="18"/>
  <c r="Z20" i="18" s="1"/>
  <c r="CE20" i="18" s="1"/>
  <c r="L20" i="18"/>
  <c r="CV20" i="18" s="1"/>
  <c r="Y19" i="18"/>
  <c r="Z19" i="18" s="1"/>
  <c r="BG19" i="18" s="1"/>
  <c r="L19" i="18"/>
  <c r="CV19" i="18" s="1"/>
  <c r="Y18" i="18"/>
  <c r="Z18" i="18" s="1"/>
  <c r="CE18" i="18" s="1"/>
  <c r="L18" i="18"/>
  <c r="CV18" i="18" s="1"/>
  <c r="Y16" i="18"/>
  <c r="Z16" i="18" s="1"/>
  <c r="L16" i="18"/>
  <c r="CV16" i="18" s="1"/>
  <c r="Y15" i="18"/>
  <c r="Z15" i="18" s="1"/>
  <c r="BG15" i="18" s="1"/>
  <c r="L15" i="18"/>
  <c r="CV15" i="18" s="1"/>
  <c r="Y14" i="18"/>
  <c r="Z14" i="18" s="1"/>
  <c r="CE14" i="18" s="1"/>
  <c r="L14" i="18"/>
  <c r="CV14" i="18" s="1"/>
  <c r="Y13" i="18"/>
  <c r="Z13" i="18" s="1"/>
  <c r="CE13" i="18" s="1"/>
  <c r="L13" i="18"/>
  <c r="CV13" i="18" s="1"/>
  <c r="Y12" i="18"/>
  <c r="Z12" i="18" s="1"/>
  <c r="CE12" i="18" s="1"/>
  <c r="L12" i="18"/>
  <c r="CV12" i="18" s="1"/>
  <c r="Y11" i="18"/>
  <c r="Z11" i="18" s="1"/>
  <c r="CE11" i="18" s="1"/>
  <c r="L11" i="18"/>
  <c r="CV11" i="18" s="1"/>
  <c r="Y10" i="18"/>
  <c r="Z10" i="18" s="1"/>
  <c r="L10" i="18"/>
  <c r="CV10" i="18" s="1"/>
  <c r="Y8" i="18"/>
  <c r="Z8" i="18" s="1"/>
  <c r="BG8" i="18" s="1"/>
  <c r="L8" i="18"/>
  <c r="CV8" i="18" s="1"/>
  <c r="Y7" i="18"/>
  <c r="Z7" i="18" s="1"/>
  <c r="L7" i="18"/>
  <c r="CV7" i="18" s="1"/>
  <c r="Y6" i="18"/>
  <c r="Z6" i="18" s="1"/>
  <c r="L6" i="18"/>
  <c r="CV6" i="18" s="1"/>
  <c r="Y5" i="18"/>
  <c r="Z5" i="18" s="1"/>
  <c r="L5" i="18"/>
  <c r="CV5" i="18" s="1"/>
  <c r="Y4" i="18"/>
  <c r="Z4" i="18" s="1"/>
  <c r="L4" i="18"/>
  <c r="CV4" i="18" s="1"/>
  <c r="AI19" i="18"/>
  <c r="CI19" i="18" s="1"/>
  <c r="AH19" i="18"/>
  <c r="AE19" i="18"/>
  <c r="BK19" i="18" s="1"/>
  <c r="AD19" i="18"/>
  <c r="AI18" i="18"/>
  <c r="AH18" i="18"/>
  <c r="CI18" i="18" s="1"/>
  <c r="AE18" i="18"/>
  <c r="AD18" i="18"/>
  <c r="BK18" i="18" s="1"/>
  <c r="DC36" i="18" l="1"/>
  <c r="DA28" i="18"/>
  <c r="DC5" i="18"/>
  <c r="DC6" i="18"/>
  <c r="DC10" i="18"/>
  <c r="DC13" i="18"/>
  <c r="DC21" i="18"/>
  <c r="DC23" i="18"/>
  <c r="DC31" i="18"/>
  <c r="DC35" i="18"/>
  <c r="DB11" i="18"/>
  <c r="DC37" i="18"/>
  <c r="DC4" i="18"/>
  <c r="DC7" i="18"/>
  <c r="DB38" i="18"/>
  <c r="BG12" i="18"/>
  <c r="CE19" i="18"/>
  <c r="DC20" i="18"/>
  <c r="CE27" i="18"/>
  <c r="DB27" i="18" s="1"/>
  <c r="DA27" i="18"/>
  <c r="DC16" i="18"/>
  <c r="DC18" i="18"/>
  <c r="DC22" i="18"/>
  <c r="DC29" i="18"/>
  <c r="DC33" i="18"/>
  <c r="DC38" i="18"/>
  <c r="DC11" i="18"/>
  <c r="DB12" i="18"/>
  <c r="DC32" i="18"/>
  <c r="BG24" i="18"/>
  <c r="DA24" i="18" s="1"/>
  <c r="DB22" i="18"/>
  <c r="DA12" i="18"/>
  <c r="BG14" i="18"/>
  <c r="DA14" i="18" s="1"/>
  <c r="DC26" i="18"/>
  <c r="DC34" i="18"/>
  <c r="DB30" i="18"/>
  <c r="DA37" i="18"/>
  <c r="DC12" i="18"/>
  <c r="DB20" i="18"/>
  <c r="DB24" i="18"/>
  <c r="DB26" i="18"/>
  <c r="DB32" i="18"/>
  <c r="DB34" i="18"/>
  <c r="DB14" i="18"/>
  <c r="DA8" i="18"/>
  <c r="DC8" i="18"/>
  <c r="DC14" i="18"/>
  <c r="DA15" i="18"/>
  <c r="DC15" i="18"/>
  <c r="DA19" i="18"/>
  <c r="DC27" i="18"/>
  <c r="DC28" i="18"/>
  <c r="DC30" i="18"/>
  <c r="DA36" i="18"/>
  <c r="BG30" i="18"/>
  <c r="DA30" i="18" s="1"/>
  <c r="CE30" i="18"/>
  <c r="DB13" i="18"/>
  <c r="DB19" i="18"/>
  <c r="DC19" i="18"/>
  <c r="DC24" i="18"/>
  <c r="DA25" i="18"/>
  <c r="DC25" i="18"/>
  <c r="DB18" i="18"/>
  <c r="CE8" i="18"/>
  <c r="DB8" i="18" s="1"/>
  <c r="BG11" i="18"/>
  <c r="DA11" i="18" s="1"/>
  <c r="CE15" i="18"/>
  <c r="DB15" i="18" s="1"/>
  <c r="CE25" i="18"/>
  <c r="DB25" i="18" s="1"/>
  <c r="BG26" i="18"/>
  <c r="DA26" i="18" s="1"/>
  <c r="BG32" i="18"/>
  <c r="DA32" i="18" s="1"/>
  <c r="CE37" i="18"/>
  <c r="DB37" i="18" s="1"/>
  <c r="BG20" i="18"/>
  <c r="DA20" i="18" s="1"/>
  <c r="BG34" i="18"/>
  <c r="DA34" i="18" s="1"/>
  <c r="AB13" i="18"/>
  <c r="AF13" i="18" s="1"/>
  <c r="AB18" i="18"/>
  <c r="AF18" i="18" s="1"/>
  <c r="CE28" i="18"/>
  <c r="DB28" i="18" s="1"/>
  <c r="CE36" i="18"/>
  <c r="DB36" i="18" s="1"/>
  <c r="CE5" i="18"/>
  <c r="DB5" i="18" s="1"/>
  <c r="BG5" i="18"/>
  <c r="DA5" i="18" s="1"/>
  <c r="CE10" i="18"/>
  <c r="DB10" i="18" s="1"/>
  <c r="BG10" i="18"/>
  <c r="DA10" i="18" s="1"/>
  <c r="CE21" i="18"/>
  <c r="DB21" i="18" s="1"/>
  <c r="BG21" i="18"/>
  <c r="DA21" i="18" s="1"/>
  <c r="CE29" i="18"/>
  <c r="DB29" i="18" s="1"/>
  <c r="BG29" i="18"/>
  <c r="DA29" i="18" s="1"/>
  <c r="CE33" i="18"/>
  <c r="DB33" i="18" s="1"/>
  <c r="BG33" i="18"/>
  <c r="DA33" i="18" s="1"/>
  <c r="CE7" i="18"/>
  <c r="DB7" i="18" s="1"/>
  <c r="BG7" i="18"/>
  <c r="DA7" i="18" s="1"/>
  <c r="CE16" i="18"/>
  <c r="DB16" i="18" s="1"/>
  <c r="BG16" i="18"/>
  <c r="DA16" i="18" s="1"/>
  <c r="CE31" i="18"/>
  <c r="DB31" i="18" s="1"/>
  <c r="BG31" i="18"/>
  <c r="DA31" i="18" s="1"/>
  <c r="CE35" i="18"/>
  <c r="DB35" i="18" s="1"/>
  <c r="BG35" i="18"/>
  <c r="DA35" i="18" s="1"/>
  <c r="CE4" i="18"/>
  <c r="DB4" i="18" s="1"/>
  <c r="BG4" i="18"/>
  <c r="DA4" i="18" s="1"/>
  <c r="CE6" i="18"/>
  <c r="DB6" i="18" s="1"/>
  <c r="BG6" i="18"/>
  <c r="DA6" i="18" s="1"/>
  <c r="CE23" i="18"/>
  <c r="DB23" i="18" s="1"/>
  <c r="BG23" i="18"/>
  <c r="DA23" i="18" s="1"/>
  <c r="BG13" i="18"/>
  <c r="DA13" i="18" s="1"/>
  <c r="BG18" i="18"/>
  <c r="DA18" i="18" s="1"/>
  <c r="BG22" i="18"/>
  <c r="DA22" i="18" s="1"/>
  <c r="BG38" i="18"/>
  <c r="DA38" i="18" s="1"/>
  <c r="AJ13" i="18"/>
  <c r="AJ18" i="18"/>
  <c r="AB35" i="18"/>
  <c r="AB6" i="18"/>
  <c r="AB24" i="18"/>
  <c r="AB36" i="18"/>
  <c r="AB12" i="18"/>
  <c r="AB27" i="18"/>
  <c r="AB8" i="18"/>
  <c r="AB20" i="18"/>
  <c r="AB28" i="18"/>
  <c r="AB32" i="18"/>
  <c r="AB37" i="18"/>
  <c r="AB16" i="18"/>
  <c r="AB38" i="18"/>
  <c r="AB10" i="18"/>
  <c r="AB29" i="18"/>
  <c r="AB22" i="18"/>
  <c r="AB31" i="18"/>
  <c r="AB5" i="18"/>
  <c r="AB11" i="18"/>
  <c r="AB7" i="18"/>
  <c r="AB23" i="18"/>
  <c r="AB33" i="18"/>
  <c r="AB15" i="18"/>
  <c r="AB21" i="18"/>
  <c r="AB4" i="18"/>
  <c r="AB14" i="18"/>
  <c r="AB19" i="18"/>
  <c r="AB25" i="18"/>
  <c r="AB30" i="18"/>
  <c r="AB34" i="18"/>
  <c r="AB26" i="18"/>
  <c r="L7" i="16"/>
  <c r="L8" i="16"/>
  <c r="L9" i="16"/>
  <c r="L10" i="16"/>
  <c r="L11" i="16"/>
  <c r="L12" i="16"/>
  <c r="L13" i="16"/>
  <c r="L14" i="16"/>
  <c r="L15" i="16"/>
  <c r="L16" i="16"/>
  <c r="L17" i="16"/>
  <c r="L18" i="16"/>
  <c r="L19" i="16"/>
  <c r="L20" i="16"/>
  <c r="L21" i="16"/>
  <c r="L22" i="16"/>
  <c r="L23" i="16"/>
  <c r="L24" i="16"/>
  <c r="L25" i="16"/>
  <c r="L26" i="16"/>
  <c r="L27" i="16"/>
  <c r="L28" i="16"/>
  <c r="L32" i="16"/>
  <c r="L33" i="16"/>
  <c r="L34" i="16"/>
  <c r="L35" i="16"/>
  <c r="L36" i="16"/>
  <c r="L37" i="16"/>
  <c r="L38" i="16"/>
  <c r="L39" i="16"/>
  <c r="L40" i="16"/>
  <c r="L41" i="16"/>
  <c r="L42" i="16"/>
  <c r="L43" i="16"/>
  <c r="L44" i="16"/>
  <c r="L45" i="16"/>
  <c r="L46" i="16"/>
  <c r="L47" i="16"/>
  <c r="L48" i="16"/>
  <c r="L49" i="16"/>
  <c r="L50" i="16"/>
  <c r="L51" i="16"/>
  <c r="L52" i="16"/>
  <c r="L53" i="16"/>
  <c r="L54" i="16"/>
  <c r="L58" i="16"/>
  <c r="L59" i="16"/>
  <c r="L60" i="16"/>
  <c r="L61" i="16"/>
  <c r="L62" i="16"/>
  <c r="L63" i="16"/>
  <c r="L64" i="16"/>
  <c r="L65" i="16"/>
  <c r="L66" i="16"/>
  <c r="L67" i="16"/>
  <c r="L68" i="16"/>
  <c r="L69" i="16"/>
  <c r="L70" i="16"/>
  <c r="L71" i="16"/>
  <c r="L72" i="16"/>
  <c r="L73" i="16"/>
  <c r="L74" i="16"/>
  <c r="L75" i="16"/>
  <c r="L76" i="16"/>
  <c r="L77" i="16"/>
  <c r="L78" i="16"/>
  <c r="L79" i="16"/>
  <c r="L80" i="16"/>
  <c r="L84" i="16"/>
  <c r="L85" i="16"/>
  <c r="L86" i="16"/>
  <c r="L87" i="16"/>
  <c r="L88" i="16"/>
  <c r="L89" i="16"/>
  <c r="L90" i="16"/>
  <c r="L91" i="16"/>
  <c r="L92" i="16"/>
  <c r="L93" i="16"/>
  <c r="L94" i="16"/>
  <c r="L95" i="16"/>
  <c r="L96" i="16"/>
  <c r="L97" i="16"/>
  <c r="L98" i="16"/>
  <c r="L99" i="16"/>
  <c r="L100" i="16"/>
  <c r="L101" i="16"/>
  <c r="L102" i="16"/>
  <c r="L103" i="16"/>
  <c r="L104" i="16"/>
  <c r="L105" i="16"/>
  <c r="L106" i="16"/>
  <c r="L110" i="16"/>
  <c r="L111" i="16"/>
  <c r="L112" i="16"/>
  <c r="L113" i="16"/>
  <c r="L114" i="16"/>
  <c r="L115" i="16"/>
  <c r="L116" i="16"/>
  <c r="L117" i="16"/>
  <c r="L118" i="16"/>
  <c r="L119" i="16"/>
  <c r="L120" i="16"/>
  <c r="L121" i="16"/>
  <c r="L122" i="16"/>
  <c r="L123" i="16"/>
  <c r="L124" i="16"/>
  <c r="L125" i="16"/>
  <c r="L126" i="16"/>
  <c r="L127" i="16"/>
  <c r="L128" i="16"/>
  <c r="L129" i="16"/>
  <c r="L130" i="16"/>
  <c r="L131" i="16"/>
  <c r="L132" i="16"/>
  <c r="L6" i="16"/>
  <c r="Y7" i="16"/>
  <c r="Y8" i="16"/>
  <c r="Y9" i="16"/>
  <c r="Y10" i="16"/>
  <c r="Y11" i="16"/>
  <c r="Y12" i="16"/>
  <c r="Y13" i="16"/>
  <c r="Y14" i="16"/>
  <c r="Y15" i="16"/>
  <c r="Y16" i="16"/>
  <c r="Y17" i="16"/>
  <c r="Y18" i="16"/>
  <c r="Y19" i="16"/>
  <c r="Y20" i="16"/>
  <c r="Y21" i="16"/>
  <c r="Y22" i="16"/>
  <c r="Y23" i="16"/>
  <c r="Y24" i="16"/>
  <c r="Y25" i="16"/>
  <c r="Y26" i="16"/>
  <c r="Y27" i="16"/>
  <c r="Y28" i="16"/>
  <c r="Y32" i="16"/>
  <c r="Y33" i="16"/>
  <c r="Y34" i="16"/>
  <c r="Y35" i="16"/>
  <c r="Y36" i="16"/>
  <c r="Y37" i="16"/>
  <c r="Y38" i="16"/>
  <c r="Y39" i="16"/>
  <c r="Y40" i="16"/>
  <c r="Y41" i="16"/>
  <c r="Y42" i="16"/>
  <c r="Y43" i="16"/>
  <c r="Y44" i="16"/>
  <c r="Y45" i="16"/>
  <c r="Y46" i="16"/>
  <c r="Y47" i="16"/>
  <c r="Y48" i="16"/>
  <c r="Y49" i="16"/>
  <c r="Y50" i="16"/>
  <c r="Y51" i="16"/>
  <c r="Y52" i="16"/>
  <c r="Y53" i="16"/>
  <c r="Y54" i="16"/>
  <c r="Y58" i="16"/>
  <c r="Y59" i="16"/>
  <c r="Y60" i="16"/>
  <c r="Y61" i="16"/>
  <c r="Y62" i="16"/>
  <c r="Y63" i="16"/>
  <c r="Y64" i="16"/>
  <c r="Y65" i="16"/>
  <c r="Y66" i="16"/>
  <c r="Y67" i="16"/>
  <c r="Y68" i="16"/>
  <c r="Y69" i="16"/>
  <c r="Y70" i="16"/>
  <c r="Y71" i="16"/>
  <c r="Y72" i="16"/>
  <c r="Y73" i="16"/>
  <c r="Y74" i="16"/>
  <c r="Y75" i="16"/>
  <c r="Y76" i="16"/>
  <c r="Y77" i="16"/>
  <c r="Y78" i="16"/>
  <c r="Y79" i="16"/>
  <c r="Y80" i="16"/>
  <c r="Y84" i="16"/>
  <c r="Y85" i="16"/>
  <c r="Y86" i="16"/>
  <c r="Y87" i="16"/>
  <c r="Y88" i="16"/>
  <c r="Y89" i="16"/>
  <c r="Y90" i="16"/>
  <c r="Y91" i="16"/>
  <c r="Y92" i="16"/>
  <c r="Y93" i="16"/>
  <c r="Y94" i="16"/>
  <c r="Y95" i="16"/>
  <c r="Y96" i="16"/>
  <c r="Y97" i="16"/>
  <c r="Y98" i="16"/>
  <c r="Y99" i="16"/>
  <c r="Y100" i="16"/>
  <c r="Y101" i="16"/>
  <c r="Y102" i="16"/>
  <c r="Y103" i="16"/>
  <c r="Y104" i="16"/>
  <c r="Y105" i="16"/>
  <c r="Y106" i="16"/>
  <c r="Y110" i="16"/>
  <c r="Y111" i="16"/>
  <c r="Y112" i="16"/>
  <c r="Y113" i="16"/>
  <c r="Y114" i="16"/>
  <c r="Y115" i="16"/>
  <c r="Y116" i="16"/>
  <c r="Y117" i="16"/>
  <c r="Y118" i="16"/>
  <c r="Y119" i="16"/>
  <c r="Y120" i="16"/>
  <c r="Y121" i="16"/>
  <c r="Y122" i="16"/>
  <c r="Y123" i="16"/>
  <c r="Y124" i="16"/>
  <c r="Y125" i="16"/>
  <c r="Y126" i="16"/>
  <c r="Y127" i="16"/>
  <c r="Y128" i="16"/>
  <c r="Y129" i="16"/>
  <c r="Y130" i="16"/>
  <c r="Y131" i="16"/>
  <c r="Y132" i="16"/>
  <c r="Y6" i="16"/>
  <c r="AL13" i="18" l="1"/>
  <c r="AL18" i="18"/>
  <c r="AJ21" i="18"/>
  <c r="AF21" i="18"/>
  <c r="AL21" i="18" s="1"/>
  <c r="AJ22" i="18"/>
  <c r="AF22" i="18"/>
  <c r="AJ20" i="18"/>
  <c r="AF20" i="18"/>
  <c r="AL20" i="18" s="1"/>
  <c r="AJ26" i="18"/>
  <c r="AF26" i="18"/>
  <c r="AJ19" i="18"/>
  <c r="AF19" i="18"/>
  <c r="AL19" i="18" s="1"/>
  <c r="AJ15" i="18"/>
  <c r="AF15" i="18"/>
  <c r="AJ11" i="18"/>
  <c r="AF11" i="18"/>
  <c r="AL11" i="18" s="1"/>
  <c r="AJ29" i="18"/>
  <c r="AF29" i="18"/>
  <c r="AJ37" i="18"/>
  <c r="AF37" i="18"/>
  <c r="AJ8" i="18"/>
  <c r="AF8" i="18"/>
  <c r="AJ24" i="18"/>
  <c r="AF24" i="18"/>
  <c r="AL24" i="18" s="1"/>
  <c r="AJ34" i="18"/>
  <c r="AF34" i="18"/>
  <c r="AJ14" i="18"/>
  <c r="AF14" i="18"/>
  <c r="AL14" i="18" s="1"/>
  <c r="AJ33" i="18"/>
  <c r="AF33" i="18"/>
  <c r="AJ5" i="18"/>
  <c r="AF5" i="18"/>
  <c r="AL5" i="18" s="1"/>
  <c r="AJ10" i="18"/>
  <c r="AF10" i="18"/>
  <c r="AJ32" i="18"/>
  <c r="AF32" i="18"/>
  <c r="AL32" i="18" s="1"/>
  <c r="AJ27" i="18"/>
  <c r="AF27" i="18"/>
  <c r="AJ6" i="18"/>
  <c r="AF6" i="18"/>
  <c r="AL6" i="18" s="1"/>
  <c r="AJ25" i="18"/>
  <c r="AF25" i="18"/>
  <c r="AJ7" i="18"/>
  <c r="AF7" i="18"/>
  <c r="AL7" i="18" s="1"/>
  <c r="AJ16" i="18"/>
  <c r="AF16" i="18"/>
  <c r="AJ36" i="18"/>
  <c r="AF36" i="18"/>
  <c r="AL36" i="18" s="1"/>
  <c r="AJ30" i="18"/>
  <c r="AF30" i="18"/>
  <c r="AJ4" i="18"/>
  <c r="AF4" i="18"/>
  <c r="AL4" i="18" s="1"/>
  <c r="AJ23" i="18"/>
  <c r="AF23" i="18"/>
  <c r="AJ31" i="18"/>
  <c r="AF31" i="18"/>
  <c r="AL31" i="18" s="1"/>
  <c r="AJ38" i="18"/>
  <c r="AF38" i="18"/>
  <c r="AJ28" i="18"/>
  <c r="AF28" i="18"/>
  <c r="AJ12" i="18"/>
  <c r="AF12" i="18"/>
  <c r="AJ35" i="18"/>
  <c r="AF35" i="18"/>
  <c r="AD6" i="16"/>
  <c r="AC11" i="16"/>
  <c r="AG11" i="16"/>
  <c r="AH6" i="16"/>
  <c r="AD32" i="16"/>
  <c r="AH32" i="16"/>
  <c r="AD37" i="16"/>
  <c r="AG37" i="16"/>
  <c r="AD44" i="16"/>
  <c r="AG44" i="16"/>
  <c r="AD58" i="16"/>
  <c r="AH58" i="16"/>
  <c r="AD84" i="16"/>
  <c r="AH84" i="16"/>
  <c r="AD96" i="16"/>
  <c r="AH96" i="16"/>
  <c r="AD110" i="16"/>
  <c r="AH110" i="16"/>
  <c r="AD122" i="16"/>
  <c r="AH122" i="16"/>
  <c r="AG6" i="16"/>
  <c r="AH44" i="16"/>
  <c r="AH37" i="16"/>
  <c r="AH11" i="16"/>
  <c r="AG122" i="16"/>
  <c r="AG110" i="16"/>
  <c r="AG96" i="16"/>
  <c r="AG84" i="16"/>
  <c r="AG58" i="16"/>
  <c r="AG32" i="16"/>
  <c r="AD11" i="16"/>
  <c r="AC122" i="16"/>
  <c r="AC110" i="16"/>
  <c r="AC96" i="16"/>
  <c r="AC84" i="16"/>
  <c r="AC58" i="16"/>
  <c r="AC44" i="16"/>
  <c r="AC37" i="16"/>
  <c r="AC32" i="16"/>
  <c r="AC6" i="16"/>
  <c r="AL30" i="18" l="1"/>
  <c r="AL35" i="18"/>
  <c r="AL28" i="18"/>
  <c r="AL37" i="18"/>
  <c r="AL12" i="18"/>
  <c r="AL38" i="18"/>
  <c r="AL23" i="18"/>
  <c r="AL16" i="18"/>
  <c r="AL25" i="18"/>
  <c r="AL27" i="18"/>
  <c r="AL10" i="18"/>
  <c r="AL33" i="18"/>
  <c r="AL34" i="18"/>
  <c r="AL8" i="18"/>
  <c r="AL29" i="18"/>
  <c r="AL15" i="18"/>
  <c r="AL26" i="18"/>
  <c r="AL22" i="18"/>
  <c r="AA28" i="16"/>
  <c r="AA24" i="16"/>
  <c r="AA16" i="16"/>
  <c r="AI16" i="16" s="1"/>
  <c r="AA86" i="16"/>
  <c r="AA84" i="16"/>
  <c r="AI84" i="16" s="1"/>
  <c r="AA79" i="16"/>
  <c r="AA59" i="16"/>
  <c r="AI59" i="16" s="1"/>
  <c r="AA129" i="16"/>
  <c r="AI129" i="16" s="1"/>
  <c r="AA125" i="16"/>
  <c r="AA94" i="16"/>
  <c r="AI94" i="16" s="1"/>
  <c r="AA36" i="16"/>
  <c r="AI36" i="16" s="1"/>
  <c r="AA21" i="16"/>
  <c r="AA126" i="16"/>
  <c r="AI126" i="16" s="1"/>
  <c r="AA110" i="16"/>
  <c r="AE110" i="16" s="1"/>
  <c r="AA10" i="16"/>
  <c r="AA132" i="16"/>
  <c r="AI132" i="16" s="1"/>
  <c r="AA113" i="16"/>
  <c r="AI113" i="16" s="1"/>
  <c r="AA106" i="16"/>
  <c r="AI106" i="16" s="1"/>
  <c r="AA71" i="16"/>
  <c r="AE71" i="16" s="1"/>
  <c r="AA124" i="16"/>
  <c r="AI124" i="16" s="1"/>
  <c r="AA120" i="16"/>
  <c r="AI120" i="16" s="1"/>
  <c r="AA116" i="16"/>
  <c r="AA105" i="16"/>
  <c r="AA101" i="16"/>
  <c r="AA97" i="16"/>
  <c r="AI97" i="16" s="1"/>
  <c r="AA70" i="16"/>
  <c r="AA66" i="16"/>
  <c r="AE66" i="16" s="1"/>
  <c r="AA72" i="16"/>
  <c r="AI72" i="16" s="1"/>
  <c r="AA37" i="16"/>
  <c r="AI37" i="16" s="1"/>
  <c r="AA6" i="16"/>
  <c r="AE6" i="16" s="1"/>
  <c r="AA100" i="16"/>
  <c r="AI100" i="16" s="1"/>
  <c r="AA90" i="16"/>
  <c r="AA75" i="16"/>
  <c r="AA60" i="16"/>
  <c r="AI60" i="16" s="1"/>
  <c r="AA43" i="16"/>
  <c r="AA32" i="16"/>
  <c r="AE32" i="16" s="1"/>
  <c r="AA17" i="16"/>
  <c r="AI17" i="16" s="1"/>
  <c r="AA7" i="16"/>
  <c r="AA119" i="16"/>
  <c r="AA117" i="16"/>
  <c r="AE117" i="16" s="1"/>
  <c r="AA89" i="16"/>
  <c r="AA85" i="16"/>
  <c r="AI85" i="16" s="1"/>
  <c r="AA78" i="16"/>
  <c r="AA121" i="16"/>
  <c r="AA52" i="16"/>
  <c r="AE52" i="16" s="1"/>
  <c r="AA48" i="16"/>
  <c r="AE48" i="16" s="1"/>
  <c r="AA46" i="16"/>
  <c r="AE46" i="16" s="1"/>
  <c r="AA44" i="16"/>
  <c r="AE44" i="16" s="1"/>
  <c r="AA40" i="16"/>
  <c r="AI40" i="16" s="1"/>
  <c r="AA51" i="16"/>
  <c r="AI51" i="16" s="1"/>
  <c r="AA47" i="16"/>
  <c r="AE47" i="16" s="1"/>
  <c r="AA91" i="16"/>
  <c r="AA53" i="16"/>
  <c r="AE53" i="16" s="1"/>
  <c r="AA18" i="16"/>
  <c r="AA14" i="16"/>
  <c r="AE14" i="16" s="1"/>
  <c r="AA102" i="16"/>
  <c r="AI102" i="16" s="1"/>
  <c r="AA98" i="16"/>
  <c r="AI98" i="16" s="1"/>
  <c r="AA69" i="16"/>
  <c r="AA67" i="16"/>
  <c r="AA65" i="16"/>
  <c r="AA63" i="16"/>
  <c r="AA27" i="16"/>
  <c r="AI27" i="16" s="1"/>
  <c r="AA25" i="16"/>
  <c r="AA13" i="16"/>
  <c r="AI13" i="16" s="1"/>
  <c r="AA35" i="16"/>
  <c r="AI35" i="16" s="1"/>
  <c r="AE126" i="16"/>
  <c r="AI119" i="16"/>
  <c r="AE119" i="16"/>
  <c r="AA131" i="16"/>
  <c r="AA122" i="16"/>
  <c r="AA103" i="16"/>
  <c r="AA96" i="16"/>
  <c r="AA68" i="16"/>
  <c r="AA61" i="16"/>
  <c r="AA49" i="16"/>
  <c r="AI28" i="16"/>
  <c r="AE28" i="16"/>
  <c r="AA12" i="16"/>
  <c r="AA127" i="16"/>
  <c r="AA118" i="16"/>
  <c r="AA111" i="16"/>
  <c r="AA99" i="16"/>
  <c r="AA92" i="16"/>
  <c r="AA80" i="16"/>
  <c r="AA73" i="16"/>
  <c r="AA64" i="16"/>
  <c r="AA62" i="16"/>
  <c r="AA54" i="16"/>
  <c r="AA45" i="16"/>
  <c r="AA38" i="16"/>
  <c r="AA26" i="16"/>
  <c r="AA19" i="16"/>
  <c r="AA15" i="16"/>
  <c r="AA8" i="16"/>
  <c r="AE113" i="16"/>
  <c r="AI125" i="16"/>
  <c r="AE125" i="16"/>
  <c r="AA115" i="16"/>
  <c r="AA87" i="16"/>
  <c r="AA77" i="16"/>
  <c r="AI52" i="16"/>
  <c r="AA42" i="16"/>
  <c r="AA33" i="16"/>
  <c r="AA23" i="16"/>
  <c r="AA130" i="16"/>
  <c r="AA128" i="16"/>
  <c r="AA123" i="16"/>
  <c r="AA114" i="16"/>
  <c r="AA112" i="16"/>
  <c r="AA104" i="16"/>
  <c r="AA95" i="16"/>
  <c r="AA93" i="16"/>
  <c r="AA88" i="16"/>
  <c r="AA76" i="16"/>
  <c r="AA74" i="16"/>
  <c r="AA58" i="16"/>
  <c r="AA50" i="16"/>
  <c r="AA41" i="16"/>
  <c r="AA39" i="16"/>
  <c r="AA34" i="16"/>
  <c r="AA22" i="16"/>
  <c r="AA20" i="16"/>
  <c r="AA9" i="16"/>
  <c r="AA11" i="16"/>
  <c r="AI53" i="16" l="1"/>
  <c r="AE132" i="16"/>
  <c r="AE35" i="16"/>
  <c r="AE124" i="16"/>
  <c r="AJ124" i="16" s="1"/>
  <c r="AE72" i="16"/>
  <c r="AI117" i="16"/>
  <c r="AI7" i="16"/>
  <c r="AE7" i="16"/>
  <c r="AE60" i="16"/>
  <c r="AJ60" i="16" s="1"/>
  <c r="AI32" i="16"/>
  <c r="AE84" i="16"/>
  <c r="AJ84" i="16" s="1"/>
  <c r="AI6" i="16"/>
  <c r="AE59" i="16"/>
  <c r="AJ59" i="16" s="1"/>
  <c r="AI66" i="16"/>
  <c r="AJ66" i="16" s="1"/>
  <c r="AE16" i="16"/>
  <c r="AE36" i="16"/>
  <c r="AI44" i="16"/>
  <c r="AE17" i="16"/>
  <c r="AJ17" i="16" s="1"/>
  <c r="AE120" i="16"/>
  <c r="AE97" i="16"/>
  <c r="AJ97" i="16" s="1"/>
  <c r="AE27" i="16"/>
  <c r="AJ27" i="16" s="1"/>
  <c r="AE129" i="16"/>
  <c r="AJ129" i="16" s="1"/>
  <c r="AI71" i="16"/>
  <c r="AI110" i="16"/>
  <c r="AJ110" i="16" s="1"/>
  <c r="AE13" i="16"/>
  <c r="AJ13" i="16" s="1"/>
  <c r="AE85" i="16"/>
  <c r="AE102" i="16"/>
  <c r="AE40" i="16"/>
  <c r="AJ40" i="16" s="1"/>
  <c r="AI48" i="16"/>
  <c r="AE51" i="16"/>
  <c r="AJ51" i="16" s="1"/>
  <c r="AE106" i="16"/>
  <c r="AJ106" i="16" s="1"/>
  <c r="AI46" i="16"/>
  <c r="AI47" i="16"/>
  <c r="AE94" i="16"/>
  <c r="AJ94" i="16" s="1"/>
  <c r="AE37" i="16"/>
  <c r="AE100" i="16"/>
  <c r="AJ100" i="16" s="1"/>
  <c r="AE98" i="16"/>
  <c r="AJ98" i="16" s="1"/>
  <c r="AJ125" i="16"/>
  <c r="AJ35" i="16"/>
  <c r="AJ52" i="16"/>
  <c r="AJ113" i="16"/>
  <c r="AJ126" i="16"/>
  <c r="AJ132" i="16"/>
  <c r="AJ117" i="16"/>
  <c r="AJ53" i="16"/>
  <c r="AJ28" i="16"/>
  <c r="AJ72" i="16"/>
  <c r="AJ119" i="16"/>
  <c r="AI14" i="16"/>
  <c r="AE11" i="16"/>
  <c r="AI11" i="16"/>
  <c r="AI58" i="16"/>
  <c r="AE58" i="16"/>
  <c r="AE15" i="16"/>
  <c r="AI15" i="16"/>
  <c r="AI73" i="16"/>
  <c r="AE73" i="16"/>
  <c r="AI92" i="16"/>
  <c r="AE92" i="16"/>
  <c r="AI111" i="16"/>
  <c r="AE111" i="16"/>
  <c r="AI127" i="16"/>
  <c r="AE127" i="16"/>
  <c r="AI49" i="16"/>
  <c r="AE49" i="16"/>
  <c r="AI131" i="16"/>
  <c r="AE131" i="16"/>
  <c r="AI123" i="16"/>
  <c r="AE123" i="16"/>
  <c r="AI42" i="16"/>
  <c r="AE42" i="16"/>
  <c r="AI38" i="16"/>
  <c r="AE38" i="16"/>
  <c r="AI61" i="16"/>
  <c r="AE61" i="16"/>
  <c r="AI96" i="16"/>
  <c r="AE96" i="16"/>
  <c r="AI114" i="16"/>
  <c r="AE114" i="16"/>
  <c r="AE39" i="16"/>
  <c r="AI39" i="16"/>
  <c r="AI54" i="16"/>
  <c r="AE54" i="16"/>
  <c r="AI20" i="16"/>
  <c r="AE20" i="16"/>
  <c r="AI41" i="16"/>
  <c r="AE41" i="16"/>
  <c r="AI104" i="16"/>
  <c r="AE104" i="16"/>
  <c r="AI128" i="16"/>
  <c r="AE128" i="16"/>
  <c r="AI33" i="16"/>
  <c r="AE33" i="16"/>
  <c r="AI77" i="16"/>
  <c r="AE77" i="16"/>
  <c r="AI62" i="16"/>
  <c r="AE62" i="16"/>
  <c r="AI103" i="16"/>
  <c r="AE103" i="16"/>
  <c r="AI50" i="16"/>
  <c r="AE50" i="16"/>
  <c r="AI88" i="16"/>
  <c r="AE88" i="16"/>
  <c r="AI112" i="16"/>
  <c r="AE112" i="16"/>
  <c r="AI130" i="16"/>
  <c r="AE130" i="16"/>
  <c r="AI87" i="16"/>
  <c r="AE87" i="16"/>
  <c r="AI80" i="16"/>
  <c r="AE80" i="16"/>
  <c r="AI99" i="16"/>
  <c r="AE99" i="16"/>
  <c r="AI118" i="16"/>
  <c r="AE118" i="16"/>
  <c r="AI12" i="16"/>
  <c r="AE12" i="16"/>
  <c r="AI122" i="16"/>
  <c r="AE122" i="16"/>
  <c r="AJ16" i="16" l="1"/>
  <c r="AJ120" i="16"/>
  <c r="AJ7" i="16"/>
  <c r="AJ102" i="16"/>
  <c r="AJ85" i="16"/>
  <c r="AJ6" i="16"/>
  <c r="AJ32" i="16"/>
  <c r="AJ47" i="16"/>
  <c r="AJ48" i="16"/>
  <c r="AJ36" i="16"/>
  <c r="AJ44" i="16"/>
  <c r="AJ71" i="16"/>
  <c r="AJ46" i="16"/>
  <c r="AJ37" i="16"/>
  <c r="AJ14" i="16"/>
  <c r="AJ39" i="16"/>
  <c r="AJ80" i="16"/>
  <c r="AJ50" i="16"/>
  <c r="AJ77" i="16"/>
  <c r="AJ20" i="16"/>
  <c r="AJ96" i="16"/>
  <c r="AJ42" i="16"/>
  <c r="AJ49" i="16"/>
  <c r="AJ122" i="16"/>
  <c r="AJ87" i="16"/>
  <c r="AJ103" i="16"/>
  <c r="AJ128" i="16"/>
  <c r="AJ38" i="16"/>
  <c r="AJ73" i="16"/>
  <c r="AJ12" i="16"/>
  <c r="AJ99" i="16"/>
  <c r="AJ130" i="16"/>
  <c r="AJ88" i="16"/>
  <c r="AJ33" i="16"/>
  <c r="AJ104" i="16"/>
  <c r="AJ41" i="16"/>
  <c r="AJ54" i="16"/>
  <c r="AJ114" i="16"/>
  <c r="AJ61" i="16"/>
  <c r="AJ131" i="16"/>
  <c r="AJ127" i="16"/>
  <c r="AJ92" i="16"/>
  <c r="AJ58" i="16"/>
  <c r="AJ15" i="16"/>
  <c r="AJ11" i="16"/>
  <c r="AJ118" i="16"/>
  <c r="AJ112" i="16"/>
  <c r="AJ62" i="16"/>
  <c r="AJ123" i="16"/>
  <c r="AJ111" i="16"/>
</calcChain>
</file>

<file path=xl/sharedStrings.xml><?xml version="1.0" encoding="utf-8"?>
<sst xmlns="http://schemas.openxmlformats.org/spreadsheetml/2006/main" count="2875" uniqueCount="121">
  <si>
    <t>Forest</t>
  </si>
  <si>
    <t>Mosaic Vegetation</t>
  </si>
  <si>
    <t>Shrubland</t>
  </si>
  <si>
    <t>Other Vegetation</t>
  </si>
  <si>
    <t>Cropland</t>
  </si>
  <si>
    <t>Non-Vegetation</t>
  </si>
  <si>
    <t>1992_1993</t>
  </si>
  <si>
    <t>1993_1994</t>
  </si>
  <si>
    <t>1994_1995</t>
  </si>
  <si>
    <t>1995_1996</t>
  </si>
  <si>
    <t>1996_1997</t>
  </si>
  <si>
    <t>1997_1998</t>
  </si>
  <si>
    <t>1998_1999</t>
  </si>
  <si>
    <t>1999_2000</t>
  </si>
  <si>
    <t>2000_2001</t>
  </si>
  <si>
    <t>2001_2002</t>
  </si>
  <si>
    <t>2002_2003</t>
  </si>
  <si>
    <t>2003_2004</t>
  </si>
  <si>
    <t>2004_2005</t>
  </si>
  <si>
    <t>2005_2006</t>
  </si>
  <si>
    <t>2006_2007</t>
  </si>
  <si>
    <t>2007_2008</t>
  </si>
  <si>
    <t>2008_2009</t>
  </si>
  <si>
    <t>2009_2010</t>
  </si>
  <si>
    <t>2010_2011</t>
  </si>
  <si>
    <t>2011_2012</t>
  </si>
  <si>
    <t>2012_2013</t>
  </si>
  <si>
    <t>2013_2014</t>
  </si>
  <si>
    <t>2014_2015</t>
  </si>
  <si>
    <t>Transition Level from M</t>
  </si>
  <si>
    <t>Transition Level to N</t>
  </si>
  <si>
    <t>Interpretation</t>
  </si>
  <si>
    <t>Conclusion</t>
  </si>
  <si>
    <t>Shrubland systematically targeting Forest</t>
  </si>
  <si>
    <t>Mosaic Vegetation systematically targeting Forest</t>
  </si>
  <si>
    <t>Cropland systematically targeting Forest</t>
  </si>
  <si>
    <t>Non-Vegetation systematically avoiding Forest</t>
  </si>
  <si>
    <t xml:space="preserve">Reciprocality </t>
  </si>
  <si>
    <t>Cropland systematically avoiding Forest</t>
  </si>
  <si>
    <t>Other Vegetation systematically avoiding Forest</t>
  </si>
  <si>
    <t>Other Vegetation systematically targeting Forest</t>
  </si>
  <si>
    <t>New True Systematicity</t>
  </si>
  <si>
    <t>New Check</t>
  </si>
  <si>
    <t>Interval</t>
  </si>
  <si>
    <t>Category (From)</t>
  </si>
  <si>
    <t>Category (To)</t>
  </si>
  <si>
    <t>Hyp. Error (%) of Interval's Domain</t>
  </si>
  <si>
    <t>Hyp. Comm. Error</t>
  </si>
  <si>
    <t>Hyp. Om. Error</t>
  </si>
  <si>
    <t>Avg. Hyp. Comm. Error (%)</t>
  </si>
  <si>
    <t>Avg. Hyp. Om. Error (%)</t>
  </si>
  <si>
    <t>Transition Level (To N)</t>
  </si>
  <si>
    <t>Transition Level (From M)</t>
  </si>
  <si>
    <t>Obs. No. of Elements</t>
  </si>
  <si>
    <t>Uni. Int. (%)</t>
  </si>
  <si>
    <t>Trans. Int. (%)</t>
  </si>
  <si>
    <t>Uni. No. of Elem.</t>
  </si>
  <si>
    <t>Hyp. Error No. of Elem.</t>
  </si>
  <si>
    <t>Targeted</t>
  </si>
  <si>
    <t>Pass</t>
  </si>
  <si>
    <t>Yes</t>
  </si>
  <si>
    <t>Avoided</t>
  </si>
  <si>
    <t>Text for Supplementary Material</t>
  </si>
  <si>
    <t xml:space="preserve">Examining the transitions from Forest in </t>
  </si>
  <si>
    <t>2003-2004</t>
  </si>
  <si>
    <t>2001-2002</t>
  </si>
  <si>
    <t>2006-2007</t>
  </si>
  <si>
    <t>2013-2014</t>
  </si>
  <si>
    <t>1995-1996</t>
  </si>
  <si>
    <t>2000-2001</t>
  </si>
  <si>
    <t>2004-2005</t>
  </si>
  <si>
    <t>2008-2009</t>
  </si>
  <si>
    <t>2009-2010</t>
  </si>
  <si>
    <t>2011-2012</t>
  </si>
  <si>
    <t>1996-1997</t>
  </si>
  <si>
    <t>2007-2008</t>
  </si>
  <si>
    <t>2010-2011</t>
  </si>
  <si>
    <t>2002-2003</t>
  </si>
  <si>
    <t>2005-2006</t>
  </si>
  <si>
    <t xml:space="preserve">, </t>
  </si>
  <si>
    <t xml:space="preserve">,  </t>
  </si>
  <si>
    <t xml:space="preserve">%, </t>
  </si>
  <si>
    <t xml:space="preserve">above the uniform of </t>
  </si>
  <si>
    <t xml:space="preserve">which meant that Forest loss was targeted by </t>
  </si>
  <si>
    <t xml:space="preserve"> in</t>
  </si>
  <si>
    <t xml:space="preserve">. This was further supported by good evidence where a </t>
  </si>
  <si>
    <t xml:space="preserve"> error of </t>
  </si>
  <si>
    <t xml:space="preserve">% (above the mean of </t>
  </si>
  <si>
    <t xml:space="preserve">% in this land-system regime) was required in </t>
  </si>
  <si>
    <t xml:space="preserve"> pixels lost from Forest to </t>
  </si>
  <si>
    <t xml:space="preserve"> to account for its deviation past the uniform.</t>
  </si>
  <si>
    <t xml:space="preserve"> ////////// </t>
  </si>
  <si>
    <t xml:space="preserve">, Forest experienced a loss intensity of </t>
  </si>
  <si>
    <t xml:space="preserve"> experienced a gain intensity of </t>
  </si>
  <si>
    <t xml:space="preserve">%, above the uniform of </t>
  </si>
  <si>
    <t xml:space="preserve"> targeted Forest in </t>
  </si>
  <si>
    <t xml:space="preserve">% in this land-system regime) was required in these </t>
  </si>
  <si>
    <t xml:space="preserve"> pixels gained by </t>
  </si>
  <si>
    <t xml:space="preserve"> from Forest to account for its deviation past the uniform.</t>
  </si>
  <si>
    <t xml:space="preserve">Therefore, since good evidence supported the reciprocal relationship that (1) Forest loss was targeted by </t>
  </si>
  <si>
    <t xml:space="preserve"> and (2) the gain of </t>
  </si>
  <si>
    <t xml:space="preserve"> in </t>
  </si>
  <si>
    <t xml:space="preserve"> was truly systematic.</t>
  </si>
  <si>
    <t>targeted</t>
  </si>
  <si>
    <t>avoided</t>
  </si>
  <si>
    <t xml:space="preserve">Examining the transitions to </t>
  </si>
  <si>
    <t xml:space="preserve"> targeted Forest, this transition where </t>
  </si>
  <si>
    <t xml:space="preserve"> Forest in </t>
  </si>
  <si>
    <t xml:space="preserve">%, which meant that the gain of </t>
  </si>
  <si>
    <t xml:space="preserve">%, below the uniform of </t>
  </si>
  <si>
    <t xml:space="preserve">below the uniform of </t>
  </si>
  <si>
    <t xml:space="preserve">which meant that Forest loss was avoided by </t>
  </si>
  <si>
    <t xml:space="preserve">. This was further supported by good evidence where an </t>
  </si>
  <si>
    <t xml:space="preserve"> avoided Forest in </t>
  </si>
  <si>
    <t xml:space="preserve">Therefore, since good evidence supported the reciprocal relationship that (1) Forest loss was avoided by </t>
  </si>
  <si>
    <t xml:space="preserve">avoided Forest, this transition where </t>
  </si>
  <si>
    <t>Concatenate 1</t>
  </si>
  <si>
    <t>Concatenate 2</t>
  </si>
  <si>
    <t>Concatenate 3</t>
  </si>
  <si>
    <t xml:space="preserve">% in this land-system regime) was required. This meant that </t>
  </si>
  <si>
    <t xml:space="preserve"> pixels had to be erroneously omitted in this transition from Forest 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</si>
</sst>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4"/>
      <color theme="1"/>
      <name val="Times New Roman"/>
      <family val="1"/>
    </font>
    <font>
      <sz val="12"/>
      <color theme="1"/>
      <name val="Times New Roman"/>
      <family val="1"/>
    </font>
    <font>
      <b/>
      <sz val="12"/>
      <color theme="1"/>
      <name val="Times New Roman"/>
      <family val="1"/>
    </font>
    <font>
      <sz val="10"/>
      <color theme="1"/>
      <name val="Times New Roman"/>
      <family val="1"/>
    </font>
    <font>
      <b/>
      <sz val="10"/>
      <color theme="1"/>
      <name val="Times New Roman"/>
      <family val="1"/>
    </font>
  </fonts>
  <fills count="4">
    <fill>
      <patternFill patternType="none"/>
    </fill>
    <fill>
      <patternFill patternType="gray125"/>
    </fill>
    <fill>
      <patternFill patternType="solid">
        <fgColor rgb="FFFF0000"/>
        <bgColor indexed="64"/>
      </patternFill>
    </fill>
    <fill>
      <patternFill patternType="solid">
        <fgColor rgb="FFFFCCCC"/>
        <bgColor indexed="64"/>
      </patternFill>
    </fill>
  </fills>
  <borders count="4">
    <border>
      <left/>
      <right/>
      <top/>
      <bottom/>
      <diagonal/>
    </border>
    <border>
      <left/>
      <right/>
      <top style="thick">
        <color auto="1"/>
      </top>
      <bottom style="thick">
        <color auto="1"/>
      </bottom>
      <diagonal/>
    </border>
    <border>
      <left/>
      <right/>
      <top style="thick">
        <color auto="1"/>
      </top>
      <bottom/>
      <diagonal/>
    </border>
    <border>
      <left/>
      <right/>
      <top/>
      <bottom style="thick">
        <color auto="1"/>
      </bottom>
      <diagonal/>
    </border>
  </borders>
  <cellStyleXfs count="1">
    <xf numFmtId="0" fontId="0" fillId="0" borderId="0"/>
  </cellStyleXfs>
  <cellXfs count="53">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0" fontId="2" fillId="0" borderId="0" xfId="0" applyFont="1" applyFill="1" applyAlignment="1">
      <alignment horizontal="left" vertical="center"/>
    </xf>
    <xf numFmtId="0" fontId="2" fillId="0" borderId="0" xfId="0" applyFont="1" applyFill="1" applyBorder="1" applyAlignment="1">
      <alignment horizontal="left" vertical="center"/>
    </xf>
    <xf numFmtId="0" fontId="3" fillId="0" borderId="0" xfId="0" applyFont="1" applyAlignment="1">
      <alignment horizontal="left" vertical="center"/>
    </xf>
    <xf numFmtId="2" fontId="2" fillId="0" borderId="0" xfId="0" applyNumberFormat="1" applyFont="1" applyBorder="1" applyAlignment="1">
      <alignment horizontal="left" vertical="center"/>
    </xf>
    <xf numFmtId="0" fontId="2" fillId="0" borderId="0" xfId="0" applyFont="1" applyBorder="1" applyAlignment="1">
      <alignment horizontal="left" vertical="center"/>
    </xf>
    <xf numFmtId="0" fontId="3" fillId="0" borderId="0" xfId="0" applyFont="1" applyFill="1" applyAlignment="1">
      <alignment horizontal="left" vertical="center"/>
    </xf>
    <xf numFmtId="2" fontId="2" fillId="0" borderId="0" xfId="0" applyNumberFormat="1" applyFont="1" applyAlignment="1">
      <alignment horizontal="left" vertical="center"/>
    </xf>
    <xf numFmtId="2" fontId="3" fillId="0" borderId="0" xfId="0" applyNumberFormat="1" applyFont="1" applyAlignment="1">
      <alignment horizontal="left" vertical="center"/>
    </xf>
    <xf numFmtId="0" fontId="3" fillId="0" borderId="0" xfId="0" applyFont="1" applyFill="1" applyBorder="1" applyAlignment="1">
      <alignment horizontal="left" vertical="center"/>
    </xf>
    <xf numFmtId="2" fontId="3" fillId="0" borderId="0" xfId="0" applyNumberFormat="1" applyFont="1" applyFill="1" applyAlignment="1">
      <alignment horizontal="left" vertical="center"/>
    </xf>
    <xf numFmtId="0" fontId="3" fillId="0" borderId="1" xfId="0" applyFont="1" applyBorder="1" applyAlignment="1">
      <alignment horizontal="left" vertical="center"/>
    </xf>
    <xf numFmtId="0" fontId="3" fillId="0" borderId="1" xfId="0" applyFont="1" applyFill="1" applyBorder="1" applyAlignment="1">
      <alignment horizontal="left" vertical="center"/>
    </xf>
    <xf numFmtId="2" fontId="3" fillId="0" borderId="1" xfId="0" applyNumberFormat="1" applyFont="1" applyBorder="1" applyAlignment="1">
      <alignment horizontal="left" vertical="center"/>
    </xf>
    <xf numFmtId="2" fontId="2" fillId="0" borderId="0" xfId="0" applyNumberFormat="1" applyFont="1" applyFill="1" applyAlignment="1">
      <alignment horizontal="left" vertical="center"/>
    </xf>
    <xf numFmtId="0" fontId="2" fillId="0" borderId="2" xfId="0" applyFont="1" applyFill="1" applyBorder="1" applyAlignment="1">
      <alignment horizontal="left" vertical="center"/>
    </xf>
    <xf numFmtId="2" fontId="2" fillId="0" borderId="2" xfId="0" applyNumberFormat="1" applyFont="1" applyFill="1" applyBorder="1" applyAlignment="1">
      <alignment horizontal="left" vertical="center"/>
    </xf>
    <xf numFmtId="2" fontId="2" fillId="0" borderId="0" xfId="0" applyNumberFormat="1" applyFont="1" applyFill="1" applyBorder="1" applyAlignment="1">
      <alignment horizontal="left" vertical="center"/>
    </xf>
    <xf numFmtId="0" fontId="2" fillId="0" borderId="3" xfId="0" applyFont="1" applyFill="1" applyBorder="1" applyAlignment="1">
      <alignment horizontal="left" vertical="center"/>
    </xf>
    <xf numFmtId="2" fontId="2" fillId="0" borderId="3" xfId="0" applyNumberFormat="1" applyFont="1" applyFill="1" applyBorder="1" applyAlignment="1">
      <alignment horizontal="left" vertical="center"/>
    </xf>
    <xf numFmtId="0" fontId="2" fillId="0" borderId="3" xfId="0" applyFont="1" applyBorder="1" applyAlignment="1">
      <alignment horizontal="left" vertical="center"/>
    </xf>
    <xf numFmtId="2" fontId="2" fillId="0" borderId="3" xfId="0" applyNumberFormat="1" applyFont="1" applyBorder="1" applyAlignment="1">
      <alignment horizontal="left" vertical="center"/>
    </xf>
    <xf numFmtId="0" fontId="3" fillId="0" borderId="0" xfId="0" applyFont="1" applyBorder="1" applyAlignment="1">
      <alignment horizontal="left" vertical="center"/>
    </xf>
    <xf numFmtId="0" fontId="4" fillId="0" borderId="0" xfId="0" applyFont="1"/>
    <xf numFmtId="0" fontId="4" fillId="0" borderId="0" xfId="0" applyFont="1" applyAlignment="1">
      <alignment horizontal="left" vertical="center"/>
    </xf>
    <xf numFmtId="2" fontId="4" fillId="0" borderId="0" xfId="0" applyNumberFormat="1" applyFont="1" applyFill="1" applyAlignment="1">
      <alignment horizontal="left" vertical="center"/>
    </xf>
    <xf numFmtId="2" fontId="4" fillId="0" borderId="0" xfId="0" applyNumberFormat="1" applyFont="1" applyAlignment="1">
      <alignment horizontal="left" vertical="center"/>
    </xf>
    <xf numFmtId="0" fontId="4" fillId="0" borderId="0" xfId="0" applyFont="1" applyFill="1" applyAlignment="1">
      <alignment horizontal="left" vertical="center"/>
    </xf>
    <xf numFmtId="0" fontId="4" fillId="0" borderId="0" xfId="0" applyFont="1" applyFill="1" applyBorder="1" applyAlignment="1">
      <alignment horizontal="left" vertical="center"/>
    </xf>
    <xf numFmtId="0" fontId="5" fillId="0" borderId="0" xfId="0" applyFont="1" applyAlignment="1">
      <alignment horizontal="left" vertical="center"/>
    </xf>
    <xf numFmtId="0" fontId="5" fillId="0" borderId="0" xfId="0" applyFont="1" applyBorder="1" applyAlignment="1">
      <alignment horizontal="left" vertical="center"/>
    </xf>
    <xf numFmtId="2" fontId="5" fillId="0" borderId="0" xfId="0" applyNumberFormat="1" applyFont="1" applyAlignment="1">
      <alignment horizontal="left" vertical="center"/>
    </xf>
    <xf numFmtId="0" fontId="5" fillId="0" borderId="0" xfId="0" applyFont="1" applyFill="1" applyAlignment="1">
      <alignment horizontal="left" vertical="center"/>
    </xf>
    <xf numFmtId="1" fontId="4" fillId="0" borderId="0" xfId="0" applyNumberFormat="1" applyFont="1" applyAlignment="1">
      <alignment horizontal="left" vertical="center"/>
    </xf>
    <xf numFmtId="2" fontId="5" fillId="0" borderId="0" xfId="0" applyNumberFormat="1" applyFont="1" applyFill="1" applyAlignment="1">
      <alignment horizontal="left" vertical="center"/>
    </xf>
    <xf numFmtId="0" fontId="5" fillId="0" borderId="0" xfId="0" applyFont="1" applyFill="1" applyBorder="1" applyAlignment="1">
      <alignment horizontal="left" vertical="center"/>
    </xf>
    <xf numFmtId="1" fontId="5" fillId="0" borderId="0" xfId="0" applyNumberFormat="1" applyFont="1" applyFill="1" applyAlignment="1">
      <alignment horizontal="left" vertical="center"/>
    </xf>
    <xf numFmtId="0" fontId="5" fillId="0" borderId="1" xfId="0" applyFont="1" applyBorder="1" applyAlignment="1">
      <alignment horizontal="left" vertical="center"/>
    </xf>
    <xf numFmtId="2" fontId="5" fillId="0" borderId="1" xfId="0" applyNumberFormat="1" applyFont="1" applyFill="1" applyBorder="1" applyAlignment="1">
      <alignment horizontal="left" vertical="center"/>
    </xf>
    <xf numFmtId="2" fontId="5" fillId="0" borderId="1" xfId="0" applyNumberFormat="1" applyFont="1" applyBorder="1" applyAlignment="1">
      <alignment horizontal="left" vertical="center"/>
    </xf>
    <xf numFmtId="0" fontId="5" fillId="0" borderId="1" xfId="0" applyFont="1" applyFill="1" applyBorder="1" applyAlignment="1">
      <alignment horizontal="left" vertical="center"/>
    </xf>
    <xf numFmtId="1" fontId="5" fillId="0" borderId="0" xfId="0" applyNumberFormat="1" applyFont="1" applyAlignment="1">
      <alignment horizontal="left" vertical="center"/>
    </xf>
    <xf numFmtId="0" fontId="4" fillId="0" borderId="0" xfId="0" applyFont="1" applyBorder="1"/>
    <xf numFmtId="2" fontId="4" fillId="0" borderId="0" xfId="0" applyNumberFormat="1" applyFont="1" applyBorder="1"/>
    <xf numFmtId="2" fontId="4" fillId="0" borderId="0" xfId="0" applyNumberFormat="1" applyFont="1"/>
    <xf numFmtId="1" fontId="4" fillId="0" borderId="0" xfId="0" applyNumberFormat="1" applyFont="1"/>
    <xf numFmtId="0" fontId="4" fillId="3" borderId="0" xfId="0" applyFont="1" applyFill="1"/>
    <xf numFmtId="2" fontId="4" fillId="3" borderId="0" xfId="0" applyNumberFormat="1" applyFont="1" applyFill="1"/>
    <xf numFmtId="0" fontId="4" fillId="3" borderId="0" xfId="0" applyFont="1" applyFill="1" applyBorder="1"/>
    <xf numFmtId="1" fontId="4" fillId="3" borderId="0" xfId="0" applyNumberFormat="1" applyFont="1" applyFill="1"/>
    <xf numFmtId="0" fontId="4" fillId="2" borderId="0" xfId="0" applyFont="1" applyFill="1"/>
  </cellXfs>
  <cellStyles count="1">
    <cellStyle name="Normal" xfId="0" builtinId="0"/>
  </cellStyles>
  <dxfs count="30">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ill>
        <patternFill>
          <bgColor rgb="FFFFC7CE"/>
        </patternFill>
      </fill>
    </dxf>
    <dxf>
      <fill>
        <patternFill>
          <bgColor rgb="FFFFC7CE"/>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s>
  <tableStyles count="0" defaultTableStyle="TableStyleMedium2" defaultPivotStyle="PivotStyleLight16"/>
  <colors>
    <mruColors>
      <color rgb="FFFFCCCC"/>
      <color rgb="FFFF99CC"/>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80A12-48C1-9B43-9041-766309E5FF9A}">
  <sheetPr codeName="Sheet14"/>
  <dimension ref="A1:BB133"/>
  <sheetViews>
    <sheetView showGridLines="0" zoomScale="70" zoomScaleNormal="70" workbookViewId="0"/>
  </sheetViews>
  <sheetFormatPr baseColWidth="10" defaultColWidth="11.33203125" defaultRowHeight="16" x14ac:dyDescent="0.2"/>
  <cols>
    <col min="1" max="1" width="22" style="2" bestFit="1" customWidth="1"/>
    <col min="2" max="2" width="15.33203125" style="2" bestFit="1" customWidth="1"/>
    <col min="3" max="3" width="16.33203125" style="2" bestFit="1" customWidth="1"/>
    <col min="4" max="4" width="18.6640625" style="2" bestFit="1" customWidth="1"/>
    <col min="5" max="5" width="13.6640625" style="3" bestFit="1" customWidth="1"/>
    <col min="6" max="6" width="11.6640625" style="3" bestFit="1" customWidth="1"/>
    <col min="7" max="7" width="15.33203125" style="2" hidden="1" customWidth="1"/>
    <col min="8" max="8" width="21.6640625" style="2" hidden="1" customWidth="1"/>
    <col min="9" max="9" width="17.1640625" style="2" bestFit="1" customWidth="1"/>
    <col min="10" max="10" width="14.6640625" style="2" bestFit="1" customWidth="1"/>
    <col min="11" max="11" width="32.6640625" style="2" hidden="1" customWidth="1"/>
    <col min="12" max="12" width="13" style="3" customWidth="1"/>
    <col min="13" max="13" width="13" style="4" customWidth="1"/>
    <col min="14" max="14" width="19" style="2" bestFit="1" customWidth="1"/>
    <col min="15" max="15" width="16.33203125" style="2" bestFit="1" customWidth="1"/>
    <col min="16" max="16" width="15.33203125" style="2" bestFit="1" customWidth="1"/>
    <col min="17" max="17" width="18.6640625" style="2" bestFit="1" customWidth="1"/>
    <col min="18" max="18" width="13.6640625" style="3" bestFit="1" customWidth="1"/>
    <col min="19" max="19" width="11.6640625" style="3" bestFit="1" customWidth="1"/>
    <col min="20" max="20" width="15.33203125" style="2" hidden="1" customWidth="1"/>
    <col min="21" max="21" width="21.6640625" style="2" hidden="1" customWidth="1"/>
    <col min="22" max="22" width="17.1640625" style="2" bestFit="1" customWidth="1"/>
    <col min="23" max="23" width="14.6640625" style="2" bestFit="1" customWidth="1"/>
    <col min="24" max="24" width="32.6640625" style="2" hidden="1" customWidth="1"/>
    <col min="25" max="25" width="13" style="3" bestFit="1" customWidth="1"/>
    <col min="26" max="26" width="13" style="4" customWidth="1"/>
    <col min="27" max="27" width="12.83203125" style="5" bestFit="1" customWidth="1"/>
    <col min="28" max="28" width="12.83203125" style="24" customWidth="1"/>
    <col min="29" max="29" width="25.6640625" style="6" bestFit="1" customWidth="1"/>
    <col min="30" max="30" width="23.1640625" style="6" bestFit="1" customWidth="1"/>
    <col min="31" max="31" width="10.33203125" style="7" bestFit="1" customWidth="1"/>
    <col min="32" max="32" width="10.33203125" style="7" customWidth="1"/>
    <col min="33" max="33" width="25.6640625" style="9" bestFit="1" customWidth="1"/>
    <col min="34" max="34" width="23.1640625" style="9" bestFit="1" customWidth="1"/>
    <col min="35" max="35" width="10.33203125" style="2" bestFit="1" customWidth="1"/>
    <col min="36" max="36" width="21.33203125" style="2" bestFit="1" customWidth="1"/>
    <col min="37" max="37" width="42.6640625" style="2" customWidth="1"/>
    <col min="38" max="38" width="11.33203125" style="3"/>
    <col min="39" max="16384" width="11.33203125" style="2"/>
  </cols>
  <sheetData>
    <row r="1" spans="1:54" ht="18" x14ac:dyDescent="0.2">
      <c r="A1" s="1"/>
    </row>
    <row r="2" spans="1:54" x14ac:dyDescent="0.2">
      <c r="AC2" s="10"/>
      <c r="AD2" s="10"/>
      <c r="AE2" s="5"/>
      <c r="AF2" s="24"/>
      <c r="AG2" s="10"/>
      <c r="AH2" s="10"/>
      <c r="AI2" s="5"/>
      <c r="AJ2" s="5"/>
      <c r="AK2" s="5"/>
      <c r="AL2" s="8"/>
    </row>
    <row r="3" spans="1:54" x14ac:dyDescent="0.2">
      <c r="AC3" s="10"/>
      <c r="AD3" s="10"/>
      <c r="AE3" s="5"/>
      <c r="AF3" s="24"/>
      <c r="AG3" s="10"/>
      <c r="AH3" s="10"/>
      <c r="AI3" s="5"/>
      <c r="AJ3" s="5"/>
      <c r="AK3" s="5"/>
      <c r="AL3" s="8"/>
    </row>
    <row r="4" spans="1:54" s="8" customFormat="1" ht="17" thickBot="1" x14ac:dyDescent="0.25">
      <c r="A4" s="5" t="s">
        <v>29</v>
      </c>
      <c r="M4" s="11"/>
      <c r="N4" s="5" t="s">
        <v>30</v>
      </c>
      <c r="Z4" s="11"/>
      <c r="AB4" s="11"/>
      <c r="AC4" s="12" t="s">
        <v>52</v>
      </c>
      <c r="AD4" s="12"/>
      <c r="AF4" s="11"/>
      <c r="AG4" s="12" t="s">
        <v>51</v>
      </c>
      <c r="AH4" s="12"/>
    </row>
    <row r="5" spans="1:54" s="5" customFormat="1" ht="18" thickTop="1" thickBot="1" x14ac:dyDescent="0.25">
      <c r="A5" s="13" t="s">
        <v>43</v>
      </c>
      <c r="B5" s="13" t="s">
        <v>44</v>
      </c>
      <c r="C5" s="13" t="s">
        <v>45</v>
      </c>
      <c r="D5" s="13" t="s">
        <v>53</v>
      </c>
      <c r="E5" s="14" t="s">
        <v>55</v>
      </c>
      <c r="F5" s="14" t="s">
        <v>54</v>
      </c>
      <c r="G5" s="13" t="s">
        <v>56</v>
      </c>
      <c r="H5" s="13" t="s">
        <v>57</v>
      </c>
      <c r="I5" s="13" t="s">
        <v>47</v>
      </c>
      <c r="J5" s="13" t="s">
        <v>48</v>
      </c>
      <c r="K5" s="13" t="s">
        <v>46</v>
      </c>
      <c r="L5" s="14" t="s">
        <v>31</v>
      </c>
      <c r="M5" s="11"/>
      <c r="N5" s="13" t="s">
        <v>43</v>
      </c>
      <c r="O5" s="13" t="s">
        <v>45</v>
      </c>
      <c r="P5" s="13" t="s">
        <v>44</v>
      </c>
      <c r="Q5" s="13" t="s">
        <v>53</v>
      </c>
      <c r="R5" s="14" t="s">
        <v>55</v>
      </c>
      <c r="S5" s="14" t="s">
        <v>54</v>
      </c>
      <c r="T5" s="13" t="s">
        <v>56</v>
      </c>
      <c r="U5" s="13" t="s">
        <v>57</v>
      </c>
      <c r="V5" s="13" t="s">
        <v>47</v>
      </c>
      <c r="W5" s="13" t="s">
        <v>48</v>
      </c>
      <c r="X5" s="13" t="s">
        <v>46</v>
      </c>
      <c r="Y5" s="14" t="s">
        <v>31</v>
      </c>
      <c r="Z5" s="11"/>
      <c r="AA5" s="13" t="s">
        <v>37</v>
      </c>
      <c r="AB5" s="24"/>
      <c r="AC5" s="15" t="s">
        <v>49</v>
      </c>
      <c r="AD5" s="15" t="s">
        <v>50</v>
      </c>
      <c r="AE5" s="13" t="s">
        <v>42</v>
      </c>
      <c r="AF5" s="24"/>
      <c r="AG5" s="15" t="s">
        <v>49</v>
      </c>
      <c r="AH5" s="15" t="s">
        <v>50</v>
      </c>
      <c r="AI5" s="13" t="s">
        <v>42</v>
      </c>
      <c r="AJ5" s="13" t="s">
        <v>41</v>
      </c>
      <c r="AK5" s="13" t="s">
        <v>32</v>
      </c>
      <c r="AL5" s="8"/>
    </row>
    <row r="6" spans="1:54" ht="17" thickTop="1" x14ac:dyDescent="0.2">
      <c r="A6" s="2" t="s">
        <v>6</v>
      </c>
      <c r="B6" s="2" t="s">
        <v>0</v>
      </c>
      <c r="C6" s="9" t="s">
        <v>2</v>
      </c>
      <c r="D6" s="9">
        <v>0</v>
      </c>
      <c r="E6" s="16">
        <v>0</v>
      </c>
      <c r="F6" s="16">
        <v>0</v>
      </c>
      <c r="G6" s="9">
        <v>0</v>
      </c>
      <c r="H6" s="9">
        <v>0</v>
      </c>
      <c r="I6" s="9">
        <v>0</v>
      </c>
      <c r="J6" s="9">
        <v>0</v>
      </c>
      <c r="K6" s="9">
        <v>0</v>
      </c>
      <c r="L6" s="16" t="str">
        <f>IF(E6&gt;F6, "Targeted", "Avoided")</f>
        <v>Avoided</v>
      </c>
      <c r="M6" s="19"/>
      <c r="N6" s="2" t="s">
        <v>6</v>
      </c>
      <c r="O6" s="2" t="s">
        <v>2</v>
      </c>
      <c r="P6" s="9" t="s">
        <v>0</v>
      </c>
      <c r="Q6" s="9">
        <v>0</v>
      </c>
      <c r="R6" s="16">
        <v>0</v>
      </c>
      <c r="S6" s="16">
        <v>0</v>
      </c>
      <c r="T6" s="9">
        <v>0</v>
      </c>
      <c r="U6" s="9">
        <v>0</v>
      </c>
      <c r="V6" s="9">
        <v>0</v>
      </c>
      <c r="W6" s="9">
        <v>0</v>
      </c>
      <c r="X6" s="9">
        <v>0</v>
      </c>
      <c r="Y6" s="16" t="str">
        <f t="shared" ref="Y6:Y28" si="0">IF(R6&gt;S6, "Targeted", "Avoided")</f>
        <v>Avoided</v>
      </c>
      <c r="Z6" s="19"/>
      <c r="AA6" s="3" t="str">
        <f t="shared" ref="AA6:AA28" si="1">IF(L6=Y6, "Pass", "Fail")</f>
        <v>Pass</v>
      </c>
      <c r="AB6" s="4"/>
      <c r="AC6" s="6">
        <f>AVERAGE(I6:I10)</f>
        <v>0</v>
      </c>
      <c r="AD6" s="6">
        <f>AVERAGE(J6:J10)</f>
        <v>16.039279174804687</v>
      </c>
      <c r="AE6" s="7" t="str">
        <f>IF(AND(AA6="Pass", OR(AND(L6="Avoided", J6&gt;AD6),AND(L6="Targeted", I6&gt;AC6))), "Pass", "Fail")</f>
        <v>Fail</v>
      </c>
      <c r="AG6" s="9">
        <f>AVERAGE(V6:V10)</f>
        <v>7.6291221618652347</v>
      </c>
      <c r="AH6" s="9">
        <f>AVERAGE(W6:W10)</f>
        <v>0</v>
      </c>
      <c r="AI6" s="9" t="str">
        <f>IF(AND(AA6="Pass", OR(AND(Y6="Avoided", W6&gt;AH6),AND(Y6="Targeted", V6&gt;AG6))), "Pass", "Fail")</f>
        <v>Fail</v>
      </c>
      <c r="AJ6" s="2" t="str">
        <f>IF(AND(AE6="Pass", AI6="Pass"), "Yes", "No")</f>
        <v>No</v>
      </c>
    </row>
    <row r="7" spans="1:54" x14ac:dyDescent="0.2">
      <c r="A7" s="2" t="s">
        <v>7</v>
      </c>
      <c r="B7" s="2" t="s">
        <v>0</v>
      </c>
      <c r="C7" s="9" t="s">
        <v>2</v>
      </c>
      <c r="D7" s="9">
        <v>0</v>
      </c>
      <c r="E7" s="16">
        <v>0</v>
      </c>
      <c r="F7" s="16">
        <v>0</v>
      </c>
      <c r="G7" s="9">
        <v>0</v>
      </c>
      <c r="H7" s="9">
        <v>0</v>
      </c>
      <c r="I7" s="9">
        <v>0</v>
      </c>
      <c r="J7" s="9">
        <v>0</v>
      </c>
      <c r="K7" s="9">
        <v>0</v>
      </c>
      <c r="L7" s="16" t="str">
        <f t="shared" ref="L7:L70" si="2">IF(E7&gt;F7, "Targeted", "Avoided")</f>
        <v>Avoided</v>
      </c>
      <c r="M7" s="19"/>
      <c r="N7" s="2" t="s">
        <v>7</v>
      </c>
      <c r="O7" s="2" t="s">
        <v>2</v>
      </c>
      <c r="P7" s="9" t="s">
        <v>0</v>
      </c>
      <c r="Q7" s="9">
        <v>0</v>
      </c>
      <c r="R7" s="16">
        <v>0</v>
      </c>
      <c r="S7" s="16">
        <v>0</v>
      </c>
      <c r="T7" s="9">
        <v>0</v>
      </c>
      <c r="U7" s="9">
        <v>0</v>
      </c>
      <c r="V7" s="9">
        <v>0</v>
      </c>
      <c r="W7" s="9">
        <v>0</v>
      </c>
      <c r="X7" s="9">
        <v>0</v>
      </c>
      <c r="Y7" s="16" t="str">
        <f t="shared" si="0"/>
        <v>Avoided</v>
      </c>
      <c r="Z7" s="19"/>
      <c r="AA7" s="3" t="str">
        <f t="shared" si="1"/>
        <v>Pass</v>
      </c>
      <c r="AB7" s="4"/>
      <c r="AC7" s="6">
        <v>0</v>
      </c>
      <c r="AD7" s="6">
        <v>16.039279174804687</v>
      </c>
      <c r="AE7" s="7" t="str">
        <f>IF(AND(AA7="Pass", OR(AND(L7="Avoided", J7&gt;AD7),AND(L7="Targeted", I7&gt;AC7))), "Pass", "Fail")</f>
        <v>Fail</v>
      </c>
      <c r="AG7" s="9">
        <v>7.6291221618652347</v>
      </c>
      <c r="AH7" s="9">
        <v>0</v>
      </c>
      <c r="AI7" s="9" t="str">
        <f>IF(AND(AA7="Pass", OR(AND(Y7="Avoided", W7&gt;AH7),AND(Y7="Targeted", V7&gt;AG7))), "Pass", "Fail")</f>
        <v>Fail</v>
      </c>
      <c r="AJ7" s="2" t="str">
        <f>IF(AND(AE7="Pass", AI7="Pass"), "Yes", "No")</f>
        <v>No</v>
      </c>
    </row>
    <row r="8" spans="1:54" x14ac:dyDescent="0.2">
      <c r="A8" s="2" t="s">
        <v>8</v>
      </c>
      <c r="B8" s="2" t="s">
        <v>0</v>
      </c>
      <c r="C8" s="9" t="s">
        <v>2</v>
      </c>
      <c r="D8" s="9">
        <v>817</v>
      </c>
      <c r="E8" s="16">
        <v>1.3682112693786621</v>
      </c>
      <c r="F8" s="16">
        <v>2.3344895839691162</v>
      </c>
      <c r="G8" s="9">
        <v>1407.78564453125</v>
      </c>
      <c r="H8" s="9">
        <v>590.78558349609375</v>
      </c>
      <c r="I8" s="9">
        <v>0</v>
      </c>
      <c r="J8" s="9">
        <v>41.965595245361328</v>
      </c>
      <c r="K8" s="9">
        <v>0.1845562756061554</v>
      </c>
      <c r="L8" s="16" t="str">
        <f t="shared" si="2"/>
        <v>Avoided</v>
      </c>
      <c r="M8" s="19"/>
      <c r="N8" s="2" t="s">
        <v>8</v>
      </c>
      <c r="O8" s="2" t="s">
        <v>2</v>
      </c>
      <c r="P8" s="9" t="s">
        <v>0</v>
      </c>
      <c r="Q8" s="9">
        <v>817</v>
      </c>
      <c r="R8" s="16">
        <v>0.22540977597236633</v>
      </c>
      <c r="S8" s="16">
        <v>0.19824787974357605</v>
      </c>
      <c r="T8" s="9">
        <v>718.35589599609375</v>
      </c>
      <c r="U8" s="9">
        <v>98.644126892089844</v>
      </c>
      <c r="V8" s="9">
        <v>12.073944091796875</v>
      </c>
      <c r="W8" s="9">
        <v>0</v>
      </c>
      <c r="X8" s="9">
        <v>2.0840806886553764E-2</v>
      </c>
      <c r="Y8" s="16" t="str">
        <f t="shared" si="0"/>
        <v>Targeted</v>
      </c>
      <c r="Z8" s="19"/>
      <c r="AA8" s="3" t="str">
        <f t="shared" si="1"/>
        <v>Fail</v>
      </c>
      <c r="AB8" s="4"/>
      <c r="AI8" s="9"/>
      <c r="BB8" s="8"/>
    </row>
    <row r="9" spans="1:54" x14ac:dyDescent="0.2">
      <c r="A9" s="2" t="s">
        <v>9</v>
      </c>
      <c r="B9" s="2" t="s">
        <v>0</v>
      </c>
      <c r="C9" s="9" t="s">
        <v>2</v>
      </c>
      <c r="D9" s="9">
        <v>328</v>
      </c>
      <c r="E9" s="16">
        <v>0.54663020372390747</v>
      </c>
      <c r="F9" s="16">
        <v>0.7152937650680542</v>
      </c>
      <c r="G9" s="9">
        <v>429.93402099609375</v>
      </c>
      <c r="H9" s="9">
        <v>101.93401336669922</v>
      </c>
      <c r="I9" s="9">
        <v>0</v>
      </c>
      <c r="J9" s="9">
        <v>23.709222793579102</v>
      </c>
      <c r="K9" s="9">
        <v>3.7880264222621918E-2</v>
      </c>
      <c r="L9" s="16" t="str">
        <f t="shared" si="2"/>
        <v>Avoided</v>
      </c>
      <c r="M9" s="19"/>
      <c r="N9" s="2" t="s">
        <v>9</v>
      </c>
      <c r="O9" s="2" t="s">
        <v>2</v>
      </c>
      <c r="P9" s="9" t="s">
        <v>0</v>
      </c>
      <c r="Q9" s="9">
        <v>328</v>
      </c>
      <c r="R9" s="16">
        <v>9.110579639673233E-2</v>
      </c>
      <c r="S9" s="16">
        <v>7.9301945865154266E-2</v>
      </c>
      <c r="T9" s="9">
        <v>285.46994018554688</v>
      </c>
      <c r="U9" s="9">
        <v>42.530067443847656</v>
      </c>
      <c r="V9" s="9">
        <v>12.966484069824219</v>
      </c>
      <c r="W9" s="9">
        <v>0</v>
      </c>
      <c r="X9" s="9">
        <v>8.9854402467608452E-3</v>
      </c>
      <c r="Y9" s="16" t="str">
        <f t="shared" si="0"/>
        <v>Targeted</v>
      </c>
      <c r="Z9" s="19"/>
      <c r="AA9" s="3" t="str">
        <f t="shared" si="1"/>
        <v>Fail</v>
      </c>
      <c r="AB9" s="4"/>
      <c r="AI9" s="9"/>
    </row>
    <row r="10" spans="1:54" ht="17" thickBot="1" x14ac:dyDescent="0.25">
      <c r="A10" s="2" t="s">
        <v>10</v>
      </c>
      <c r="B10" s="2" t="s">
        <v>0</v>
      </c>
      <c r="C10" s="9" t="s">
        <v>2</v>
      </c>
      <c r="D10" s="9">
        <v>695</v>
      </c>
      <c r="E10" s="16">
        <v>1.1458814144134521</v>
      </c>
      <c r="F10" s="16">
        <v>1.3379459381103516</v>
      </c>
      <c r="G10" s="9">
        <v>813.0706787109375</v>
      </c>
      <c r="H10" s="9">
        <v>118.07069396972656</v>
      </c>
      <c r="I10" s="9">
        <v>0</v>
      </c>
      <c r="J10" s="9">
        <v>14.521577835083008</v>
      </c>
      <c r="K10" s="9">
        <v>5.2607875317335129E-2</v>
      </c>
      <c r="L10" s="21" t="str">
        <f t="shared" si="2"/>
        <v>Avoided</v>
      </c>
      <c r="M10" s="19"/>
      <c r="N10" s="2" t="s">
        <v>10</v>
      </c>
      <c r="O10" s="2" t="s">
        <v>2</v>
      </c>
      <c r="P10" s="9" t="s">
        <v>0</v>
      </c>
      <c r="Q10" s="9">
        <v>695</v>
      </c>
      <c r="R10" s="16">
        <v>0.19346235692501068</v>
      </c>
      <c r="S10" s="16">
        <v>0.16815139353275299</v>
      </c>
      <c r="T10" s="9">
        <v>603.91900634765625</v>
      </c>
      <c r="U10" s="9">
        <v>91.081016540527344</v>
      </c>
      <c r="V10" s="9">
        <v>13.105182647705078</v>
      </c>
      <c r="W10" s="9">
        <v>0</v>
      </c>
      <c r="X10" s="9">
        <v>1.9242929294705391E-2</v>
      </c>
      <c r="Y10" s="21" t="str">
        <f t="shared" si="0"/>
        <v>Targeted</v>
      </c>
      <c r="Z10" s="19"/>
      <c r="AA10" s="3" t="str">
        <f t="shared" si="1"/>
        <v>Fail</v>
      </c>
      <c r="AB10" s="4"/>
      <c r="AI10" s="9"/>
    </row>
    <row r="11" spans="1:54" s="3" customFormat="1" ht="17" thickTop="1" x14ac:dyDescent="0.2">
      <c r="A11" s="17" t="s">
        <v>11</v>
      </c>
      <c r="B11" s="17" t="s">
        <v>0</v>
      </c>
      <c r="C11" s="18" t="s">
        <v>2</v>
      </c>
      <c r="D11" s="18">
        <v>3985</v>
      </c>
      <c r="E11" s="18">
        <v>6.1822242736816406</v>
      </c>
      <c r="F11" s="18">
        <v>5.9331340789794922</v>
      </c>
      <c r="G11" s="18">
        <v>3814.311767578125</v>
      </c>
      <c r="H11" s="18">
        <v>170.68820190429688</v>
      </c>
      <c r="I11" s="18">
        <v>4.2832674980163574</v>
      </c>
      <c r="J11" s="18">
        <v>0</v>
      </c>
      <c r="K11" s="18">
        <v>0.1492418497800827</v>
      </c>
      <c r="L11" s="16" t="str">
        <f t="shared" si="2"/>
        <v>Targeted</v>
      </c>
      <c r="M11" s="19"/>
      <c r="N11" s="17" t="s">
        <v>11</v>
      </c>
      <c r="O11" s="17" t="s">
        <v>2</v>
      </c>
      <c r="P11" s="18" t="s">
        <v>0</v>
      </c>
      <c r="Q11" s="18">
        <v>3985</v>
      </c>
      <c r="R11" s="18">
        <v>1.1140713691711426</v>
      </c>
      <c r="S11" s="18">
        <v>0.96566265821456909</v>
      </c>
      <c r="T11" s="18">
        <v>3448.97021484375</v>
      </c>
      <c r="U11" s="18">
        <v>536.02972412109375</v>
      </c>
      <c r="V11" s="18">
        <v>13.45118522644043</v>
      </c>
      <c r="W11" s="18">
        <v>0</v>
      </c>
      <c r="X11" s="18">
        <v>0.11324843019247055</v>
      </c>
      <c r="Y11" s="16" t="str">
        <f t="shared" si="0"/>
        <v>Targeted</v>
      </c>
      <c r="Z11" s="19"/>
      <c r="AA11" s="17" t="str">
        <f t="shared" si="1"/>
        <v>Pass</v>
      </c>
      <c r="AB11" s="4"/>
      <c r="AC11" s="18">
        <f>AVERAGE(I11:I17)</f>
        <v>19.859748091016495</v>
      </c>
      <c r="AD11" s="18">
        <f>AVERAGE(J11:J17)</f>
        <v>0</v>
      </c>
      <c r="AE11" s="17" t="str">
        <f t="shared" ref="AE11:AE17" si="3">IF(AND(AA11="Pass", OR(AND(L11="Avoided", J11&gt;AD11),AND(L11="Targeted", I11&gt;AC11))), "Pass", "Fail")</f>
        <v>Fail</v>
      </c>
      <c r="AF11" s="4"/>
      <c r="AG11" s="18">
        <f>AVERAGE(V11:V17)</f>
        <v>16.688850947788783</v>
      </c>
      <c r="AH11" s="18">
        <f>AVERAGE(W11:W17)</f>
        <v>0</v>
      </c>
      <c r="AI11" s="18" t="str">
        <f t="shared" ref="AI11:AI17" si="4">IF(AND(AA11="Pass", OR(AND(Y11="Avoided", W11&gt;AH11),AND(Y11="Targeted", V11&gt;AG11))), "Pass", "Fail")</f>
        <v>Fail</v>
      </c>
      <c r="AJ11" s="17" t="str">
        <f t="shared" ref="AJ11:AJ17" si="5">IF(AND(AE11="Pass", AI11="Pass"), "Yes", "No")</f>
        <v>No</v>
      </c>
      <c r="AK11" s="17"/>
    </row>
    <row r="12" spans="1:54" s="3" customFormat="1" x14ac:dyDescent="0.2">
      <c r="A12" s="4" t="s">
        <v>12</v>
      </c>
      <c r="B12" s="4" t="s">
        <v>0</v>
      </c>
      <c r="C12" s="19" t="s">
        <v>2</v>
      </c>
      <c r="D12" s="19">
        <v>3384</v>
      </c>
      <c r="E12" s="19">
        <v>4.9947600364685059</v>
      </c>
      <c r="F12" s="19">
        <v>4.2685441970825195</v>
      </c>
      <c r="G12" s="19">
        <v>2870.04296875</v>
      </c>
      <c r="H12" s="19">
        <v>513.95697021484375</v>
      </c>
      <c r="I12" s="19">
        <v>15.187853813171387</v>
      </c>
      <c r="J12" s="19">
        <v>0</v>
      </c>
      <c r="K12" s="19">
        <v>0.17720365524291992</v>
      </c>
      <c r="L12" s="16" t="str">
        <f t="shared" si="2"/>
        <v>Targeted</v>
      </c>
      <c r="M12" s="19"/>
      <c r="N12" s="4" t="s">
        <v>12</v>
      </c>
      <c r="O12" s="4" t="s">
        <v>2</v>
      </c>
      <c r="P12" s="19" t="s">
        <v>0</v>
      </c>
      <c r="Q12" s="19">
        <v>3384</v>
      </c>
      <c r="R12" s="19">
        <v>0.96570104360580444</v>
      </c>
      <c r="S12" s="19">
        <v>0.82766109704971313</v>
      </c>
      <c r="T12" s="19">
        <v>2896.244873046875</v>
      </c>
      <c r="U12" s="19">
        <v>487.75515747070312</v>
      </c>
      <c r="V12" s="19">
        <v>14.413568496704102</v>
      </c>
      <c r="W12" s="19">
        <v>0</v>
      </c>
      <c r="X12" s="19">
        <v>0.10304933041334152</v>
      </c>
      <c r="Y12" s="16" t="str">
        <f t="shared" si="0"/>
        <v>Targeted</v>
      </c>
      <c r="Z12" s="19"/>
      <c r="AA12" s="4" t="str">
        <f t="shared" si="1"/>
        <v>Pass</v>
      </c>
      <c r="AB12" s="4"/>
      <c r="AC12" s="19">
        <v>19.859748091016495</v>
      </c>
      <c r="AD12" s="19">
        <v>0</v>
      </c>
      <c r="AE12" s="4" t="str">
        <f t="shared" si="3"/>
        <v>Fail</v>
      </c>
      <c r="AF12" s="4"/>
      <c r="AG12" s="19">
        <v>16.688850947788783</v>
      </c>
      <c r="AH12" s="19">
        <v>0</v>
      </c>
      <c r="AI12" s="19" t="str">
        <f t="shared" si="4"/>
        <v>Fail</v>
      </c>
      <c r="AJ12" s="4" t="str">
        <f t="shared" si="5"/>
        <v>No</v>
      </c>
      <c r="AK12" s="4"/>
    </row>
    <row r="13" spans="1:54" s="3" customFormat="1" x14ac:dyDescent="0.2">
      <c r="A13" s="4" t="s">
        <v>13</v>
      </c>
      <c r="B13" s="4" t="s">
        <v>0</v>
      </c>
      <c r="C13" s="19" t="s">
        <v>2</v>
      </c>
      <c r="D13" s="19">
        <v>9153</v>
      </c>
      <c r="E13" s="19">
        <v>11.91734790802002</v>
      </c>
      <c r="F13" s="19">
        <v>9.2056779861450195</v>
      </c>
      <c r="G13" s="19">
        <v>6859.166015625</v>
      </c>
      <c r="H13" s="19">
        <v>2293.833984375</v>
      </c>
      <c r="I13" s="19">
        <v>25.061006546020508</v>
      </c>
      <c r="J13" s="19">
        <v>0</v>
      </c>
      <c r="K13" s="19">
        <v>0.55063343048095703</v>
      </c>
      <c r="L13" s="16" t="str">
        <f t="shared" si="2"/>
        <v>Targeted</v>
      </c>
      <c r="M13" s="19"/>
      <c r="N13" s="4" t="s">
        <v>13</v>
      </c>
      <c r="O13" s="4" t="s">
        <v>2</v>
      </c>
      <c r="P13" s="19" t="s">
        <v>0</v>
      </c>
      <c r="Q13" s="19">
        <v>9153</v>
      </c>
      <c r="R13" s="19">
        <v>2.6534972190856934</v>
      </c>
      <c r="S13" s="19">
        <v>2.2568180561065674</v>
      </c>
      <c r="T13" s="19">
        <v>7753.09765625</v>
      </c>
      <c r="U13" s="19">
        <v>1399.90234375</v>
      </c>
      <c r="V13" s="19">
        <v>15.294464111328125</v>
      </c>
      <c r="W13" s="19">
        <v>0</v>
      </c>
      <c r="X13" s="19">
        <v>0.2957611083984375</v>
      </c>
      <c r="Y13" s="16" t="str">
        <f t="shared" si="0"/>
        <v>Targeted</v>
      </c>
      <c r="Z13" s="19"/>
      <c r="AA13" s="4" t="str">
        <f t="shared" si="1"/>
        <v>Pass</v>
      </c>
      <c r="AB13" s="4"/>
      <c r="AC13" s="19">
        <v>19.859748091016495</v>
      </c>
      <c r="AD13" s="19">
        <v>0</v>
      </c>
      <c r="AE13" s="4" t="str">
        <f t="shared" si="3"/>
        <v>Pass</v>
      </c>
      <c r="AF13" s="4"/>
      <c r="AG13" s="19">
        <v>16.688850947788783</v>
      </c>
      <c r="AH13" s="19">
        <v>0</v>
      </c>
      <c r="AI13" s="19" t="str">
        <f t="shared" si="4"/>
        <v>Fail</v>
      </c>
      <c r="AJ13" s="4" t="str">
        <f t="shared" si="5"/>
        <v>No</v>
      </c>
      <c r="AK13" s="4"/>
    </row>
    <row r="14" spans="1:54" s="3" customFormat="1" x14ac:dyDescent="0.2">
      <c r="A14" s="4" t="s">
        <v>14</v>
      </c>
      <c r="B14" s="4" t="s">
        <v>0</v>
      </c>
      <c r="C14" s="19" t="s">
        <v>2</v>
      </c>
      <c r="D14" s="19">
        <v>7287</v>
      </c>
      <c r="E14" s="19">
        <v>8.6940441131591797</v>
      </c>
      <c r="F14" s="19">
        <v>7.0618629455566406</v>
      </c>
      <c r="G14" s="19">
        <v>5815.02197265625</v>
      </c>
      <c r="H14" s="19">
        <v>1471.97802734375</v>
      </c>
      <c r="I14" s="19">
        <v>20.200056076049805</v>
      </c>
      <c r="J14" s="19">
        <v>0</v>
      </c>
      <c r="K14" s="19">
        <v>0.4539932906627655</v>
      </c>
      <c r="L14" s="16" t="str">
        <f t="shared" si="2"/>
        <v>Targeted</v>
      </c>
      <c r="M14" s="19"/>
      <c r="N14" s="4" t="s">
        <v>14</v>
      </c>
      <c r="O14" s="4" t="s">
        <v>2</v>
      </c>
      <c r="P14" s="19" t="s">
        <v>0</v>
      </c>
      <c r="Q14" s="19">
        <v>7287</v>
      </c>
      <c r="R14" s="19">
        <v>2.195335865020752</v>
      </c>
      <c r="S14" s="19">
        <v>1.8377475738525391</v>
      </c>
      <c r="T14" s="19">
        <v>6077.83203125</v>
      </c>
      <c r="U14" s="19">
        <v>1209.1678466796875</v>
      </c>
      <c r="V14" s="19">
        <v>16.59349250793457</v>
      </c>
      <c r="W14" s="19">
        <v>0</v>
      </c>
      <c r="X14" s="19">
        <v>0.255464106798172</v>
      </c>
      <c r="Y14" s="16" t="str">
        <f t="shared" si="0"/>
        <v>Targeted</v>
      </c>
      <c r="Z14" s="19"/>
      <c r="AA14" s="4" t="str">
        <f t="shared" si="1"/>
        <v>Pass</v>
      </c>
      <c r="AB14" s="4"/>
      <c r="AC14" s="19">
        <v>19.859748091016495</v>
      </c>
      <c r="AD14" s="19">
        <v>0</v>
      </c>
      <c r="AE14" s="4" t="str">
        <f t="shared" si="3"/>
        <v>Pass</v>
      </c>
      <c r="AF14" s="4"/>
      <c r="AG14" s="19">
        <v>16.688850947788783</v>
      </c>
      <c r="AH14" s="19">
        <v>0</v>
      </c>
      <c r="AI14" s="19" t="str">
        <f t="shared" si="4"/>
        <v>Fail</v>
      </c>
      <c r="AJ14" s="4" t="str">
        <f t="shared" si="5"/>
        <v>No</v>
      </c>
      <c r="AK14" s="4"/>
    </row>
    <row r="15" spans="1:54" s="3" customFormat="1" x14ac:dyDescent="0.2">
      <c r="A15" s="4" t="s">
        <v>15</v>
      </c>
      <c r="B15" s="4" t="s">
        <v>0</v>
      </c>
      <c r="C15" s="19" t="s">
        <v>2</v>
      </c>
      <c r="D15" s="19">
        <v>11274</v>
      </c>
      <c r="E15" s="19">
        <v>11.862748146057129</v>
      </c>
      <c r="F15" s="19">
        <v>9.1497611999511719</v>
      </c>
      <c r="G15" s="19">
        <v>8435.9873046875</v>
      </c>
      <c r="H15" s="19">
        <v>2838.0126953125</v>
      </c>
      <c r="I15" s="19">
        <v>25.173076629638672</v>
      </c>
      <c r="J15" s="19">
        <v>0</v>
      </c>
      <c r="K15" s="19">
        <v>0.62173372507095337</v>
      </c>
      <c r="L15" s="16" t="str">
        <f t="shared" si="2"/>
        <v>Targeted</v>
      </c>
      <c r="M15" s="19"/>
      <c r="N15" s="4" t="s">
        <v>15</v>
      </c>
      <c r="O15" s="4" t="s">
        <v>2</v>
      </c>
      <c r="P15" s="19" t="s">
        <v>0</v>
      </c>
      <c r="Q15" s="19">
        <v>11274</v>
      </c>
      <c r="R15" s="19">
        <v>3.5100173950195312</v>
      </c>
      <c r="S15" s="19">
        <v>2.8946921825408936</v>
      </c>
      <c r="T15" s="19">
        <v>9238.6904296875</v>
      </c>
      <c r="U15" s="19">
        <v>2035.309814453125</v>
      </c>
      <c r="V15" s="19">
        <v>18.053129196166992</v>
      </c>
      <c r="W15" s="19">
        <v>0</v>
      </c>
      <c r="X15" s="19">
        <v>0.43000534176826477</v>
      </c>
      <c r="Y15" s="16" t="str">
        <f t="shared" si="0"/>
        <v>Targeted</v>
      </c>
      <c r="Z15" s="19"/>
      <c r="AA15" s="4" t="str">
        <f t="shared" si="1"/>
        <v>Pass</v>
      </c>
      <c r="AB15" s="4"/>
      <c r="AC15" s="19">
        <v>19.859748091016495</v>
      </c>
      <c r="AD15" s="19">
        <v>0</v>
      </c>
      <c r="AE15" s="4" t="str">
        <f t="shared" si="3"/>
        <v>Pass</v>
      </c>
      <c r="AF15" s="4"/>
      <c r="AG15" s="19">
        <v>16.688850947788783</v>
      </c>
      <c r="AH15" s="19">
        <v>0</v>
      </c>
      <c r="AI15" s="19" t="str">
        <f t="shared" si="4"/>
        <v>Pass</v>
      </c>
      <c r="AJ15" s="4" t="str">
        <f t="shared" si="5"/>
        <v>Yes</v>
      </c>
      <c r="AK15" s="4" t="s">
        <v>33</v>
      </c>
    </row>
    <row r="16" spans="1:54" s="3" customFormat="1" x14ac:dyDescent="0.2">
      <c r="A16" s="4" t="s">
        <v>16</v>
      </c>
      <c r="B16" s="4" t="s">
        <v>0</v>
      </c>
      <c r="C16" s="19" t="s">
        <v>2</v>
      </c>
      <c r="D16" s="19">
        <v>1025</v>
      </c>
      <c r="E16" s="19">
        <v>1.0693457126617432</v>
      </c>
      <c r="F16" s="19">
        <v>0.87814939022064209</v>
      </c>
      <c r="G16" s="19">
        <v>840.10894775390625</v>
      </c>
      <c r="H16" s="19">
        <v>184.89103698730469</v>
      </c>
      <c r="I16" s="19">
        <v>18.038150787353516</v>
      </c>
      <c r="J16" s="19">
        <v>0</v>
      </c>
      <c r="K16" s="19">
        <v>4.3578054755926132E-2</v>
      </c>
      <c r="L16" s="16" t="str">
        <f t="shared" si="2"/>
        <v>Targeted</v>
      </c>
      <c r="M16" s="19"/>
      <c r="N16" s="4" t="s">
        <v>16</v>
      </c>
      <c r="O16" s="4" t="s">
        <v>2</v>
      </c>
      <c r="P16" s="19" t="s">
        <v>0</v>
      </c>
      <c r="Q16" s="19">
        <v>1025</v>
      </c>
      <c r="R16" s="19">
        <v>0.33510419726371765</v>
      </c>
      <c r="S16" s="19">
        <v>0.27095973491668701</v>
      </c>
      <c r="T16" s="19">
        <v>828.26507568359375</v>
      </c>
      <c r="U16" s="19">
        <v>196.73493957519531</v>
      </c>
      <c r="V16" s="19">
        <v>19.193653106689453</v>
      </c>
      <c r="W16" s="19">
        <v>0</v>
      </c>
      <c r="X16" s="19">
        <v>4.1564714163541794E-2</v>
      </c>
      <c r="Y16" s="16" t="str">
        <f t="shared" si="0"/>
        <v>Targeted</v>
      </c>
      <c r="Z16" s="19"/>
      <c r="AA16" s="4" t="str">
        <f t="shared" si="1"/>
        <v>Pass</v>
      </c>
      <c r="AB16" s="4"/>
      <c r="AC16" s="19">
        <v>19.859748091016495</v>
      </c>
      <c r="AD16" s="19">
        <v>0</v>
      </c>
      <c r="AE16" s="4" t="str">
        <f t="shared" si="3"/>
        <v>Fail</v>
      </c>
      <c r="AF16" s="4"/>
      <c r="AG16" s="19">
        <v>16.688850947788783</v>
      </c>
      <c r="AH16" s="19">
        <v>0</v>
      </c>
      <c r="AI16" s="19" t="str">
        <f t="shared" si="4"/>
        <v>Pass</v>
      </c>
      <c r="AJ16" s="4" t="str">
        <f t="shared" si="5"/>
        <v>No</v>
      </c>
      <c r="AK16" s="4"/>
    </row>
    <row r="17" spans="1:38" s="3" customFormat="1" ht="17" thickBot="1" x14ac:dyDescent="0.25">
      <c r="A17" s="20" t="s">
        <v>17</v>
      </c>
      <c r="B17" s="20" t="s">
        <v>0</v>
      </c>
      <c r="C17" s="21" t="s">
        <v>2</v>
      </c>
      <c r="D17" s="21">
        <v>10781</v>
      </c>
      <c r="E17" s="21">
        <v>10.123099327087402</v>
      </c>
      <c r="F17" s="21">
        <v>7.203981876373291</v>
      </c>
      <c r="G17" s="21">
        <v>7430.8232421875</v>
      </c>
      <c r="H17" s="21">
        <v>3350.177001953125</v>
      </c>
      <c r="I17" s="21">
        <v>31.074825286865234</v>
      </c>
      <c r="J17" s="21">
        <v>0</v>
      </c>
      <c r="K17" s="21">
        <v>0.70780080556869507</v>
      </c>
      <c r="L17" s="21" t="str">
        <f t="shared" si="2"/>
        <v>Targeted</v>
      </c>
      <c r="M17" s="19"/>
      <c r="N17" s="20" t="s">
        <v>17</v>
      </c>
      <c r="O17" s="20" t="s">
        <v>2</v>
      </c>
      <c r="P17" s="21" t="s">
        <v>0</v>
      </c>
      <c r="Q17" s="21">
        <v>10781</v>
      </c>
      <c r="R17" s="21">
        <v>3.539884090423584</v>
      </c>
      <c r="S17" s="21">
        <v>2.8582479953765869</v>
      </c>
      <c r="T17" s="21">
        <v>8643.9404296875</v>
      </c>
      <c r="U17" s="21">
        <v>2137.059814453125</v>
      </c>
      <c r="V17" s="21">
        <v>19.822463989257812</v>
      </c>
      <c r="W17" s="21">
        <v>0</v>
      </c>
      <c r="X17" s="21">
        <v>0.45150232315063477</v>
      </c>
      <c r="Y17" s="21" t="str">
        <f t="shared" si="0"/>
        <v>Targeted</v>
      </c>
      <c r="Z17" s="19"/>
      <c r="AA17" s="20" t="str">
        <f t="shared" si="1"/>
        <v>Pass</v>
      </c>
      <c r="AB17" s="4"/>
      <c r="AC17" s="21">
        <v>19.859748091016495</v>
      </c>
      <c r="AD17" s="21">
        <v>0</v>
      </c>
      <c r="AE17" s="20" t="str">
        <f t="shared" si="3"/>
        <v>Pass</v>
      </c>
      <c r="AF17" s="4"/>
      <c r="AG17" s="21">
        <v>16.688850947788783</v>
      </c>
      <c r="AH17" s="21">
        <v>0</v>
      </c>
      <c r="AI17" s="21" t="str">
        <f t="shared" si="4"/>
        <v>Pass</v>
      </c>
      <c r="AJ17" s="20" t="str">
        <f t="shared" si="5"/>
        <v>Yes</v>
      </c>
      <c r="AK17" s="20" t="s">
        <v>33</v>
      </c>
    </row>
    <row r="18" spans="1:38" ht="17" thickTop="1" x14ac:dyDescent="0.2">
      <c r="A18" s="2" t="s">
        <v>18</v>
      </c>
      <c r="B18" s="2" t="s">
        <v>0</v>
      </c>
      <c r="C18" s="9" t="s">
        <v>2</v>
      </c>
      <c r="D18" s="9">
        <v>458</v>
      </c>
      <c r="E18" s="16">
        <v>0.42860618233680725</v>
      </c>
      <c r="F18" s="16">
        <v>0.45131149888038635</v>
      </c>
      <c r="G18" s="9">
        <v>482.3724365234375</v>
      </c>
      <c r="H18" s="9">
        <v>24.372442245483398</v>
      </c>
      <c r="I18" s="9">
        <v>0</v>
      </c>
      <c r="J18" s="9">
        <v>5.0526189804077148</v>
      </c>
      <c r="K18" s="9">
        <v>2.4004144594073296E-2</v>
      </c>
      <c r="L18" s="16" t="str">
        <f t="shared" si="2"/>
        <v>Avoided</v>
      </c>
      <c r="M18" s="19"/>
      <c r="N18" s="2" t="s">
        <v>18</v>
      </c>
      <c r="O18" s="2" t="s">
        <v>2</v>
      </c>
      <c r="P18" s="9" t="s">
        <v>0</v>
      </c>
      <c r="Q18" s="9">
        <v>458</v>
      </c>
      <c r="R18" s="16">
        <v>0.15712267160415649</v>
      </c>
      <c r="S18" s="16">
        <v>0.12512846291065216</v>
      </c>
      <c r="T18" s="9">
        <v>364.62258911132812</v>
      </c>
      <c r="U18" s="9">
        <v>93.377403259277344</v>
      </c>
      <c r="V18" s="9">
        <v>20.388078689575195</v>
      </c>
      <c r="W18" s="9">
        <v>0</v>
      </c>
      <c r="X18" s="9">
        <v>1.9728092476725578E-2</v>
      </c>
      <c r="Y18" s="16" t="str">
        <f t="shared" si="0"/>
        <v>Targeted</v>
      </c>
      <c r="Z18" s="19"/>
      <c r="AA18" s="3" t="str">
        <f t="shared" si="1"/>
        <v>Fail</v>
      </c>
      <c r="AB18" s="4"/>
      <c r="AI18" s="9"/>
    </row>
    <row r="19" spans="1:38" x14ac:dyDescent="0.2">
      <c r="A19" s="2" t="s">
        <v>19</v>
      </c>
      <c r="B19" s="2" t="s">
        <v>0</v>
      </c>
      <c r="C19" s="9" t="s">
        <v>2</v>
      </c>
      <c r="D19" s="9">
        <v>119</v>
      </c>
      <c r="E19" s="16">
        <v>0.11151092499494553</v>
      </c>
      <c r="F19" s="16">
        <v>0.13031242787837982</v>
      </c>
      <c r="G19" s="9">
        <v>139.09039306640625</v>
      </c>
      <c r="H19" s="9">
        <v>20.090391159057617</v>
      </c>
      <c r="I19" s="9">
        <v>0</v>
      </c>
      <c r="J19" s="9">
        <v>14.444126129150391</v>
      </c>
      <c r="K19" s="9">
        <v>8.8269989937543869E-3</v>
      </c>
      <c r="L19" s="16" t="str">
        <f t="shared" si="2"/>
        <v>Avoided</v>
      </c>
      <c r="M19" s="19"/>
      <c r="N19" s="2" t="s">
        <v>19</v>
      </c>
      <c r="O19" s="2" t="s">
        <v>2</v>
      </c>
      <c r="P19" s="9" t="s">
        <v>0</v>
      </c>
      <c r="Q19" s="9">
        <v>119</v>
      </c>
      <c r="R19" s="16">
        <v>4.092961922287941E-2</v>
      </c>
      <c r="S19" s="16">
        <v>3.247249498963356E-2</v>
      </c>
      <c r="T19" s="9">
        <v>94.403518676757812</v>
      </c>
      <c r="U19" s="9">
        <v>24.59648323059082</v>
      </c>
      <c r="V19" s="9">
        <v>20.669313430786133</v>
      </c>
      <c r="W19" s="9">
        <v>0</v>
      </c>
      <c r="X19" s="9">
        <v>5.1965643651783466E-3</v>
      </c>
      <c r="Y19" s="16" t="str">
        <f t="shared" si="0"/>
        <v>Targeted</v>
      </c>
      <c r="Z19" s="19"/>
      <c r="AA19" s="3" t="str">
        <f t="shared" si="1"/>
        <v>Fail</v>
      </c>
      <c r="AB19" s="4"/>
      <c r="AI19" s="9"/>
    </row>
    <row r="20" spans="1:38" x14ac:dyDescent="0.2">
      <c r="A20" s="2" t="s">
        <v>20</v>
      </c>
      <c r="B20" s="2" t="s">
        <v>0</v>
      </c>
      <c r="C20" s="9" t="s">
        <v>2</v>
      </c>
      <c r="D20" s="9">
        <v>451</v>
      </c>
      <c r="E20" s="16">
        <v>0.42170026898384094</v>
      </c>
      <c r="F20" s="16">
        <v>0.41264122724533081</v>
      </c>
      <c r="G20" s="9">
        <v>441.27139282226562</v>
      </c>
      <c r="H20" s="9">
        <v>9.7286081314086914</v>
      </c>
      <c r="I20" s="9">
        <v>2.1571192741394043</v>
      </c>
      <c r="J20" s="9">
        <v>0</v>
      </c>
      <c r="K20" s="9">
        <v>2.4679407477378845E-2</v>
      </c>
      <c r="L20" s="16" t="str">
        <f t="shared" si="2"/>
        <v>Targeted</v>
      </c>
      <c r="M20" s="19"/>
      <c r="N20" s="2" t="s">
        <v>20</v>
      </c>
      <c r="O20" s="2" t="s">
        <v>2</v>
      </c>
      <c r="P20" s="9" t="s">
        <v>0</v>
      </c>
      <c r="Q20" s="9">
        <v>451</v>
      </c>
      <c r="R20" s="16">
        <v>0.15515129268169403</v>
      </c>
      <c r="S20" s="16">
        <v>0.12629362940788269</v>
      </c>
      <c r="T20" s="9">
        <v>367.00930786132812</v>
      </c>
      <c r="U20" s="9">
        <v>83.990684509277344</v>
      </c>
      <c r="V20" s="9">
        <v>18.623210906982422</v>
      </c>
      <c r="W20" s="9">
        <v>0</v>
      </c>
      <c r="X20" s="9">
        <v>1.7744936048984528E-2</v>
      </c>
      <c r="Y20" s="16" t="str">
        <f t="shared" si="0"/>
        <v>Targeted</v>
      </c>
      <c r="Z20" s="19"/>
      <c r="AA20" s="3" t="str">
        <f t="shared" si="1"/>
        <v>Pass</v>
      </c>
      <c r="AB20" s="4"/>
      <c r="AC20" s="6">
        <v>0.89391400597312232</v>
      </c>
      <c r="AD20" s="6">
        <v>8.5702204650098626</v>
      </c>
      <c r="AE20" s="7" t="str">
        <f>IF(AND(AA20="Pass", OR(AND(L20="Avoided", J20&gt;AD20),AND(L20="Targeted", I20&gt;AC20))), "Pass", "Fail")</f>
        <v>Pass</v>
      </c>
      <c r="AG20" s="9">
        <v>17.798277768221769</v>
      </c>
      <c r="AH20" s="9">
        <v>0</v>
      </c>
      <c r="AI20" s="9" t="str">
        <f>IF(AND(AA20="Pass", OR(AND(Y20="Avoided", W20&gt;AH20),AND(Y20="Targeted", V20&gt;AG20))), "Pass", "Fail")</f>
        <v>Pass</v>
      </c>
      <c r="AJ20" s="2" t="str">
        <f>IF(AND(AE20="Pass", AI20="Pass"), "Yes", "No")</f>
        <v>Yes</v>
      </c>
      <c r="AK20" s="3" t="s">
        <v>33</v>
      </c>
    </row>
    <row r="21" spans="1:38" x14ac:dyDescent="0.2">
      <c r="A21" s="2" t="s">
        <v>21</v>
      </c>
      <c r="B21" s="2" t="s">
        <v>0</v>
      </c>
      <c r="C21" s="9" t="s">
        <v>2</v>
      </c>
      <c r="D21" s="9">
        <v>243</v>
      </c>
      <c r="E21" s="16">
        <v>0.22727060317993164</v>
      </c>
      <c r="F21" s="16">
        <v>0.30612689256668091</v>
      </c>
      <c r="G21" s="9">
        <v>327.57281494140625</v>
      </c>
      <c r="H21" s="9">
        <v>84.572830200195312</v>
      </c>
      <c r="I21" s="9">
        <v>0</v>
      </c>
      <c r="J21" s="9">
        <v>25.818023681640625</v>
      </c>
      <c r="K21" s="9">
        <v>3.6882150918245316E-2</v>
      </c>
      <c r="L21" s="16" t="str">
        <f t="shared" si="2"/>
        <v>Avoided</v>
      </c>
      <c r="M21" s="19"/>
      <c r="N21" s="2" t="s">
        <v>21</v>
      </c>
      <c r="O21" s="2" t="s">
        <v>2</v>
      </c>
      <c r="P21" s="9" t="s">
        <v>0</v>
      </c>
      <c r="Q21" s="9">
        <v>243</v>
      </c>
      <c r="R21" s="16">
        <v>8.3760753273963928E-2</v>
      </c>
      <c r="S21" s="16">
        <v>6.6598609089851379E-2</v>
      </c>
      <c r="T21" s="9">
        <v>193.17738342285156</v>
      </c>
      <c r="U21" s="9">
        <v>49.822620391845703</v>
      </c>
      <c r="V21" s="9">
        <v>20.503135681152344</v>
      </c>
      <c r="W21" s="9">
        <v>0</v>
      </c>
      <c r="X21" s="9">
        <v>1.0526157915592194E-2</v>
      </c>
      <c r="Y21" s="16" t="str">
        <f t="shared" si="0"/>
        <v>Targeted</v>
      </c>
      <c r="Z21" s="19"/>
      <c r="AA21" s="3" t="str">
        <f t="shared" si="1"/>
        <v>Fail</v>
      </c>
      <c r="AB21" s="4"/>
      <c r="AI21" s="9"/>
    </row>
    <row r="22" spans="1:38" x14ac:dyDescent="0.2">
      <c r="A22" s="2" t="s">
        <v>22</v>
      </c>
      <c r="B22" s="2" t="s">
        <v>0</v>
      </c>
      <c r="C22" s="9" t="s">
        <v>2</v>
      </c>
      <c r="D22" s="9">
        <v>407</v>
      </c>
      <c r="E22" s="16">
        <v>0.37957212328910828</v>
      </c>
      <c r="F22" s="16">
        <v>0.48225581645965576</v>
      </c>
      <c r="G22" s="9">
        <v>517.63714599609375</v>
      </c>
      <c r="H22" s="9">
        <v>110.63716888427734</v>
      </c>
      <c r="I22" s="9">
        <v>0</v>
      </c>
      <c r="J22" s="9">
        <v>21.373497009277344</v>
      </c>
      <c r="K22" s="9">
        <v>5.1763977855443954E-2</v>
      </c>
      <c r="L22" s="16" t="str">
        <f t="shared" si="2"/>
        <v>Avoided</v>
      </c>
      <c r="M22" s="19"/>
      <c r="N22" s="2" t="s">
        <v>22</v>
      </c>
      <c r="O22" s="2" t="s">
        <v>2</v>
      </c>
      <c r="P22" s="9" t="s">
        <v>0</v>
      </c>
      <c r="Q22" s="9">
        <v>407</v>
      </c>
      <c r="R22" s="16">
        <v>0.14047174155712128</v>
      </c>
      <c r="S22" s="16">
        <v>0.11708483099937439</v>
      </c>
      <c r="T22" s="9">
        <v>339.1597900390625</v>
      </c>
      <c r="U22" s="9">
        <v>67.840194702148438</v>
      </c>
      <c r="V22" s="9">
        <v>16.668352127075195</v>
      </c>
      <c r="W22" s="9">
        <v>0</v>
      </c>
      <c r="X22" s="9">
        <v>1.4332778751850128E-2</v>
      </c>
      <c r="Y22" s="16" t="str">
        <f t="shared" si="0"/>
        <v>Targeted</v>
      </c>
      <c r="Z22" s="19"/>
      <c r="AA22" s="3" t="str">
        <f t="shared" si="1"/>
        <v>Fail</v>
      </c>
      <c r="AB22" s="4"/>
      <c r="AI22" s="9"/>
    </row>
    <row r="23" spans="1:38" x14ac:dyDescent="0.2">
      <c r="A23" s="2" t="s">
        <v>23</v>
      </c>
      <c r="B23" s="2" t="s">
        <v>0</v>
      </c>
      <c r="C23" s="9" t="s">
        <v>2</v>
      </c>
      <c r="D23" s="9">
        <v>808</v>
      </c>
      <c r="E23" s="16">
        <v>0.74905669689178467</v>
      </c>
      <c r="F23" s="16">
        <v>0.75792670249938965</v>
      </c>
      <c r="G23" s="9">
        <v>817.64105224609375</v>
      </c>
      <c r="H23" s="9">
        <v>9.6410589218139648</v>
      </c>
      <c r="I23" s="9">
        <v>0</v>
      </c>
      <c r="J23" s="9">
        <v>1.1791309118270874</v>
      </c>
      <c r="K23" s="9">
        <v>3.7947501987218857E-2</v>
      </c>
      <c r="L23" s="16" t="str">
        <f t="shared" si="2"/>
        <v>Avoided</v>
      </c>
      <c r="M23" s="19"/>
      <c r="N23" s="2" t="s">
        <v>23</v>
      </c>
      <c r="O23" s="2" t="s">
        <v>2</v>
      </c>
      <c r="P23" s="9" t="s">
        <v>0</v>
      </c>
      <c r="Q23" s="9">
        <v>808</v>
      </c>
      <c r="R23" s="16">
        <v>0.27960413694381714</v>
      </c>
      <c r="S23" s="16">
        <v>0.22261920571327209</v>
      </c>
      <c r="T23" s="9">
        <v>642.95751953125</v>
      </c>
      <c r="U23" s="9">
        <v>165.04246520996094</v>
      </c>
      <c r="V23" s="9">
        <v>20.426048278808594</v>
      </c>
      <c r="W23" s="9">
        <v>0</v>
      </c>
      <c r="X23" s="9">
        <v>3.4868963062763214E-2</v>
      </c>
      <c r="Y23" s="16" t="str">
        <f t="shared" si="0"/>
        <v>Targeted</v>
      </c>
      <c r="Z23" s="19"/>
      <c r="AA23" s="3" t="str">
        <f t="shared" si="1"/>
        <v>Fail</v>
      </c>
      <c r="AB23" s="4"/>
      <c r="AI23" s="9"/>
    </row>
    <row r="24" spans="1:38" x14ac:dyDescent="0.2">
      <c r="A24" s="2" t="s">
        <v>24</v>
      </c>
      <c r="B24" s="2" t="s">
        <v>0</v>
      </c>
      <c r="C24" s="9" t="s">
        <v>2</v>
      </c>
      <c r="D24" s="9">
        <v>691</v>
      </c>
      <c r="E24" s="16">
        <v>0.63687807321548462</v>
      </c>
      <c r="F24" s="16">
        <v>0.64192479848861694</v>
      </c>
      <c r="G24" s="9">
        <v>696.510986328125</v>
      </c>
      <c r="H24" s="9">
        <v>5.5109724998474121</v>
      </c>
      <c r="I24" s="9">
        <v>0</v>
      </c>
      <c r="J24" s="9">
        <v>0.79122549295425415</v>
      </c>
      <c r="K24" s="9">
        <v>1.5100521966814995E-2</v>
      </c>
      <c r="L24" s="16" t="str">
        <f t="shared" si="2"/>
        <v>Avoided</v>
      </c>
      <c r="M24" s="19"/>
      <c r="N24" s="2" t="s">
        <v>24</v>
      </c>
      <c r="O24" s="2" t="s">
        <v>2</v>
      </c>
      <c r="P24" s="9" t="s">
        <v>0</v>
      </c>
      <c r="Q24" s="9">
        <v>691</v>
      </c>
      <c r="R24" s="16">
        <v>0.24019409716129303</v>
      </c>
      <c r="S24" s="16">
        <v>0.20029935240745544</v>
      </c>
      <c r="T24" s="9">
        <v>575.99884033203125</v>
      </c>
      <c r="U24" s="9">
        <v>115.00114440917969</v>
      </c>
      <c r="V24" s="9">
        <v>16.64271354675293</v>
      </c>
      <c r="W24" s="9">
        <v>0</v>
      </c>
      <c r="X24" s="9">
        <v>2.4296598508954048E-2</v>
      </c>
      <c r="Y24" s="16" t="str">
        <f t="shared" si="0"/>
        <v>Targeted</v>
      </c>
      <c r="Z24" s="19"/>
      <c r="AA24" s="3" t="str">
        <f t="shared" si="1"/>
        <v>Fail</v>
      </c>
      <c r="AB24" s="4"/>
      <c r="AI24" s="9"/>
    </row>
    <row r="25" spans="1:38" x14ac:dyDescent="0.2">
      <c r="A25" s="2" t="s">
        <v>25</v>
      </c>
      <c r="B25" s="2" t="s">
        <v>0</v>
      </c>
      <c r="C25" s="9" t="s">
        <v>2</v>
      </c>
      <c r="D25" s="9">
        <v>88</v>
      </c>
      <c r="E25" s="16">
        <v>8.123401552438736E-2</v>
      </c>
      <c r="F25" s="16">
        <v>9.5775187015533447E-2</v>
      </c>
      <c r="G25" s="9">
        <v>103.76741027832031</v>
      </c>
      <c r="H25" s="9">
        <v>15.767406463623047</v>
      </c>
      <c r="I25" s="9">
        <v>0</v>
      </c>
      <c r="J25" s="9">
        <v>15.194951057434082</v>
      </c>
      <c r="K25" s="9">
        <v>9.0799815952777863E-3</v>
      </c>
      <c r="L25" s="16" t="str">
        <f t="shared" si="2"/>
        <v>Avoided</v>
      </c>
      <c r="M25" s="19"/>
      <c r="N25" s="2" t="s">
        <v>25</v>
      </c>
      <c r="O25" s="2" t="s">
        <v>2</v>
      </c>
      <c r="P25" s="9" t="s">
        <v>0</v>
      </c>
      <c r="Q25" s="9">
        <v>88</v>
      </c>
      <c r="R25" s="16">
        <v>3.071124479174614E-2</v>
      </c>
      <c r="S25" s="16">
        <v>2.4943534284830093E-2</v>
      </c>
      <c r="T25" s="9">
        <v>71.469078063964844</v>
      </c>
      <c r="U25" s="9">
        <v>16.530921936035156</v>
      </c>
      <c r="V25" s="9">
        <v>18.785139083862305</v>
      </c>
      <c r="W25" s="9">
        <v>0</v>
      </c>
      <c r="X25" s="9">
        <v>3.4925318323075771E-3</v>
      </c>
      <c r="Y25" s="16" t="str">
        <f t="shared" si="0"/>
        <v>Targeted</v>
      </c>
      <c r="Z25" s="19"/>
      <c r="AA25" s="3" t="str">
        <f t="shared" si="1"/>
        <v>Fail</v>
      </c>
      <c r="AB25" s="4"/>
      <c r="AI25" s="9"/>
    </row>
    <row r="26" spans="1:38" x14ac:dyDescent="0.2">
      <c r="A26" s="2" t="s">
        <v>26</v>
      </c>
      <c r="B26" s="2" t="s">
        <v>0</v>
      </c>
      <c r="C26" s="9" t="s">
        <v>2</v>
      </c>
      <c r="D26" s="9">
        <v>272</v>
      </c>
      <c r="E26" s="16">
        <v>0.25059884786605835</v>
      </c>
      <c r="F26" s="16">
        <v>0.2796635627746582</v>
      </c>
      <c r="G26" s="9">
        <v>303.63531494140625</v>
      </c>
      <c r="H26" s="9">
        <v>31.63531494140625</v>
      </c>
      <c r="I26" s="9">
        <v>0</v>
      </c>
      <c r="J26" s="9">
        <v>10.418851852416992</v>
      </c>
      <c r="K26" s="9">
        <v>1.325845904648304E-2</v>
      </c>
      <c r="L26" s="16" t="str">
        <f t="shared" si="2"/>
        <v>Avoided</v>
      </c>
      <c r="M26" s="19"/>
      <c r="N26" s="2" t="s">
        <v>26</v>
      </c>
      <c r="O26" s="2" t="s">
        <v>2</v>
      </c>
      <c r="P26" s="9" t="s">
        <v>0</v>
      </c>
      <c r="Q26" s="9">
        <v>272</v>
      </c>
      <c r="R26" s="16">
        <v>9.4963446259498596E-2</v>
      </c>
      <c r="S26" s="16">
        <v>7.4521973729133606E-2</v>
      </c>
      <c r="T26" s="9">
        <v>213.40664672851562</v>
      </c>
      <c r="U26" s="9">
        <v>58.593357086181641</v>
      </c>
      <c r="V26" s="9">
        <v>21.541675567626953</v>
      </c>
      <c r="W26" s="9">
        <v>0</v>
      </c>
      <c r="X26" s="9">
        <v>1.2379175052046776E-2</v>
      </c>
      <c r="Y26" s="16" t="str">
        <f t="shared" si="0"/>
        <v>Targeted</v>
      </c>
      <c r="Z26" s="19"/>
      <c r="AA26" s="3" t="str">
        <f t="shared" si="1"/>
        <v>Fail</v>
      </c>
      <c r="AB26" s="4"/>
      <c r="AI26" s="9"/>
    </row>
    <row r="27" spans="1:38" x14ac:dyDescent="0.2">
      <c r="A27" s="3" t="s">
        <v>27</v>
      </c>
      <c r="B27" s="3" t="s">
        <v>0</v>
      </c>
      <c r="C27" s="16" t="s">
        <v>2</v>
      </c>
      <c r="D27" s="16">
        <v>675</v>
      </c>
      <c r="E27" s="16">
        <v>0.61842072010040283</v>
      </c>
      <c r="F27" s="16">
        <v>0.57122230529785156</v>
      </c>
      <c r="G27" s="16">
        <v>623.18743896484375</v>
      </c>
      <c r="H27" s="16">
        <v>51.81256103515625</v>
      </c>
      <c r="I27" s="16">
        <v>7.6759347915649414</v>
      </c>
      <c r="J27" s="16">
        <v>0</v>
      </c>
      <c r="K27" s="16">
        <v>2.1436912938952446E-2</v>
      </c>
      <c r="L27" s="16" t="str">
        <f t="shared" si="2"/>
        <v>Targeted</v>
      </c>
      <c r="M27" s="19"/>
      <c r="N27" s="2" t="s">
        <v>27</v>
      </c>
      <c r="O27" s="2" t="s">
        <v>2</v>
      </c>
      <c r="P27" s="9" t="s">
        <v>0</v>
      </c>
      <c r="Q27" s="9">
        <v>675</v>
      </c>
      <c r="R27" s="16">
        <v>0.23605194687843323</v>
      </c>
      <c r="S27" s="16">
        <v>0.18531616032123566</v>
      </c>
      <c r="T27" s="9">
        <v>529.649658203125</v>
      </c>
      <c r="U27" s="9">
        <v>145.35037231445312</v>
      </c>
      <c r="V27" s="9">
        <v>21.533388137817383</v>
      </c>
      <c r="W27" s="9">
        <v>0</v>
      </c>
      <c r="X27" s="9">
        <v>3.0708560720086098E-2</v>
      </c>
      <c r="Y27" s="16" t="str">
        <f t="shared" si="0"/>
        <v>Targeted</v>
      </c>
      <c r="Z27" s="19"/>
      <c r="AA27" s="3" t="str">
        <f t="shared" si="1"/>
        <v>Pass</v>
      </c>
      <c r="AB27" s="4"/>
      <c r="AC27" s="6">
        <v>0.89391400597312232</v>
      </c>
      <c r="AD27" s="6">
        <v>8.5702204650098626</v>
      </c>
      <c r="AE27" s="7" t="str">
        <f>IF(AND(AA27="Pass", OR(AND(L27="Avoided", J27&gt;AD27),AND(L27="Targeted", I27&gt;AC27))), "Pass", "Fail")</f>
        <v>Pass</v>
      </c>
      <c r="AG27" s="9">
        <v>17.798277768221769</v>
      </c>
      <c r="AH27" s="9">
        <v>0</v>
      </c>
      <c r="AI27" s="9" t="str">
        <f>IF(AND(AA27="Pass", OR(AND(Y27="Avoided", W27&gt;AH27),AND(Y27="Targeted", V27&gt;AG27))), "Pass", "Fail")</f>
        <v>Pass</v>
      </c>
      <c r="AJ27" s="2" t="str">
        <f>IF(AND(AE27="Pass", AI27="Pass"), "Yes", "No")</f>
        <v>Yes</v>
      </c>
      <c r="AK27" s="3" t="s">
        <v>33</v>
      </c>
    </row>
    <row r="28" spans="1:38" ht="17" thickBot="1" x14ac:dyDescent="0.25">
      <c r="A28" s="22" t="s">
        <v>28</v>
      </c>
      <c r="B28" s="22" t="s">
        <v>0</v>
      </c>
      <c r="C28" s="23" t="s">
        <v>2</v>
      </c>
      <c r="D28" s="23">
        <v>0</v>
      </c>
      <c r="E28" s="21">
        <v>0</v>
      </c>
      <c r="F28" s="21">
        <v>0</v>
      </c>
      <c r="G28" s="23">
        <v>0</v>
      </c>
      <c r="H28" s="23">
        <v>0</v>
      </c>
      <c r="I28" s="23">
        <v>0</v>
      </c>
      <c r="J28" s="23">
        <v>0</v>
      </c>
      <c r="K28" s="23">
        <v>0</v>
      </c>
      <c r="L28" s="21" t="str">
        <f t="shared" si="2"/>
        <v>Avoided</v>
      </c>
      <c r="M28" s="19"/>
      <c r="N28" s="22" t="s">
        <v>28</v>
      </c>
      <c r="O28" s="22" t="s">
        <v>2</v>
      </c>
      <c r="P28" s="23" t="s">
        <v>0</v>
      </c>
      <c r="Q28" s="23">
        <v>0</v>
      </c>
      <c r="R28" s="21">
        <v>0</v>
      </c>
      <c r="S28" s="21">
        <v>0</v>
      </c>
      <c r="T28" s="23">
        <v>0</v>
      </c>
      <c r="U28" s="23">
        <v>0</v>
      </c>
      <c r="V28" s="23">
        <v>0</v>
      </c>
      <c r="W28" s="23">
        <v>0</v>
      </c>
      <c r="X28" s="23">
        <v>0</v>
      </c>
      <c r="Y28" s="21" t="str">
        <f t="shared" si="0"/>
        <v>Avoided</v>
      </c>
      <c r="Z28" s="19"/>
      <c r="AA28" s="20" t="str">
        <f t="shared" si="1"/>
        <v>Pass</v>
      </c>
      <c r="AB28" s="4"/>
      <c r="AC28" s="23">
        <v>0.89391400597312232</v>
      </c>
      <c r="AD28" s="23">
        <v>8.5702204650098626</v>
      </c>
      <c r="AE28" s="22" t="str">
        <f>IF(AND(AA28="Pass", OR(AND(L28="Avoided", J28&gt;AD28),AND(L28="Targeted", I28&gt;AC28))), "Pass", "Fail")</f>
        <v>Fail</v>
      </c>
      <c r="AG28" s="23">
        <v>17.798277768221769</v>
      </c>
      <c r="AH28" s="23">
        <v>0</v>
      </c>
      <c r="AI28" s="23" t="str">
        <f>IF(AND(AA28="Pass", OR(AND(Y28="Avoided", W28&gt;AH28),AND(Y28="Targeted", V28&gt;AG28))), "Pass", "Fail")</f>
        <v>Fail</v>
      </c>
      <c r="AJ28" s="22" t="str">
        <f>IF(AND(AE28="Pass", AI28="Pass"), "Yes", "No")</f>
        <v>No</v>
      </c>
      <c r="AK28" s="22"/>
    </row>
    <row r="29" spans="1:38" ht="17" thickTop="1" x14ac:dyDescent="0.2">
      <c r="A29" s="7"/>
      <c r="B29" s="7"/>
      <c r="C29" s="6"/>
      <c r="D29" s="6"/>
      <c r="E29" s="19"/>
      <c r="F29" s="19"/>
      <c r="G29" s="6"/>
      <c r="H29" s="6"/>
      <c r="I29" s="6"/>
      <c r="J29" s="6"/>
      <c r="K29" s="6"/>
      <c r="L29" s="16"/>
      <c r="M29" s="19"/>
      <c r="N29" s="7"/>
      <c r="O29" s="7"/>
      <c r="P29" s="6"/>
      <c r="Q29" s="6"/>
      <c r="R29" s="19"/>
      <c r="S29" s="19"/>
      <c r="T29" s="6"/>
      <c r="U29" s="6"/>
      <c r="V29" s="6"/>
      <c r="W29" s="6"/>
      <c r="X29" s="6"/>
      <c r="Y29" s="16"/>
      <c r="Z29" s="19"/>
      <c r="AA29" s="4"/>
      <c r="AB29" s="4"/>
      <c r="AG29" s="6"/>
      <c r="AH29" s="6"/>
      <c r="AI29" s="6"/>
      <c r="AJ29" s="7"/>
      <c r="AK29" s="7"/>
    </row>
    <row r="30" spans="1:38" s="8" customFormat="1" ht="17" thickBot="1" x14ac:dyDescent="0.25">
      <c r="A30" s="5" t="s">
        <v>29</v>
      </c>
      <c r="L30" s="16"/>
      <c r="M30" s="19"/>
      <c r="N30" s="5" t="s">
        <v>30</v>
      </c>
      <c r="Y30" s="16"/>
      <c r="Z30" s="19"/>
      <c r="AB30" s="11"/>
      <c r="AC30" s="12" t="s">
        <v>52</v>
      </c>
      <c r="AD30" s="12"/>
      <c r="AF30" s="11"/>
      <c r="AG30" s="12" t="s">
        <v>51</v>
      </c>
      <c r="AH30" s="12"/>
    </row>
    <row r="31" spans="1:38" s="5" customFormat="1" ht="18" thickTop="1" thickBot="1" x14ac:dyDescent="0.25">
      <c r="A31" s="13" t="s">
        <v>43</v>
      </c>
      <c r="B31" s="13" t="s">
        <v>44</v>
      </c>
      <c r="C31" s="13" t="s">
        <v>45</v>
      </c>
      <c r="D31" s="13" t="s">
        <v>53</v>
      </c>
      <c r="E31" s="14" t="s">
        <v>55</v>
      </c>
      <c r="F31" s="14" t="s">
        <v>54</v>
      </c>
      <c r="G31" s="13" t="s">
        <v>56</v>
      </c>
      <c r="H31" s="13" t="s">
        <v>57</v>
      </c>
      <c r="I31" s="13" t="s">
        <v>47</v>
      </c>
      <c r="J31" s="13" t="s">
        <v>48</v>
      </c>
      <c r="K31" s="13" t="s">
        <v>46</v>
      </c>
      <c r="L31" s="14" t="s">
        <v>31</v>
      </c>
      <c r="M31" s="19"/>
      <c r="N31" s="13" t="s">
        <v>43</v>
      </c>
      <c r="O31" s="13" t="s">
        <v>45</v>
      </c>
      <c r="P31" s="13" t="s">
        <v>44</v>
      </c>
      <c r="Q31" s="13" t="s">
        <v>53</v>
      </c>
      <c r="R31" s="14" t="s">
        <v>55</v>
      </c>
      <c r="S31" s="14" t="s">
        <v>54</v>
      </c>
      <c r="T31" s="13" t="s">
        <v>56</v>
      </c>
      <c r="U31" s="13" t="s">
        <v>57</v>
      </c>
      <c r="V31" s="13" t="s">
        <v>47</v>
      </c>
      <c r="W31" s="13" t="s">
        <v>48</v>
      </c>
      <c r="X31" s="13" t="s">
        <v>46</v>
      </c>
      <c r="Y31" s="14" t="s">
        <v>31</v>
      </c>
      <c r="Z31" s="19"/>
      <c r="AA31" s="13" t="s">
        <v>37</v>
      </c>
      <c r="AB31" s="24"/>
      <c r="AC31" s="15" t="s">
        <v>49</v>
      </c>
      <c r="AD31" s="15" t="s">
        <v>50</v>
      </c>
      <c r="AE31" s="13" t="s">
        <v>42</v>
      </c>
      <c r="AF31" s="24"/>
      <c r="AG31" s="15" t="s">
        <v>49</v>
      </c>
      <c r="AH31" s="15" t="s">
        <v>50</v>
      </c>
      <c r="AI31" s="13" t="s">
        <v>42</v>
      </c>
      <c r="AJ31" s="13" t="s">
        <v>41</v>
      </c>
      <c r="AK31" s="13" t="s">
        <v>32</v>
      </c>
      <c r="AL31" s="8"/>
    </row>
    <row r="32" spans="1:38" ht="17" thickTop="1" x14ac:dyDescent="0.2">
      <c r="A32" s="2" t="s">
        <v>6</v>
      </c>
      <c r="B32" s="2" t="s">
        <v>0</v>
      </c>
      <c r="C32" s="9" t="s">
        <v>1</v>
      </c>
      <c r="D32" s="9">
        <v>0</v>
      </c>
      <c r="E32" s="16">
        <v>0</v>
      </c>
      <c r="F32" s="16">
        <v>0</v>
      </c>
      <c r="G32" s="9">
        <v>0</v>
      </c>
      <c r="H32" s="9">
        <v>0</v>
      </c>
      <c r="I32" s="9">
        <v>0</v>
      </c>
      <c r="J32" s="9">
        <v>0</v>
      </c>
      <c r="K32" s="9">
        <v>0</v>
      </c>
      <c r="L32" s="16" t="str">
        <f t="shared" si="2"/>
        <v>Avoided</v>
      </c>
      <c r="M32" s="19"/>
      <c r="N32" s="2" t="s">
        <v>6</v>
      </c>
      <c r="O32" s="2" t="s">
        <v>1</v>
      </c>
      <c r="P32" s="9" t="s">
        <v>0</v>
      </c>
      <c r="Q32" s="9">
        <v>0</v>
      </c>
      <c r="R32" s="16">
        <v>0</v>
      </c>
      <c r="S32" s="16">
        <v>0</v>
      </c>
      <c r="T32" s="9">
        <v>0</v>
      </c>
      <c r="U32" s="9">
        <v>0</v>
      </c>
      <c r="V32" s="9">
        <v>0</v>
      </c>
      <c r="W32" s="9">
        <v>0</v>
      </c>
      <c r="X32" s="9">
        <v>0</v>
      </c>
      <c r="Y32" s="16" t="str">
        <f t="shared" ref="Y32:Y54" si="6">IF(R32&gt;S32, "Targeted", "Avoided")</f>
        <v>Avoided</v>
      </c>
      <c r="Z32" s="19"/>
      <c r="AA32" s="3" t="str">
        <f t="shared" ref="AA32:AA54" si="7">IF(L32=Y32, "Pass", "Fail")</f>
        <v>Pass</v>
      </c>
      <c r="AB32" s="4"/>
      <c r="AC32" s="6">
        <f>AVERAGE(I32:I36)</f>
        <v>5.0838944435119631</v>
      </c>
      <c r="AD32" s="6">
        <f>AVERAGE(J32:J36)</f>
        <v>1.7879144668579101</v>
      </c>
      <c r="AE32" s="7" t="str">
        <f>IF(AND(AA32="Pass", OR(AND(L32="Avoided", J32&gt;AD32),AND(L32="Targeted", I32&gt;AC32))), "Pass", "Fail")</f>
        <v>Fail</v>
      </c>
      <c r="AG32" s="9">
        <f>AVERAGE(V32:V36)</f>
        <v>11.365857696533203</v>
      </c>
      <c r="AH32" s="9">
        <f>AVERAGE(W32:W36)</f>
        <v>0</v>
      </c>
      <c r="AI32" s="9" t="str">
        <f>IF(AND(AA32="Pass", OR(AND(Y32="Avoided", W32&gt;AH32),AND(Y32="Targeted", V32&gt;AG32))), "Pass", "Fail")</f>
        <v>Fail</v>
      </c>
      <c r="AJ32" s="2" t="str">
        <f>IF(AND(AE32="Pass", AI32="Pass"), "Yes", "No")</f>
        <v>No</v>
      </c>
    </row>
    <row r="33" spans="1:37" x14ac:dyDescent="0.2">
      <c r="A33" s="2" t="s">
        <v>7</v>
      </c>
      <c r="B33" s="2" t="s">
        <v>0</v>
      </c>
      <c r="C33" s="9" t="s">
        <v>1</v>
      </c>
      <c r="D33" s="9">
        <v>0</v>
      </c>
      <c r="E33" s="16">
        <v>0</v>
      </c>
      <c r="F33" s="16">
        <v>0</v>
      </c>
      <c r="G33" s="9">
        <v>0</v>
      </c>
      <c r="H33" s="9">
        <v>0</v>
      </c>
      <c r="I33" s="9">
        <v>0</v>
      </c>
      <c r="J33" s="9">
        <v>0</v>
      </c>
      <c r="K33" s="9">
        <v>0</v>
      </c>
      <c r="L33" s="16" t="str">
        <f t="shared" si="2"/>
        <v>Avoided</v>
      </c>
      <c r="M33" s="19"/>
      <c r="N33" s="2" t="s">
        <v>7</v>
      </c>
      <c r="O33" s="2" t="s">
        <v>1</v>
      </c>
      <c r="P33" s="9" t="s">
        <v>0</v>
      </c>
      <c r="Q33" s="9">
        <v>0</v>
      </c>
      <c r="R33" s="16">
        <v>0</v>
      </c>
      <c r="S33" s="16">
        <v>0</v>
      </c>
      <c r="T33" s="9">
        <v>0</v>
      </c>
      <c r="U33" s="9">
        <v>0</v>
      </c>
      <c r="V33" s="9">
        <v>0</v>
      </c>
      <c r="W33" s="9">
        <v>0</v>
      </c>
      <c r="X33" s="9">
        <v>0</v>
      </c>
      <c r="Y33" s="16" t="str">
        <f t="shared" si="6"/>
        <v>Avoided</v>
      </c>
      <c r="Z33" s="19"/>
      <c r="AA33" s="3" t="str">
        <f t="shared" si="7"/>
        <v>Pass</v>
      </c>
      <c r="AB33" s="4"/>
      <c r="AC33" s="6">
        <v>5.0838944435119631</v>
      </c>
      <c r="AD33" s="6">
        <v>1.7879144668579101</v>
      </c>
      <c r="AE33" s="7" t="str">
        <f>IF(AND(AA33="Pass", OR(AND(L33="Avoided", J33&gt;AD33),AND(L33="Targeted", I33&gt;AC33))), "Pass", "Fail")</f>
        <v>Fail</v>
      </c>
      <c r="AG33" s="9">
        <v>11.365857696533203</v>
      </c>
      <c r="AH33" s="9">
        <v>0</v>
      </c>
      <c r="AI33" s="9" t="str">
        <f>IF(AND(AA33="Pass", OR(AND(Y33="Avoided", W33&gt;AH33),AND(Y33="Targeted", V33&gt;AG33))), "Pass", "Fail")</f>
        <v>Fail</v>
      </c>
      <c r="AJ33" s="2" t="str">
        <f>IF(AND(AE33="Pass", AI33="Pass"), "Yes", "No")</f>
        <v>No</v>
      </c>
    </row>
    <row r="34" spans="1:37" x14ac:dyDescent="0.2">
      <c r="A34" s="2" t="s">
        <v>8</v>
      </c>
      <c r="B34" s="2" t="s">
        <v>0</v>
      </c>
      <c r="C34" s="9" t="s">
        <v>1</v>
      </c>
      <c r="D34" s="9">
        <v>509</v>
      </c>
      <c r="E34" s="16">
        <v>2.130241870880127</v>
      </c>
      <c r="F34" s="16">
        <v>2.3344895839691162</v>
      </c>
      <c r="G34" s="9">
        <v>558.969482421875</v>
      </c>
      <c r="H34" s="9">
        <v>49.969482421875</v>
      </c>
      <c r="I34" s="9">
        <v>0</v>
      </c>
      <c r="J34" s="9">
        <v>8.9395723342895508</v>
      </c>
      <c r="K34" s="9">
        <v>0.1845562756061554</v>
      </c>
      <c r="L34" s="16" t="str">
        <f t="shared" si="2"/>
        <v>Avoided</v>
      </c>
      <c r="M34" s="19"/>
      <c r="N34" s="2" t="s">
        <v>8</v>
      </c>
      <c r="O34" s="2" t="s">
        <v>1</v>
      </c>
      <c r="P34" s="9" t="s">
        <v>0</v>
      </c>
      <c r="Q34" s="9">
        <v>509</v>
      </c>
      <c r="R34" s="16">
        <v>0.14043277502059937</v>
      </c>
      <c r="S34" s="16">
        <v>0.11623513698577881</v>
      </c>
      <c r="T34" s="9">
        <v>421.193359375</v>
      </c>
      <c r="U34" s="9">
        <v>87.806640625</v>
      </c>
      <c r="V34" s="9">
        <v>17.250812530517578</v>
      </c>
      <c r="W34" s="9">
        <v>0</v>
      </c>
      <c r="X34" s="9">
        <v>1.8551142886281013E-2</v>
      </c>
      <c r="Y34" s="16" t="str">
        <f t="shared" si="6"/>
        <v>Targeted</v>
      </c>
      <c r="Z34" s="19"/>
      <c r="AA34" s="3" t="str">
        <f t="shared" si="7"/>
        <v>Fail</v>
      </c>
      <c r="AB34" s="4"/>
      <c r="AI34" s="9"/>
    </row>
    <row r="35" spans="1:37" x14ac:dyDescent="0.2">
      <c r="A35" s="2" t="s">
        <v>9</v>
      </c>
      <c r="B35" s="2" t="s">
        <v>0</v>
      </c>
      <c r="C35" s="9" t="s">
        <v>1</v>
      </c>
      <c r="D35" s="9">
        <v>218</v>
      </c>
      <c r="E35" s="16">
        <v>0.90407663583755493</v>
      </c>
      <c r="F35" s="16">
        <v>0.7152937650680542</v>
      </c>
      <c r="G35" s="9">
        <v>172.15083312988281</v>
      </c>
      <c r="H35" s="9">
        <v>45.849170684814453</v>
      </c>
      <c r="I35" s="9">
        <v>21.031728744506836</v>
      </c>
      <c r="J35" s="9">
        <v>0</v>
      </c>
      <c r="K35" s="9">
        <v>3.7880267947912216E-2</v>
      </c>
      <c r="L35" s="16" t="str">
        <f t="shared" si="2"/>
        <v>Targeted</v>
      </c>
      <c r="M35" s="19"/>
      <c r="N35" s="2" t="s">
        <v>9</v>
      </c>
      <c r="O35" s="2" t="s">
        <v>1</v>
      </c>
      <c r="P35" s="9" t="s">
        <v>0</v>
      </c>
      <c r="Q35" s="9">
        <v>218</v>
      </c>
      <c r="R35" s="16">
        <v>6.0552023351192474E-2</v>
      </c>
      <c r="S35" s="16">
        <v>4.8728607594966888E-2</v>
      </c>
      <c r="T35" s="9">
        <v>175.4124755859375</v>
      </c>
      <c r="U35" s="9">
        <v>42.587532043457031</v>
      </c>
      <c r="V35" s="9">
        <v>19.535564422607422</v>
      </c>
      <c r="W35" s="9">
        <v>0</v>
      </c>
      <c r="X35" s="9">
        <v>8.9975809678435326E-3</v>
      </c>
      <c r="Y35" s="16" t="str">
        <f t="shared" si="6"/>
        <v>Targeted</v>
      </c>
      <c r="Z35" s="19"/>
      <c r="AA35" s="3" t="str">
        <f t="shared" si="7"/>
        <v>Pass</v>
      </c>
      <c r="AB35" s="4"/>
      <c r="AC35" s="6">
        <v>5.0838944435119631</v>
      </c>
      <c r="AD35" s="6">
        <v>1.7879144668579101</v>
      </c>
      <c r="AE35" s="7" t="str">
        <f t="shared" ref="AE35:AE42" si="8">IF(AND(AA35="Pass", OR(AND(L35="Avoided", J35&gt;AD35),AND(L35="Targeted", I35&gt;AC35))), "Pass", "Fail")</f>
        <v>Pass</v>
      </c>
      <c r="AG35" s="9">
        <v>11.365857696533203</v>
      </c>
      <c r="AH35" s="9">
        <v>0</v>
      </c>
      <c r="AI35" s="9" t="str">
        <f t="shared" ref="AI35:AI42" si="9">IF(AND(AA35="Pass", OR(AND(Y35="Avoided", W35&gt;AH35),AND(Y35="Targeted", V35&gt;AG35))), "Pass", "Fail")</f>
        <v>Pass</v>
      </c>
      <c r="AJ35" s="2" t="str">
        <f t="shared" ref="AJ35:AJ42" si="10">IF(AND(AE35="Pass", AI35="Pass"), "Yes", "No")</f>
        <v>Yes</v>
      </c>
      <c r="AK35" s="2" t="s">
        <v>34</v>
      </c>
    </row>
    <row r="36" spans="1:37" ht="17" thickBot="1" x14ac:dyDescent="0.25">
      <c r="A36" s="2" t="s">
        <v>10</v>
      </c>
      <c r="B36" s="2" t="s">
        <v>0</v>
      </c>
      <c r="C36" s="9" t="s">
        <v>1</v>
      </c>
      <c r="D36" s="9">
        <v>342</v>
      </c>
      <c r="E36" s="16">
        <v>1.3984869718551636</v>
      </c>
      <c r="F36" s="16">
        <v>1.3379459381103516</v>
      </c>
      <c r="G36" s="9">
        <v>326.99392700195312</v>
      </c>
      <c r="H36" s="9">
        <v>15.006083488464355</v>
      </c>
      <c r="I36" s="9">
        <v>4.3877434730529785</v>
      </c>
      <c r="J36" s="9">
        <v>0</v>
      </c>
      <c r="K36" s="9">
        <v>5.260787159204483E-2</v>
      </c>
      <c r="L36" s="21" t="str">
        <f t="shared" si="2"/>
        <v>Targeted</v>
      </c>
      <c r="M36" s="19"/>
      <c r="N36" s="2" t="s">
        <v>10</v>
      </c>
      <c r="O36" s="2" t="s">
        <v>1</v>
      </c>
      <c r="P36" s="9" t="s">
        <v>0</v>
      </c>
      <c r="Q36" s="9">
        <v>342</v>
      </c>
      <c r="R36" s="16">
        <v>9.5200188457965851E-2</v>
      </c>
      <c r="S36" s="16">
        <v>7.613382488489151E-2</v>
      </c>
      <c r="T36" s="9">
        <v>273.4532470703125</v>
      </c>
      <c r="U36" s="9">
        <v>68.546760559082031</v>
      </c>
      <c r="V36" s="9">
        <v>20.042911529541016</v>
      </c>
      <c r="W36" s="9">
        <v>0</v>
      </c>
      <c r="X36" s="9">
        <v>1.4482056722044945E-2</v>
      </c>
      <c r="Y36" s="21" t="str">
        <f t="shared" si="6"/>
        <v>Targeted</v>
      </c>
      <c r="Z36" s="19"/>
      <c r="AA36" s="3" t="str">
        <f t="shared" si="7"/>
        <v>Pass</v>
      </c>
      <c r="AB36" s="4"/>
      <c r="AC36" s="6">
        <v>5.0838944435119631</v>
      </c>
      <c r="AD36" s="6">
        <v>1.7879144668579101</v>
      </c>
      <c r="AE36" s="7" t="str">
        <f t="shared" si="8"/>
        <v>Fail</v>
      </c>
      <c r="AG36" s="9">
        <v>11.365857696533203</v>
      </c>
      <c r="AH36" s="9">
        <v>0</v>
      </c>
      <c r="AI36" s="9" t="str">
        <f t="shared" si="9"/>
        <v>Pass</v>
      </c>
      <c r="AJ36" s="2" t="str">
        <f t="shared" si="10"/>
        <v>No</v>
      </c>
    </row>
    <row r="37" spans="1:37" s="3" customFormat="1" ht="17" thickTop="1" x14ac:dyDescent="0.2">
      <c r="A37" s="17" t="s">
        <v>11</v>
      </c>
      <c r="B37" s="17" t="s">
        <v>0</v>
      </c>
      <c r="C37" s="18" t="s">
        <v>1</v>
      </c>
      <c r="D37" s="18">
        <v>2080</v>
      </c>
      <c r="E37" s="18">
        <v>7.8301458358764648</v>
      </c>
      <c r="F37" s="18">
        <v>5.9331340789794922</v>
      </c>
      <c r="G37" s="18">
        <v>1544.293701171875</v>
      </c>
      <c r="H37" s="18">
        <v>535.70635986328125</v>
      </c>
      <c r="I37" s="18">
        <v>25.75511360168457</v>
      </c>
      <c r="J37" s="18">
        <v>0</v>
      </c>
      <c r="K37" s="18">
        <v>0.1492418497800827</v>
      </c>
      <c r="L37" s="16" t="str">
        <f t="shared" si="2"/>
        <v>Targeted</v>
      </c>
      <c r="M37" s="19"/>
      <c r="N37" s="17" t="s">
        <v>11</v>
      </c>
      <c r="O37" s="17" t="s">
        <v>1</v>
      </c>
      <c r="P37" s="18" t="s">
        <v>0</v>
      </c>
      <c r="Q37" s="18">
        <v>2080</v>
      </c>
      <c r="R37" s="18">
        <v>0.58149772882461548</v>
      </c>
      <c r="S37" s="18">
        <v>0.46984964609146118</v>
      </c>
      <c r="T37" s="18">
        <v>1678.7529296875</v>
      </c>
      <c r="U37" s="18">
        <v>401.24710083007812</v>
      </c>
      <c r="V37" s="18">
        <v>19.290725708007812</v>
      </c>
      <c r="W37" s="18">
        <v>0</v>
      </c>
      <c r="X37" s="18">
        <v>8.4772542119026184E-2</v>
      </c>
      <c r="Y37" s="16" t="str">
        <f t="shared" si="6"/>
        <v>Targeted</v>
      </c>
      <c r="Z37" s="19"/>
      <c r="AA37" s="17" t="str">
        <f t="shared" si="7"/>
        <v>Pass</v>
      </c>
      <c r="AB37" s="4"/>
      <c r="AC37" s="18">
        <f>AVERAGE(I37:I43)</f>
        <v>12.598438433238439</v>
      </c>
      <c r="AD37" s="18">
        <f>AVERAGE(J37:J43)</f>
        <v>4.3416835239955356</v>
      </c>
      <c r="AE37" s="17" t="str">
        <f t="shared" si="8"/>
        <v>Pass</v>
      </c>
      <c r="AF37" s="4"/>
      <c r="AG37" s="18">
        <f>AVERAGE(V37:V43)</f>
        <v>23.062611716134207</v>
      </c>
      <c r="AH37" s="18">
        <f>AVERAGE(W37:W43)</f>
        <v>0</v>
      </c>
      <c r="AI37" s="18" t="str">
        <f t="shared" si="9"/>
        <v>Fail</v>
      </c>
      <c r="AJ37" s="17" t="str">
        <f t="shared" si="10"/>
        <v>No</v>
      </c>
      <c r="AK37" s="17"/>
    </row>
    <row r="38" spans="1:37" s="3" customFormat="1" x14ac:dyDescent="0.2">
      <c r="A38" s="4" t="s">
        <v>12</v>
      </c>
      <c r="B38" s="4" t="s">
        <v>0</v>
      </c>
      <c r="C38" s="19" t="s">
        <v>1</v>
      </c>
      <c r="D38" s="19">
        <v>1510</v>
      </c>
      <c r="E38" s="19">
        <v>5.3753871917724609</v>
      </c>
      <c r="F38" s="19">
        <v>4.2685441970825195</v>
      </c>
      <c r="G38" s="19">
        <v>1185.213134765625</v>
      </c>
      <c r="H38" s="19">
        <v>324.78692626953125</v>
      </c>
      <c r="I38" s="19">
        <v>21.509067535400391</v>
      </c>
      <c r="J38" s="19">
        <v>0</v>
      </c>
      <c r="K38" s="19">
        <v>0.17720365524291992</v>
      </c>
      <c r="L38" s="16" t="str">
        <f t="shared" si="2"/>
        <v>Targeted</v>
      </c>
      <c r="M38" s="19"/>
      <c r="N38" s="4" t="s">
        <v>12</v>
      </c>
      <c r="O38" s="4" t="s">
        <v>1</v>
      </c>
      <c r="P38" s="19" t="s">
        <v>0</v>
      </c>
      <c r="Q38" s="19">
        <v>1510</v>
      </c>
      <c r="R38" s="19">
        <v>0.43091270327568054</v>
      </c>
      <c r="S38" s="19">
        <v>0.34179577231407166</v>
      </c>
      <c r="T38" s="19">
        <v>1196.646240234375</v>
      </c>
      <c r="U38" s="19">
        <v>313.35369873046875</v>
      </c>
      <c r="V38" s="19">
        <v>20.751899719238281</v>
      </c>
      <c r="W38" s="19">
        <v>0</v>
      </c>
      <c r="X38" s="19">
        <v>6.6203072667121887E-2</v>
      </c>
      <c r="Y38" s="16" t="str">
        <f t="shared" si="6"/>
        <v>Targeted</v>
      </c>
      <c r="Z38" s="19"/>
      <c r="AA38" s="4" t="str">
        <f t="shared" si="7"/>
        <v>Pass</v>
      </c>
      <c r="AB38" s="4"/>
      <c r="AC38" s="19">
        <v>12.598438433238439</v>
      </c>
      <c r="AD38" s="19">
        <v>4.3416835239955356</v>
      </c>
      <c r="AE38" s="4" t="str">
        <f t="shared" si="8"/>
        <v>Pass</v>
      </c>
      <c r="AF38" s="4"/>
      <c r="AG38" s="19">
        <v>23.062611716134207</v>
      </c>
      <c r="AH38" s="19">
        <v>0</v>
      </c>
      <c r="AI38" s="19" t="str">
        <f t="shared" si="9"/>
        <v>Fail</v>
      </c>
      <c r="AJ38" s="4" t="str">
        <f t="shared" si="10"/>
        <v>No</v>
      </c>
      <c r="AK38" s="4"/>
    </row>
    <row r="39" spans="1:37" s="3" customFormat="1" x14ac:dyDescent="0.2">
      <c r="A39" s="4" t="s">
        <v>13</v>
      </c>
      <c r="B39" s="4" t="s">
        <v>0</v>
      </c>
      <c r="C39" s="19" t="s">
        <v>1</v>
      </c>
      <c r="D39" s="19">
        <v>3161</v>
      </c>
      <c r="E39" s="19">
        <v>10.113258361816406</v>
      </c>
      <c r="F39" s="19">
        <v>9.2056779861450195</v>
      </c>
      <c r="G39" s="19">
        <v>2848.56494140625</v>
      </c>
      <c r="H39" s="19">
        <v>312.43508911132812</v>
      </c>
      <c r="I39" s="19">
        <v>9.884058952331543</v>
      </c>
      <c r="J39" s="19">
        <v>0</v>
      </c>
      <c r="K39" s="19">
        <v>0.55063343048095703</v>
      </c>
      <c r="L39" s="16" t="str">
        <f t="shared" si="2"/>
        <v>Targeted</v>
      </c>
      <c r="M39" s="19"/>
      <c r="N39" s="4" t="s">
        <v>13</v>
      </c>
      <c r="O39" s="4" t="s">
        <v>1</v>
      </c>
      <c r="P39" s="19" t="s">
        <v>0</v>
      </c>
      <c r="Q39" s="19">
        <v>3161</v>
      </c>
      <c r="R39" s="19">
        <v>0.91638857126235962</v>
      </c>
      <c r="S39" s="19">
        <v>0.71086692810058594</v>
      </c>
      <c r="T39" s="19">
        <v>2446.99609375</v>
      </c>
      <c r="U39" s="19">
        <v>714.0040283203125</v>
      </c>
      <c r="V39" s="19">
        <v>22.587915420532227</v>
      </c>
      <c r="W39" s="19">
        <v>0</v>
      </c>
      <c r="X39" s="19">
        <v>0.15084953606128693</v>
      </c>
      <c r="Y39" s="16" t="str">
        <f t="shared" si="6"/>
        <v>Targeted</v>
      </c>
      <c r="Z39" s="19"/>
      <c r="AA39" s="4" t="str">
        <f t="shared" si="7"/>
        <v>Pass</v>
      </c>
      <c r="AB39" s="4"/>
      <c r="AC39" s="19">
        <v>12.598438433238439</v>
      </c>
      <c r="AD39" s="19">
        <v>4.3416835239955356</v>
      </c>
      <c r="AE39" s="4" t="str">
        <f t="shared" si="8"/>
        <v>Fail</v>
      </c>
      <c r="AF39" s="4"/>
      <c r="AG39" s="19">
        <v>23.062611716134207</v>
      </c>
      <c r="AH39" s="19">
        <v>0</v>
      </c>
      <c r="AI39" s="19" t="str">
        <f t="shared" si="9"/>
        <v>Fail</v>
      </c>
      <c r="AJ39" s="4" t="str">
        <f t="shared" si="10"/>
        <v>No</v>
      </c>
      <c r="AK39" s="4"/>
    </row>
    <row r="40" spans="1:37" s="3" customFormat="1" x14ac:dyDescent="0.2">
      <c r="A40" s="4" t="s">
        <v>14</v>
      </c>
      <c r="B40" s="4" t="s">
        <v>0</v>
      </c>
      <c r="C40" s="19" t="s">
        <v>1</v>
      </c>
      <c r="D40" s="19">
        <v>3058</v>
      </c>
      <c r="E40" s="19">
        <v>8.8908271789550781</v>
      </c>
      <c r="F40" s="19">
        <v>7.0618629455566406</v>
      </c>
      <c r="G40" s="19">
        <v>2381.1279296875</v>
      </c>
      <c r="H40" s="19">
        <v>676.87200927734375</v>
      </c>
      <c r="I40" s="19">
        <v>22.134468078613281</v>
      </c>
      <c r="J40" s="19">
        <v>0</v>
      </c>
      <c r="K40" s="19">
        <v>0.4539932906627655</v>
      </c>
      <c r="L40" s="16" t="str">
        <f t="shared" si="2"/>
        <v>Targeted</v>
      </c>
      <c r="M40" s="19"/>
      <c r="N40" s="4" t="s">
        <v>14</v>
      </c>
      <c r="O40" s="4" t="s">
        <v>1</v>
      </c>
      <c r="P40" s="19" t="s">
        <v>0</v>
      </c>
      <c r="Q40" s="19">
        <v>3058</v>
      </c>
      <c r="R40" s="19">
        <v>0.921275794506073</v>
      </c>
      <c r="S40" s="19">
        <v>0.71007496118545532</v>
      </c>
      <c r="T40" s="19">
        <v>2351.9453125</v>
      </c>
      <c r="U40" s="19">
        <v>706.0545654296875</v>
      </c>
      <c r="V40" s="19">
        <v>23.088769912719727</v>
      </c>
      <c r="W40" s="19">
        <v>0</v>
      </c>
      <c r="X40" s="19">
        <v>0.14917002618312836</v>
      </c>
      <c r="Y40" s="16" t="str">
        <f t="shared" si="6"/>
        <v>Targeted</v>
      </c>
      <c r="Z40" s="19"/>
      <c r="AA40" s="4" t="str">
        <f t="shared" si="7"/>
        <v>Pass</v>
      </c>
      <c r="AB40" s="4"/>
      <c r="AC40" s="19">
        <v>12.598438433238439</v>
      </c>
      <c r="AD40" s="19">
        <v>4.3416835239955356</v>
      </c>
      <c r="AE40" s="4" t="str">
        <f t="shared" si="8"/>
        <v>Pass</v>
      </c>
      <c r="AF40" s="4"/>
      <c r="AG40" s="19">
        <v>23.062611716134207</v>
      </c>
      <c r="AH40" s="19">
        <v>0</v>
      </c>
      <c r="AI40" s="19" t="str">
        <f t="shared" si="9"/>
        <v>Pass</v>
      </c>
      <c r="AJ40" s="4" t="str">
        <f t="shared" si="10"/>
        <v>Yes</v>
      </c>
      <c r="AK40" s="4" t="s">
        <v>34</v>
      </c>
    </row>
    <row r="41" spans="1:37" s="3" customFormat="1" x14ac:dyDescent="0.2">
      <c r="A41" s="4" t="s">
        <v>15</v>
      </c>
      <c r="B41" s="4" t="s">
        <v>0</v>
      </c>
      <c r="C41" s="19" t="s">
        <v>1</v>
      </c>
      <c r="D41" s="19">
        <v>3569</v>
      </c>
      <c r="E41" s="19">
        <v>9.4005165100097656</v>
      </c>
      <c r="F41" s="19">
        <v>9.1497611999511719</v>
      </c>
      <c r="G41" s="19">
        <v>3464.210205078125</v>
      </c>
      <c r="H41" s="19">
        <v>104.78977203369141</v>
      </c>
      <c r="I41" s="19">
        <v>2.936110258102417</v>
      </c>
      <c r="J41" s="19">
        <v>0</v>
      </c>
      <c r="K41" s="19">
        <v>0.62173372507095337</v>
      </c>
      <c r="L41" s="16" t="str">
        <f t="shared" si="2"/>
        <v>Targeted</v>
      </c>
      <c r="M41" s="19"/>
      <c r="N41" s="4" t="s">
        <v>15</v>
      </c>
      <c r="O41" s="4" t="s">
        <v>1</v>
      </c>
      <c r="P41" s="19" t="s">
        <v>0</v>
      </c>
      <c r="Q41" s="19">
        <v>3569</v>
      </c>
      <c r="R41" s="19">
        <v>1.1111630201339722</v>
      </c>
      <c r="S41" s="19">
        <v>0.81403058767318726</v>
      </c>
      <c r="T41" s="19">
        <v>2606.79296875</v>
      </c>
      <c r="U41" s="19">
        <v>962.2071533203125</v>
      </c>
      <c r="V41" s="19">
        <v>26.960132598876953</v>
      </c>
      <c r="W41" s="19">
        <v>0</v>
      </c>
      <c r="X41" s="19">
        <v>0.20328806340694427</v>
      </c>
      <c r="Y41" s="16" t="str">
        <f t="shared" si="6"/>
        <v>Targeted</v>
      </c>
      <c r="Z41" s="19"/>
      <c r="AA41" s="4" t="str">
        <f t="shared" si="7"/>
        <v>Pass</v>
      </c>
      <c r="AB41" s="4"/>
      <c r="AC41" s="19">
        <v>12.598438433238439</v>
      </c>
      <c r="AD41" s="19">
        <v>4.3416835239955356</v>
      </c>
      <c r="AE41" s="4" t="str">
        <f t="shared" si="8"/>
        <v>Fail</v>
      </c>
      <c r="AF41" s="4"/>
      <c r="AG41" s="19">
        <v>23.062611716134207</v>
      </c>
      <c r="AH41" s="19">
        <v>0</v>
      </c>
      <c r="AI41" s="19" t="str">
        <f t="shared" si="9"/>
        <v>Pass</v>
      </c>
      <c r="AJ41" s="4" t="str">
        <f t="shared" si="10"/>
        <v>No</v>
      </c>
      <c r="AK41" s="4"/>
    </row>
    <row r="42" spans="1:37" s="3" customFormat="1" x14ac:dyDescent="0.2">
      <c r="A42" s="4" t="s">
        <v>16</v>
      </c>
      <c r="B42" s="4" t="s">
        <v>0</v>
      </c>
      <c r="C42" s="19" t="s">
        <v>1</v>
      </c>
      <c r="D42" s="19">
        <v>358</v>
      </c>
      <c r="E42" s="19">
        <v>0.93338549137115479</v>
      </c>
      <c r="F42" s="19">
        <v>0.87814939022064209</v>
      </c>
      <c r="G42" s="19">
        <v>336.62649536132812</v>
      </c>
      <c r="H42" s="19">
        <v>21.373497009277344</v>
      </c>
      <c r="I42" s="19">
        <v>5.9702506065368652</v>
      </c>
      <c r="J42" s="19">
        <v>0</v>
      </c>
      <c r="K42" s="19">
        <v>4.3578054755926132E-2</v>
      </c>
      <c r="L42" s="16" t="str">
        <f t="shared" si="2"/>
        <v>Targeted</v>
      </c>
      <c r="M42" s="19"/>
      <c r="N42" s="4" t="s">
        <v>16</v>
      </c>
      <c r="O42" s="4" t="s">
        <v>1</v>
      </c>
      <c r="P42" s="19" t="s">
        <v>0</v>
      </c>
      <c r="Q42" s="19">
        <v>358</v>
      </c>
      <c r="R42" s="19">
        <v>0.11704127490520477</v>
      </c>
      <c r="S42" s="19">
        <v>9.3946106731891632E-2</v>
      </c>
      <c r="T42" s="19">
        <v>287.29122924804688</v>
      </c>
      <c r="U42" s="19">
        <v>70.708770751953125</v>
      </c>
      <c r="V42" s="19">
        <v>19.751052856445312</v>
      </c>
      <c r="W42" s="19">
        <v>0</v>
      </c>
      <c r="X42" s="19">
        <v>1.4938830398023129E-2</v>
      </c>
      <c r="Y42" s="16" t="str">
        <f t="shared" si="6"/>
        <v>Targeted</v>
      </c>
      <c r="Z42" s="19"/>
      <c r="AA42" s="4" t="str">
        <f t="shared" si="7"/>
        <v>Pass</v>
      </c>
      <c r="AB42" s="4"/>
      <c r="AC42" s="19">
        <v>12.598438433238439</v>
      </c>
      <c r="AD42" s="19">
        <v>4.3416835239955356</v>
      </c>
      <c r="AE42" s="4" t="str">
        <f t="shared" si="8"/>
        <v>Fail</v>
      </c>
      <c r="AF42" s="4"/>
      <c r="AG42" s="19">
        <v>23.062611716134207</v>
      </c>
      <c r="AH42" s="19">
        <v>0</v>
      </c>
      <c r="AI42" s="19" t="str">
        <f t="shared" si="9"/>
        <v>Fail</v>
      </c>
      <c r="AJ42" s="4" t="str">
        <f t="shared" si="10"/>
        <v>No</v>
      </c>
      <c r="AK42" s="4"/>
    </row>
    <row r="43" spans="1:37" s="3" customFormat="1" ht="17" thickBot="1" x14ac:dyDescent="0.25">
      <c r="A43" s="20" t="s">
        <v>17</v>
      </c>
      <c r="B43" s="20" t="s">
        <v>0</v>
      </c>
      <c r="C43" s="21" t="s">
        <v>1</v>
      </c>
      <c r="D43" s="21">
        <v>2074</v>
      </c>
      <c r="E43" s="21">
        <v>5.1268105506896973</v>
      </c>
      <c r="F43" s="21">
        <v>7.203981876373291</v>
      </c>
      <c r="G43" s="21">
        <v>2979.533203125</v>
      </c>
      <c r="H43" s="21">
        <v>905.5333251953125</v>
      </c>
      <c r="I43" s="21">
        <v>0</v>
      </c>
      <c r="J43" s="21">
        <v>30.39178466796875</v>
      </c>
      <c r="K43" s="21">
        <v>0.70780104398727417</v>
      </c>
      <c r="L43" s="21" t="str">
        <f t="shared" si="2"/>
        <v>Avoided</v>
      </c>
      <c r="M43" s="19"/>
      <c r="N43" s="20" t="s">
        <v>17</v>
      </c>
      <c r="O43" s="20" t="s">
        <v>1</v>
      </c>
      <c r="P43" s="21" t="s">
        <v>0</v>
      </c>
      <c r="Q43" s="21">
        <v>2074</v>
      </c>
      <c r="R43" s="21">
        <v>0.68098688125610352</v>
      </c>
      <c r="S43" s="21">
        <v>0.48440456390380859</v>
      </c>
      <c r="T43" s="21">
        <v>1472.3785400390625</v>
      </c>
      <c r="U43" s="21">
        <v>601.6214599609375</v>
      </c>
      <c r="V43" s="21">
        <v>29.007785797119141</v>
      </c>
      <c r="W43" s="21">
        <v>0</v>
      </c>
      <c r="X43" s="21">
        <v>0.12710617482662201</v>
      </c>
      <c r="Y43" s="21" t="str">
        <f t="shared" si="6"/>
        <v>Targeted</v>
      </c>
      <c r="Z43" s="19"/>
      <c r="AA43" s="20" t="str">
        <f t="shared" si="7"/>
        <v>Fail</v>
      </c>
      <c r="AB43" s="4"/>
      <c r="AC43" s="21"/>
      <c r="AD43" s="21"/>
      <c r="AE43" s="20"/>
      <c r="AF43" s="4"/>
      <c r="AG43" s="21"/>
      <c r="AH43" s="21"/>
      <c r="AI43" s="21"/>
      <c r="AJ43" s="20"/>
      <c r="AK43" s="20"/>
    </row>
    <row r="44" spans="1:37" ht="17" thickTop="1" x14ac:dyDescent="0.2">
      <c r="A44" s="2" t="s">
        <v>18</v>
      </c>
      <c r="B44" s="2" t="s">
        <v>0</v>
      </c>
      <c r="C44" s="9" t="s">
        <v>1</v>
      </c>
      <c r="D44" s="9">
        <v>297</v>
      </c>
      <c r="E44" s="16">
        <v>0.72888803482055664</v>
      </c>
      <c r="F44" s="16">
        <v>0.45131149888038635</v>
      </c>
      <c r="G44" s="9">
        <v>183.38311767578125</v>
      </c>
      <c r="H44" s="9">
        <v>113.61687469482422</v>
      </c>
      <c r="I44" s="9">
        <v>38.254840850830078</v>
      </c>
      <c r="J44" s="9">
        <v>0</v>
      </c>
      <c r="K44" s="9">
        <v>2.4004139006137848E-2</v>
      </c>
      <c r="L44" s="16" t="str">
        <f t="shared" si="2"/>
        <v>Targeted</v>
      </c>
      <c r="M44" s="19"/>
      <c r="N44" s="2" t="s">
        <v>18</v>
      </c>
      <c r="O44" s="2" t="s">
        <v>1</v>
      </c>
      <c r="P44" s="9" t="s">
        <v>0</v>
      </c>
      <c r="Q44" s="9">
        <v>297</v>
      </c>
      <c r="R44" s="16">
        <v>0.10188958793878555</v>
      </c>
      <c r="S44" s="16">
        <v>7.0691294968128204E-2</v>
      </c>
      <c r="T44" s="9">
        <v>205.99514770507812</v>
      </c>
      <c r="U44" s="9">
        <v>91.004859924316406</v>
      </c>
      <c r="V44" s="9">
        <v>30.641366958618164</v>
      </c>
      <c r="W44" s="9">
        <v>0</v>
      </c>
      <c r="X44" s="9">
        <v>1.9226839765906334E-2</v>
      </c>
      <c r="Y44" s="16" t="str">
        <f t="shared" si="6"/>
        <v>Targeted</v>
      </c>
      <c r="Z44" s="19"/>
      <c r="AA44" s="3" t="str">
        <f t="shared" si="7"/>
        <v>Pass</v>
      </c>
      <c r="AB44" s="4"/>
      <c r="AC44" s="6">
        <f>AVERAGE(I44:I54)</f>
        <v>35.503061814741656</v>
      </c>
      <c r="AD44" s="6">
        <f>AVERAGE(J44:J54)</f>
        <v>0</v>
      </c>
      <c r="AE44" s="7" t="str">
        <f>IF(AND(AA44="Pass", OR(AND(L44="Avoided", J44&gt;AD44),AND(L44="Targeted", I44&gt;AC44))), "Pass", "Fail")</f>
        <v>Pass</v>
      </c>
      <c r="AG44" s="9">
        <f>AVERAGE(V44:V54)</f>
        <v>20.994230443781074</v>
      </c>
      <c r="AH44" s="9">
        <f>AVERAGE(W44:W54)</f>
        <v>0.34993032975630328</v>
      </c>
      <c r="AI44" s="9" t="str">
        <f>IF(AND(AA44="Pass", OR(AND(Y44="Avoided", W44&gt;AH44),AND(Y44="Targeted", V44&gt;AG44))), "Pass", "Fail")</f>
        <v>Pass</v>
      </c>
      <c r="AJ44" s="2" t="str">
        <f>IF(AND(AE44="Pass", AI44="Pass"), "Yes", "No")</f>
        <v>Yes</v>
      </c>
      <c r="AK44" s="2" t="s">
        <v>34</v>
      </c>
    </row>
    <row r="45" spans="1:37" x14ac:dyDescent="0.2">
      <c r="A45" s="2" t="s">
        <v>19</v>
      </c>
      <c r="B45" s="2" t="s">
        <v>0</v>
      </c>
      <c r="C45" s="9" t="s">
        <v>1</v>
      </c>
      <c r="D45" s="9">
        <v>95</v>
      </c>
      <c r="E45" s="16">
        <v>0.23237611353397369</v>
      </c>
      <c r="F45" s="16">
        <v>0.13031242787837982</v>
      </c>
      <c r="G45" s="9">
        <v>53.219879150390625</v>
      </c>
      <c r="H45" s="9">
        <v>41.780120849609375</v>
      </c>
      <c r="I45" s="16">
        <v>43.979076385498047</v>
      </c>
      <c r="J45" s="9">
        <v>0</v>
      </c>
      <c r="K45" s="9">
        <v>8.8269971311092377E-3</v>
      </c>
      <c r="L45" s="16" t="str">
        <f t="shared" si="2"/>
        <v>Targeted</v>
      </c>
      <c r="M45" s="19"/>
      <c r="N45" s="2" t="s">
        <v>19</v>
      </c>
      <c r="O45" s="2" t="s">
        <v>1</v>
      </c>
      <c r="P45" s="9" t="s">
        <v>0</v>
      </c>
      <c r="Q45" s="9">
        <v>95</v>
      </c>
      <c r="R45" s="16">
        <v>3.267490491271019E-2</v>
      </c>
      <c r="S45" s="16">
        <v>3.3982545137405396E-2</v>
      </c>
      <c r="T45" s="9">
        <v>98.80316162109375</v>
      </c>
      <c r="U45" s="9">
        <v>3.8031647205352783</v>
      </c>
      <c r="V45" s="16">
        <v>0</v>
      </c>
      <c r="W45" s="9">
        <v>3.8492336273193359</v>
      </c>
      <c r="X45" s="9">
        <v>3.3153456170111895E-3</v>
      </c>
      <c r="Y45" s="16" t="str">
        <f t="shared" si="6"/>
        <v>Avoided</v>
      </c>
      <c r="Z45" s="19"/>
      <c r="AA45" s="3" t="str">
        <f t="shared" si="7"/>
        <v>Fail</v>
      </c>
      <c r="AB45" s="4"/>
      <c r="AI45" s="9"/>
    </row>
    <row r="46" spans="1:37" x14ac:dyDescent="0.2">
      <c r="A46" s="2" t="s">
        <v>20</v>
      </c>
      <c r="B46" s="2" t="s">
        <v>0</v>
      </c>
      <c r="C46" s="9" t="s">
        <v>1</v>
      </c>
      <c r="D46" s="9">
        <v>272</v>
      </c>
      <c r="E46" s="16">
        <v>0.66109275817871094</v>
      </c>
      <c r="F46" s="16">
        <v>0.41264122724533081</v>
      </c>
      <c r="G46" s="9">
        <v>169.35354614257812</v>
      </c>
      <c r="H46" s="9">
        <v>102.64646148681641</v>
      </c>
      <c r="I46" s="16">
        <v>37.7376708984375</v>
      </c>
      <c r="J46" s="9">
        <v>0</v>
      </c>
      <c r="K46" s="9">
        <v>2.4679407477378845E-2</v>
      </c>
      <c r="L46" s="16" t="str">
        <f t="shared" si="2"/>
        <v>Targeted</v>
      </c>
      <c r="M46" s="19"/>
      <c r="N46" s="2" t="s">
        <v>20</v>
      </c>
      <c r="O46" s="2" t="s">
        <v>1</v>
      </c>
      <c r="P46" s="9" t="s">
        <v>0</v>
      </c>
      <c r="Q46" s="9">
        <v>272</v>
      </c>
      <c r="R46" s="16">
        <v>9.3572400510311127E-2</v>
      </c>
      <c r="S46" s="16">
        <v>6.8680047988891602E-2</v>
      </c>
      <c r="T46" s="9">
        <v>199.59219360351562</v>
      </c>
      <c r="U46" s="9">
        <v>72.407814025878906</v>
      </c>
      <c r="V46" s="16">
        <v>26.620519638061523</v>
      </c>
      <c r="W46" s="9">
        <v>0</v>
      </c>
      <c r="X46" s="9">
        <v>1.5297791920602322E-2</v>
      </c>
      <c r="Y46" s="16" t="str">
        <f t="shared" si="6"/>
        <v>Targeted</v>
      </c>
      <c r="Z46" s="19"/>
      <c r="AA46" s="3" t="str">
        <f t="shared" si="7"/>
        <v>Pass</v>
      </c>
      <c r="AB46" s="4"/>
      <c r="AC46" s="6">
        <v>35.503061814741656</v>
      </c>
      <c r="AD46" s="6">
        <v>0</v>
      </c>
      <c r="AE46" s="7" t="str">
        <f t="shared" ref="AE46:AE54" si="11">IF(AND(AA46="Pass", OR(AND(L46="Avoided", J46&gt;AD46),AND(L46="Targeted", I46&gt;AC46))), "Pass", "Fail")</f>
        <v>Pass</v>
      </c>
      <c r="AG46" s="9">
        <v>20.994230443781074</v>
      </c>
      <c r="AH46" s="9">
        <v>0.34993032975630328</v>
      </c>
      <c r="AI46" s="9" t="str">
        <f t="shared" ref="AI46:AI54" si="12">IF(AND(AA46="Pass", OR(AND(Y46="Avoided", W46&gt;AH46),AND(Y46="Targeted", V46&gt;AG46))), "Pass", "Fail")</f>
        <v>Pass</v>
      </c>
      <c r="AJ46" s="2" t="str">
        <f t="shared" ref="AJ46:AJ54" si="13">IF(AND(AE46="Pass", AI46="Pass"), "Yes", "No")</f>
        <v>Yes</v>
      </c>
      <c r="AK46" s="2" t="s">
        <v>34</v>
      </c>
    </row>
    <row r="47" spans="1:37" x14ac:dyDescent="0.2">
      <c r="A47" s="2" t="s">
        <v>21</v>
      </c>
      <c r="B47" s="2" t="s">
        <v>0</v>
      </c>
      <c r="C47" s="9" t="s">
        <v>1</v>
      </c>
      <c r="D47" s="9">
        <v>301</v>
      </c>
      <c r="E47" s="16">
        <v>0.72575587034225464</v>
      </c>
      <c r="F47" s="16">
        <v>0.30612689256668091</v>
      </c>
      <c r="G47" s="9">
        <v>126.42866516113281</v>
      </c>
      <c r="H47" s="9">
        <v>174.57133483886719</v>
      </c>
      <c r="I47" s="16">
        <v>57.997119903564453</v>
      </c>
      <c r="J47" s="9">
        <v>0</v>
      </c>
      <c r="K47" s="9">
        <v>3.6882150918245316E-2</v>
      </c>
      <c r="L47" s="16" t="str">
        <f t="shared" si="2"/>
        <v>Targeted</v>
      </c>
      <c r="M47" s="19"/>
      <c r="N47" s="2" t="s">
        <v>21</v>
      </c>
      <c r="O47" s="2" t="s">
        <v>1</v>
      </c>
      <c r="P47" s="9" t="s">
        <v>0</v>
      </c>
      <c r="Q47" s="9">
        <v>301</v>
      </c>
      <c r="R47" s="16">
        <v>0.10375303030014038</v>
      </c>
      <c r="S47" s="16">
        <v>8.5150100290775299E-2</v>
      </c>
      <c r="T47" s="9">
        <v>246.98468017578125</v>
      </c>
      <c r="U47" s="9">
        <v>54.015327453613281</v>
      </c>
      <c r="V47" s="16">
        <v>17.945291519165039</v>
      </c>
      <c r="W47" s="9">
        <v>0</v>
      </c>
      <c r="X47" s="9">
        <v>1.1411962099373341E-2</v>
      </c>
      <c r="Y47" s="16" t="str">
        <f t="shared" si="6"/>
        <v>Targeted</v>
      </c>
      <c r="Z47" s="19"/>
      <c r="AA47" s="3" t="str">
        <f t="shared" si="7"/>
        <v>Pass</v>
      </c>
      <c r="AB47" s="4"/>
      <c r="AC47" s="6">
        <v>35.503061814741656</v>
      </c>
      <c r="AD47" s="6">
        <v>0</v>
      </c>
      <c r="AE47" s="7" t="str">
        <f t="shared" si="11"/>
        <v>Pass</v>
      </c>
      <c r="AG47" s="9">
        <v>20.994230443781074</v>
      </c>
      <c r="AH47" s="9">
        <v>0.34993032975630328</v>
      </c>
      <c r="AI47" s="9" t="str">
        <f t="shared" si="12"/>
        <v>Fail</v>
      </c>
      <c r="AJ47" s="2" t="str">
        <f t="shared" si="13"/>
        <v>No</v>
      </c>
    </row>
    <row r="48" spans="1:37" x14ac:dyDescent="0.2">
      <c r="A48" s="2" t="s">
        <v>22</v>
      </c>
      <c r="B48" s="2" t="s">
        <v>0</v>
      </c>
      <c r="C48" s="9" t="s">
        <v>1</v>
      </c>
      <c r="D48" s="9">
        <v>446</v>
      </c>
      <c r="E48" s="16">
        <v>1.0638805627822876</v>
      </c>
      <c r="F48" s="16">
        <v>0.48225581645965576</v>
      </c>
      <c r="G48" s="9">
        <v>200.98970031738281</v>
      </c>
      <c r="H48" s="9">
        <v>245.01029968261719</v>
      </c>
      <c r="I48" s="16">
        <v>54.935043334960938</v>
      </c>
      <c r="J48" s="9">
        <v>0</v>
      </c>
      <c r="K48" s="9">
        <v>5.1763977855443954E-2</v>
      </c>
      <c r="L48" s="16" t="str">
        <f t="shared" si="2"/>
        <v>Targeted</v>
      </c>
      <c r="M48" s="19"/>
      <c r="N48" s="2" t="s">
        <v>22</v>
      </c>
      <c r="O48" s="2" t="s">
        <v>1</v>
      </c>
      <c r="P48" s="9" t="s">
        <v>0</v>
      </c>
      <c r="Q48" s="9">
        <v>446</v>
      </c>
      <c r="R48" s="16">
        <v>0.15393216907978058</v>
      </c>
      <c r="S48" s="16">
        <v>0.11323428899049759</v>
      </c>
      <c r="T48" s="9">
        <v>327.9490966796875</v>
      </c>
      <c r="U48" s="9">
        <v>118.05089569091797</v>
      </c>
      <c r="V48" s="16">
        <v>26.46881103515625</v>
      </c>
      <c r="W48" s="9">
        <v>0</v>
      </c>
      <c r="X48" s="9">
        <v>2.494092658162117E-2</v>
      </c>
      <c r="Y48" s="16" t="str">
        <f t="shared" si="6"/>
        <v>Targeted</v>
      </c>
      <c r="Z48" s="19"/>
      <c r="AA48" s="3" t="str">
        <f t="shared" si="7"/>
        <v>Pass</v>
      </c>
      <c r="AB48" s="4"/>
      <c r="AC48" s="6">
        <v>35.503061814741656</v>
      </c>
      <c r="AD48" s="6">
        <v>0</v>
      </c>
      <c r="AE48" s="7" t="str">
        <f t="shared" si="11"/>
        <v>Pass</v>
      </c>
      <c r="AG48" s="9">
        <v>20.994230443781074</v>
      </c>
      <c r="AH48" s="9">
        <v>0.34993032975630328</v>
      </c>
      <c r="AI48" s="9" t="str">
        <f t="shared" si="12"/>
        <v>Pass</v>
      </c>
      <c r="AJ48" s="2" t="str">
        <f t="shared" si="13"/>
        <v>Yes</v>
      </c>
      <c r="AK48" s="2" t="s">
        <v>34</v>
      </c>
    </row>
    <row r="49" spans="1:38" x14ac:dyDescent="0.2">
      <c r="A49" s="2" t="s">
        <v>23</v>
      </c>
      <c r="B49" s="2" t="s">
        <v>0</v>
      </c>
      <c r="C49" s="9" t="s">
        <v>1</v>
      </c>
      <c r="D49" s="9">
        <v>500</v>
      </c>
      <c r="E49" s="16">
        <v>1.1778285503387451</v>
      </c>
      <c r="F49" s="16">
        <v>0.75792670249938965</v>
      </c>
      <c r="G49" s="9">
        <v>320.3861083984375</v>
      </c>
      <c r="H49" s="9">
        <v>179.61387634277344</v>
      </c>
      <c r="I49" s="16">
        <v>35.922775268554688</v>
      </c>
      <c r="J49" s="9">
        <v>0</v>
      </c>
      <c r="K49" s="9">
        <v>3.7947501987218857E-2</v>
      </c>
      <c r="L49" s="16" t="str">
        <f t="shared" si="2"/>
        <v>Targeted</v>
      </c>
      <c r="M49" s="19"/>
      <c r="N49" s="2" t="s">
        <v>23</v>
      </c>
      <c r="O49" s="2" t="s">
        <v>1</v>
      </c>
      <c r="P49" s="9" t="s">
        <v>0</v>
      </c>
      <c r="Q49" s="9">
        <v>500</v>
      </c>
      <c r="R49" s="16">
        <v>0.17302235960960388</v>
      </c>
      <c r="S49" s="16">
        <v>0.1298099160194397</v>
      </c>
      <c r="T49" s="9">
        <v>374.96237182617188</v>
      </c>
      <c r="U49" s="9">
        <v>125.03762817382812</v>
      </c>
      <c r="V49" s="16">
        <v>25.007526397705078</v>
      </c>
      <c r="W49" s="9">
        <v>0</v>
      </c>
      <c r="X49" s="9">
        <v>2.6958130300045013E-2</v>
      </c>
      <c r="Y49" s="16" t="str">
        <f t="shared" si="6"/>
        <v>Targeted</v>
      </c>
      <c r="Z49" s="19"/>
      <c r="AA49" s="3" t="str">
        <f t="shared" si="7"/>
        <v>Pass</v>
      </c>
      <c r="AB49" s="4"/>
      <c r="AC49" s="6">
        <v>35.503061814741656</v>
      </c>
      <c r="AD49" s="6">
        <v>0</v>
      </c>
      <c r="AE49" s="7" t="str">
        <f t="shared" si="11"/>
        <v>Pass</v>
      </c>
      <c r="AG49" s="9">
        <v>20.994230443781074</v>
      </c>
      <c r="AH49" s="9">
        <v>0.34993032975630328</v>
      </c>
      <c r="AI49" s="9" t="str">
        <f t="shared" si="12"/>
        <v>Pass</v>
      </c>
      <c r="AJ49" s="2" t="str">
        <f t="shared" si="13"/>
        <v>Yes</v>
      </c>
      <c r="AK49" s="2" t="s">
        <v>34</v>
      </c>
    </row>
    <row r="50" spans="1:38" x14ac:dyDescent="0.2">
      <c r="A50" s="2" t="s">
        <v>24</v>
      </c>
      <c r="B50" s="2" t="s">
        <v>0</v>
      </c>
      <c r="C50" s="9" t="s">
        <v>1</v>
      </c>
      <c r="D50" s="9">
        <v>341</v>
      </c>
      <c r="E50" s="16">
        <v>0.7965056300163269</v>
      </c>
      <c r="F50" s="16">
        <v>0.64192479848861694</v>
      </c>
      <c r="G50" s="9">
        <v>274.39328002929688</v>
      </c>
      <c r="H50" s="9">
        <v>66.606712341308594</v>
      </c>
      <c r="I50" s="16">
        <v>19.532760620117188</v>
      </c>
      <c r="J50" s="9">
        <v>0</v>
      </c>
      <c r="K50" s="9">
        <v>1.5100518241524696E-2</v>
      </c>
      <c r="L50" s="16" t="str">
        <f t="shared" si="2"/>
        <v>Targeted</v>
      </c>
      <c r="M50" s="19"/>
      <c r="N50" s="2" t="s">
        <v>24</v>
      </c>
      <c r="O50" s="2" t="s">
        <v>1</v>
      </c>
      <c r="P50" s="9" t="s">
        <v>0</v>
      </c>
      <c r="Q50" s="9">
        <v>341</v>
      </c>
      <c r="R50" s="16">
        <v>0.11853283643722534</v>
      </c>
      <c r="S50" s="16">
        <v>9.0514332056045532E-2</v>
      </c>
      <c r="T50" s="9">
        <v>260.32220458984375</v>
      </c>
      <c r="U50" s="9">
        <v>80.677780151367188</v>
      </c>
      <c r="V50" s="16">
        <v>23.659173965454102</v>
      </c>
      <c r="W50" s="9">
        <v>0</v>
      </c>
      <c r="X50" s="9">
        <v>1.7256051301956177E-2</v>
      </c>
      <c r="Y50" s="16" t="str">
        <f t="shared" si="6"/>
        <v>Targeted</v>
      </c>
      <c r="Z50" s="19"/>
      <c r="AA50" s="3" t="str">
        <f t="shared" si="7"/>
        <v>Pass</v>
      </c>
      <c r="AB50" s="4"/>
      <c r="AC50" s="6">
        <v>35.503061814741656</v>
      </c>
      <c r="AD50" s="6">
        <v>0</v>
      </c>
      <c r="AE50" s="7" t="str">
        <f t="shared" si="11"/>
        <v>Fail</v>
      </c>
      <c r="AG50" s="9">
        <v>20.994230443781074</v>
      </c>
      <c r="AH50" s="9">
        <v>0.34993032975630328</v>
      </c>
      <c r="AI50" s="9" t="str">
        <f t="shared" si="12"/>
        <v>Pass</v>
      </c>
      <c r="AJ50" s="2" t="str">
        <f t="shared" si="13"/>
        <v>No</v>
      </c>
    </row>
    <row r="51" spans="1:38" x14ac:dyDescent="0.2">
      <c r="A51" s="2" t="s">
        <v>25</v>
      </c>
      <c r="B51" s="2" t="s">
        <v>0</v>
      </c>
      <c r="C51" s="9" t="s">
        <v>1</v>
      </c>
      <c r="D51" s="9">
        <v>84</v>
      </c>
      <c r="E51" s="16">
        <v>0.19591836631298065</v>
      </c>
      <c r="F51" s="16">
        <v>9.5775187015533447E-2</v>
      </c>
      <c r="G51" s="9">
        <v>41.022449493408203</v>
      </c>
      <c r="H51" s="9">
        <v>42.977550506591797</v>
      </c>
      <c r="I51" s="16">
        <v>51.163749694824219</v>
      </c>
      <c r="J51" s="9">
        <v>0</v>
      </c>
      <c r="K51" s="9">
        <v>9.0799815952777863E-3</v>
      </c>
      <c r="L51" s="16" t="str">
        <f t="shared" si="2"/>
        <v>Targeted</v>
      </c>
      <c r="M51" s="19"/>
      <c r="N51" s="2" t="s">
        <v>25</v>
      </c>
      <c r="O51" s="2" t="s">
        <v>1</v>
      </c>
      <c r="P51" s="9" t="s">
        <v>0</v>
      </c>
      <c r="Q51" s="9">
        <v>84</v>
      </c>
      <c r="R51" s="16">
        <v>2.9315277934074402E-2</v>
      </c>
      <c r="S51" s="16">
        <v>2.2299133241176605E-2</v>
      </c>
      <c r="T51" s="9">
        <v>63.891456604003906</v>
      </c>
      <c r="U51" s="9">
        <v>20.108545303344727</v>
      </c>
      <c r="V51" s="16">
        <v>23.938743591308594</v>
      </c>
      <c r="W51" s="9">
        <v>0</v>
      </c>
      <c r="X51" s="9">
        <v>4.2483857832849026E-3</v>
      </c>
      <c r="Y51" s="16" t="str">
        <f t="shared" si="6"/>
        <v>Targeted</v>
      </c>
      <c r="Z51" s="19"/>
      <c r="AA51" s="3" t="str">
        <f t="shared" si="7"/>
        <v>Pass</v>
      </c>
      <c r="AB51" s="4"/>
      <c r="AC51" s="6">
        <v>35.503061814741656</v>
      </c>
      <c r="AD51" s="6">
        <v>0</v>
      </c>
      <c r="AE51" s="7" t="str">
        <f t="shared" si="11"/>
        <v>Pass</v>
      </c>
      <c r="AG51" s="9">
        <v>20.994230443781074</v>
      </c>
      <c r="AH51" s="9">
        <v>0.34993032975630328</v>
      </c>
      <c r="AI51" s="9" t="str">
        <f t="shared" si="12"/>
        <v>Pass</v>
      </c>
      <c r="AJ51" s="2" t="str">
        <f t="shared" si="13"/>
        <v>Yes</v>
      </c>
      <c r="AK51" s="2" t="s">
        <v>34</v>
      </c>
    </row>
    <row r="52" spans="1:38" x14ac:dyDescent="0.2">
      <c r="A52" s="2" t="s">
        <v>26</v>
      </c>
      <c r="B52" s="2" t="s">
        <v>0</v>
      </c>
      <c r="C52" s="9" t="s">
        <v>1</v>
      </c>
      <c r="D52" s="9">
        <v>183</v>
      </c>
      <c r="E52" s="16">
        <v>0.42499825358390808</v>
      </c>
      <c r="F52" s="16">
        <v>0.2796635627746582</v>
      </c>
      <c r="G52" s="9">
        <v>120.24482727050781</v>
      </c>
      <c r="H52" s="9">
        <v>62.755168914794922</v>
      </c>
      <c r="I52" s="16">
        <v>34.292442321777344</v>
      </c>
      <c r="J52" s="9">
        <v>0</v>
      </c>
      <c r="K52" s="9">
        <v>1.3258451595902443E-2</v>
      </c>
      <c r="L52" s="16" t="str">
        <f t="shared" si="2"/>
        <v>Targeted</v>
      </c>
      <c r="M52" s="19"/>
      <c r="N52" s="2" t="s">
        <v>26</v>
      </c>
      <c r="O52" s="2" t="s">
        <v>1</v>
      </c>
      <c r="P52" s="9" t="s">
        <v>0</v>
      </c>
      <c r="Q52" s="9">
        <v>183</v>
      </c>
      <c r="R52" s="16">
        <v>6.3890844583511353E-2</v>
      </c>
      <c r="S52" s="16">
        <v>4.5998696237802505E-2</v>
      </c>
      <c r="T52" s="9">
        <v>131.72865295410156</v>
      </c>
      <c r="U52" s="9">
        <v>51.271350860595703</v>
      </c>
      <c r="V52" s="16">
        <v>28.017131805419922</v>
      </c>
      <c r="W52" s="9">
        <v>0</v>
      </c>
      <c r="X52" s="9">
        <v>1.0832235217094421E-2</v>
      </c>
      <c r="Y52" s="16" t="str">
        <f t="shared" si="6"/>
        <v>Targeted</v>
      </c>
      <c r="Z52" s="19"/>
      <c r="AA52" s="3" t="str">
        <f t="shared" si="7"/>
        <v>Pass</v>
      </c>
      <c r="AB52" s="4"/>
      <c r="AC52" s="6">
        <v>35.503061814741656</v>
      </c>
      <c r="AD52" s="6">
        <v>0</v>
      </c>
      <c r="AE52" s="7" t="str">
        <f t="shared" si="11"/>
        <v>Fail</v>
      </c>
      <c r="AG52" s="9">
        <v>20.994230443781074</v>
      </c>
      <c r="AH52" s="9">
        <v>0.34993032975630328</v>
      </c>
      <c r="AI52" s="9" t="str">
        <f t="shared" si="12"/>
        <v>Pass</v>
      </c>
      <c r="AJ52" s="2" t="str">
        <f t="shared" si="13"/>
        <v>No</v>
      </c>
    </row>
    <row r="53" spans="1:38" x14ac:dyDescent="0.2">
      <c r="A53" s="2" t="s">
        <v>27</v>
      </c>
      <c r="B53" s="2" t="s">
        <v>0</v>
      </c>
      <c r="C53" s="9" t="s">
        <v>1</v>
      </c>
      <c r="D53" s="9">
        <v>297</v>
      </c>
      <c r="E53" s="16">
        <v>0.68510532379150391</v>
      </c>
      <c r="F53" s="16">
        <v>0.57122230529785156</v>
      </c>
      <c r="G53" s="9">
        <v>247.34693908691406</v>
      </c>
      <c r="H53" s="9">
        <v>49.653057098388672</v>
      </c>
      <c r="I53" s="16">
        <v>16.71820068359375</v>
      </c>
      <c r="J53" s="9">
        <v>0</v>
      </c>
      <c r="K53" s="9">
        <v>2.1436912938952446E-2</v>
      </c>
      <c r="L53" s="16" t="str">
        <f t="shared" si="2"/>
        <v>Targeted</v>
      </c>
      <c r="M53" s="19"/>
      <c r="N53" s="2" t="s">
        <v>27</v>
      </c>
      <c r="O53" s="2" t="s">
        <v>1</v>
      </c>
      <c r="P53" s="9" t="s">
        <v>0</v>
      </c>
      <c r="Q53" s="9">
        <v>297</v>
      </c>
      <c r="R53" s="16">
        <v>0.10386285930871964</v>
      </c>
      <c r="S53" s="16">
        <v>7.4140697717666626E-2</v>
      </c>
      <c r="T53" s="9">
        <v>211.94522094726562</v>
      </c>
      <c r="U53" s="9">
        <v>85.054771423339844</v>
      </c>
      <c r="V53" s="16">
        <v>28.637969970703125</v>
      </c>
      <c r="W53" s="9">
        <v>0</v>
      </c>
      <c r="X53" s="9">
        <v>1.7969748005270958E-2</v>
      </c>
      <c r="Y53" s="16" t="str">
        <f t="shared" si="6"/>
        <v>Targeted</v>
      </c>
      <c r="Z53" s="19"/>
      <c r="AA53" s="3" t="str">
        <f t="shared" si="7"/>
        <v>Pass</v>
      </c>
      <c r="AB53" s="4"/>
      <c r="AC53" s="6">
        <v>35.503061814741656</v>
      </c>
      <c r="AD53" s="6">
        <v>0</v>
      </c>
      <c r="AE53" s="7" t="str">
        <f t="shared" si="11"/>
        <v>Fail</v>
      </c>
      <c r="AG53" s="9">
        <v>20.994230443781074</v>
      </c>
      <c r="AH53" s="9">
        <v>0.34993032975630328</v>
      </c>
      <c r="AI53" s="9" t="str">
        <f t="shared" si="12"/>
        <v>Pass</v>
      </c>
      <c r="AJ53" s="2" t="str">
        <f t="shared" si="13"/>
        <v>No</v>
      </c>
    </row>
    <row r="54" spans="1:38" ht="17" thickBot="1" x14ac:dyDescent="0.25">
      <c r="A54" s="22" t="s">
        <v>28</v>
      </c>
      <c r="B54" s="22" t="s">
        <v>0</v>
      </c>
      <c r="C54" s="23" t="s">
        <v>1</v>
      </c>
      <c r="D54" s="23">
        <v>0</v>
      </c>
      <c r="E54" s="21">
        <v>0</v>
      </c>
      <c r="F54" s="21">
        <v>0</v>
      </c>
      <c r="G54" s="23">
        <v>0</v>
      </c>
      <c r="H54" s="23">
        <v>0</v>
      </c>
      <c r="I54" s="21">
        <v>0</v>
      </c>
      <c r="J54" s="23">
        <v>0</v>
      </c>
      <c r="K54" s="23">
        <v>0</v>
      </c>
      <c r="L54" s="21" t="str">
        <f t="shared" si="2"/>
        <v>Avoided</v>
      </c>
      <c r="M54" s="19"/>
      <c r="N54" s="22" t="s">
        <v>28</v>
      </c>
      <c r="O54" s="22" t="s">
        <v>1</v>
      </c>
      <c r="P54" s="23" t="s">
        <v>0</v>
      </c>
      <c r="Q54" s="23">
        <v>0</v>
      </c>
      <c r="R54" s="21">
        <v>0</v>
      </c>
      <c r="S54" s="21">
        <v>0</v>
      </c>
      <c r="T54" s="23">
        <v>0</v>
      </c>
      <c r="U54" s="23">
        <v>0</v>
      </c>
      <c r="V54" s="21">
        <v>0</v>
      </c>
      <c r="W54" s="23">
        <v>0</v>
      </c>
      <c r="X54" s="23">
        <v>0</v>
      </c>
      <c r="Y54" s="21" t="str">
        <f t="shared" si="6"/>
        <v>Avoided</v>
      </c>
      <c r="Z54" s="19"/>
      <c r="AA54" s="20" t="str">
        <f t="shared" si="7"/>
        <v>Pass</v>
      </c>
      <c r="AB54" s="4"/>
      <c r="AC54" s="23">
        <v>35.503061814741656</v>
      </c>
      <c r="AD54" s="23">
        <v>0</v>
      </c>
      <c r="AE54" s="22" t="str">
        <f t="shared" si="11"/>
        <v>Fail</v>
      </c>
      <c r="AG54" s="23">
        <v>20.994230443781074</v>
      </c>
      <c r="AH54" s="23">
        <v>0.34993032975630328</v>
      </c>
      <c r="AI54" s="23" t="str">
        <f t="shared" si="12"/>
        <v>Fail</v>
      </c>
      <c r="AJ54" s="22" t="str">
        <f t="shared" si="13"/>
        <v>No</v>
      </c>
      <c r="AK54" s="22"/>
    </row>
    <row r="55" spans="1:38" ht="17" thickTop="1" x14ac:dyDescent="0.2">
      <c r="A55" s="7"/>
      <c r="B55" s="7"/>
      <c r="C55" s="6"/>
      <c r="D55" s="6"/>
      <c r="E55" s="19"/>
      <c r="F55" s="19"/>
      <c r="G55" s="6"/>
      <c r="H55" s="6"/>
      <c r="I55" s="19"/>
      <c r="J55" s="6"/>
      <c r="K55" s="6"/>
      <c r="L55" s="16"/>
      <c r="M55" s="19"/>
      <c r="N55" s="7"/>
      <c r="O55" s="7"/>
      <c r="P55" s="6"/>
      <c r="Q55" s="6"/>
      <c r="R55" s="19"/>
      <c r="S55" s="19"/>
      <c r="T55" s="6"/>
      <c r="U55" s="6"/>
      <c r="V55" s="19"/>
      <c r="W55" s="6"/>
      <c r="X55" s="6"/>
      <c r="Y55" s="16"/>
      <c r="Z55" s="19"/>
      <c r="AA55" s="4"/>
      <c r="AB55" s="4"/>
      <c r="AG55" s="6"/>
      <c r="AH55" s="6"/>
      <c r="AI55" s="6"/>
      <c r="AJ55" s="7"/>
      <c r="AK55" s="7"/>
    </row>
    <row r="56" spans="1:38" s="8" customFormat="1" ht="17" thickBot="1" x14ac:dyDescent="0.25">
      <c r="A56" s="5" t="s">
        <v>29</v>
      </c>
      <c r="L56" s="16"/>
      <c r="M56" s="19"/>
      <c r="N56" s="5" t="s">
        <v>30</v>
      </c>
      <c r="Y56" s="16"/>
      <c r="Z56" s="19"/>
      <c r="AB56" s="11"/>
      <c r="AC56" s="12" t="s">
        <v>52</v>
      </c>
      <c r="AD56" s="12"/>
      <c r="AF56" s="11"/>
      <c r="AG56" s="12" t="s">
        <v>51</v>
      </c>
      <c r="AH56" s="12"/>
    </row>
    <row r="57" spans="1:38" s="5" customFormat="1" ht="18" thickTop="1" thickBot="1" x14ac:dyDescent="0.25">
      <c r="A57" s="13" t="s">
        <v>43</v>
      </c>
      <c r="B57" s="13" t="s">
        <v>44</v>
      </c>
      <c r="C57" s="13" t="s">
        <v>45</v>
      </c>
      <c r="D57" s="13" t="s">
        <v>53</v>
      </c>
      <c r="E57" s="14" t="s">
        <v>55</v>
      </c>
      <c r="F57" s="14" t="s">
        <v>54</v>
      </c>
      <c r="G57" s="13" t="s">
        <v>56</v>
      </c>
      <c r="H57" s="13" t="s">
        <v>57</v>
      </c>
      <c r="I57" s="13" t="s">
        <v>47</v>
      </c>
      <c r="J57" s="13" t="s">
        <v>48</v>
      </c>
      <c r="K57" s="13" t="s">
        <v>46</v>
      </c>
      <c r="L57" s="14" t="s">
        <v>31</v>
      </c>
      <c r="M57" s="19"/>
      <c r="N57" s="13" t="s">
        <v>43</v>
      </c>
      <c r="O57" s="13" t="s">
        <v>45</v>
      </c>
      <c r="P57" s="13" t="s">
        <v>44</v>
      </c>
      <c r="Q57" s="13" t="s">
        <v>53</v>
      </c>
      <c r="R57" s="14" t="s">
        <v>55</v>
      </c>
      <c r="S57" s="14" t="s">
        <v>54</v>
      </c>
      <c r="T57" s="13" t="s">
        <v>56</v>
      </c>
      <c r="U57" s="13" t="s">
        <v>57</v>
      </c>
      <c r="V57" s="13" t="s">
        <v>47</v>
      </c>
      <c r="W57" s="13" t="s">
        <v>48</v>
      </c>
      <c r="X57" s="13" t="s">
        <v>46</v>
      </c>
      <c r="Y57" s="14" t="s">
        <v>31</v>
      </c>
      <c r="Z57" s="19"/>
      <c r="AA57" s="13" t="s">
        <v>37</v>
      </c>
      <c r="AB57" s="24"/>
      <c r="AC57" s="15" t="s">
        <v>49</v>
      </c>
      <c r="AD57" s="15" t="s">
        <v>50</v>
      </c>
      <c r="AE57" s="13" t="s">
        <v>42</v>
      </c>
      <c r="AF57" s="24"/>
      <c r="AG57" s="15" t="s">
        <v>49</v>
      </c>
      <c r="AH57" s="15" t="s">
        <v>50</v>
      </c>
      <c r="AI57" s="13" t="s">
        <v>42</v>
      </c>
      <c r="AJ57" s="13" t="s">
        <v>41</v>
      </c>
      <c r="AK57" s="13" t="s">
        <v>32</v>
      </c>
      <c r="AL57" s="8"/>
    </row>
    <row r="58" spans="1:38" ht="17" thickTop="1" x14ac:dyDescent="0.2">
      <c r="A58" s="2" t="s">
        <v>6</v>
      </c>
      <c r="B58" s="2" t="s">
        <v>0</v>
      </c>
      <c r="C58" s="9" t="s">
        <v>4</v>
      </c>
      <c r="D58" s="9">
        <v>0</v>
      </c>
      <c r="E58" s="16">
        <v>0</v>
      </c>
      <c r="F58" s="16">
        <v>0</v>
      </c>
      <c r="G58" s="9">
        <v>0</v>
      </c>
      <c r="H58" s="9">
        <v>0</v>
      </c>
      <c r="I58" s="9">
        <v>0</v>
      </c>
      <c r="J58" s="9">
        <v>0</v>
      </c>
      <c r="K58" s="9">
        <v>0</v>
      </c>
      <c r="L58" s="16" t="str">
        <f t="shared" si="2"/>
        <v>Avoided</v>
      </c>
      <c r="M58" s="19"/>
      <c r="N58" s="2" t="s">
        <v>6</v>
      </c>
      <c r="O58" s="2" t="s">
        <v>4</v>
      </c>
      <c r="P58" s="9" t="s">
        <v>0</v>
      </c>
      <c r="Q58" s="9">
        <v>0</v>
      </c>
      <c r="R58" s="16">
        <v>0</v>
      </c>
      <c r="S58" s="16">
        <v>0</v>
      </c>
      <c r="T58" s="9">
        <v>0</v>
      </c>
      <c r="U58" s="9">
        <v>0</v>
      </c>
      <c r="V58" s="9">
        <v>0</v>
      </c>
      <c r="W58" s="9">
        <v>0</v>
      </c>
      <c r="X58" s="9">
        <v>0</v>
      </c>
      <c r="Y58" s="16" t="str">
        <f t="shared" ref="Y58:Y80" si="14">IF(R58&gt;S58, "Targeted", "Avoided")</f>
        <v>Avoided</v>
      </c>
      <c r="Z58" s="19"/>
      <c r="AA58" s="3" t="str">
        <f t="shared" ref="AA58:AA80" si="15">IF(L58=Y58, "Pass", "Fail")</f>
        <v>Pass</v>
      </c>
      <c r="AB58" s="4"/>
      <c r="AC58" s="6">
        <f>AVERAGE(I58:I62)</f>
        <v>32.735732269287112</v>
      </c>
      <c r="AD58" s="6">
        <f>AVERAGE(J58:J62)</f>
        <v>0</v>
      </c>
      <c r="AE58" s="7" t="str">
        <f>IF(AND(AA58="Pass", OR(AND(L58="Avoided", J58&gt;AD58),AND(L58="Targeted", I58&gt;AC58))), "Pass", "Fail")</f>
        <v>Fail</v>
      </c>
      <c r="AG58" s="9">
        <f>AVERAGE(V58:V62)</f>
        <v>6.7260082244873045</v>
      </c>
      <c r="AH58" s="9">
        <f>AVERAGE(W58:W62)</f>
        <v>0</v>
      </c>
      <c r="AI58" s="9" t="str">
        <f>IF(AND(AA58="Pass", OR(AND(Y58="Avoided", W58&gt;AH58),AND(Y58="Targeted", V58&gt;AG58))), "Pass", "Fail")</f>
        <v>Fail</v>
      </c>
      <c r="AJ58" s="2" t="str">
        <f>IF(AND(AE58="Pass", AI58="Pass"), "Yes", "No")</f>
        <v>No</v>
      </c>
    </row>
    <row r="59" spans="1:38" x14ac:dyDescent="0.2">
      <c r="A59" s="2" t="s">
        <v>7</v>
      </c>
      <c r="B59" s="2" t="s">
        <v>0</v>
      </c>
      <c r="C59" s="9" t="s">
        <v>4</v>
      </c>
      <c r="D59" s="9">
        <v>0</v>
      </c>
      <c r="E59" s="16">
        <v>0</v>
      </c>
      <c r="F59" s="16">
        <v>0</v>
      </c>
      <c r="G59" s="9">
        <v>0</v>
      </c>
      <c r="H59" s="9">
        <v>0</v>
      </c>
      <c r="I59" s="9">
        <v>0</v>
      </c>
      <c r="J59" s="9">
        <v>0</v>
      </c>
      <c r="K59" s="9">
        <v>0</v>
      </c>
      <c r="L59" s="16" t="str">
        <f t="shared" si="2"/>
        <v>Avoided</v>
      </c>
      <c r="M59" s="19"/>
      <c r="N59" s="2" t="s">
        <v>7</v>
      </c>
      <c r="O59" s="2" t="s">
        <v>4</v>
      </c>
      <c r="P59" s="9" t="s">
        <v>0</v>
      </c>
      <c r="Q59" s="9">
        <v>0</v>
      </c>
      <c r="R59" s="16">
        <v>0</v>
      </c>
      <c r="S59" s="16">
        <v>0</v>
      </c>
      <c r="T59" s="9">
        <v>0</v>
      </c>
      <c r="U59" s="9">
        <v>0</v>
      </c>
      <c r="V59" s="9">
        <v>0</v>
      </c>
      <c r="W59" s="9">
        <v>0</v>
      </c>
      <c r="X59" s="9">
        <v>0</v>
      </c>
      <c r="Y59" s="16" t="str">
        <f t="shared" si="14"/>
        <v>Avoided</v>
      </c>
      <c r="Z59" s="19"/>
      <c r="AA59" s="3" t="str">
        <f t="shared" si="15"/>
        <v>Pass</v>
      </c>
      <c r="AB59" s="4"/>
      <c r="AC59" s="6">
        <v>32.735732269287112</v>
      </c>
      <c r="AD59" s="6">
        <v>0</v>
      </c>
      <c r="AE59" s="7" t="str">
        <f>IF(AND(AA59="Pass", OR(AND(L59="Avoided", J59&gt;AD59),AND(L59="Targeted", I59&gt;AC59))), "Pass", "Fail")</f>
        <v>Fail</v>
      </c>
      <c r="AG59" s="9">
        <v>6.7260082244873045</v>
      </c>
      <c r="AH59" s="9">
        <v>0</v>
      </c>
      <c r="AI59" s="9" t="str">
        <f>IF(AND(AA59="Pass", OR(AND(Y59="Avoided", W59&gt;AH59),AND(Y59="Targeted", V59&gt;AG59))), "Pass", "Fail")</f>
        <v>Fail</v>
      </c>
      <c r="AJ59" s="2" t="str">
        <f>IF(AND(AE59="Pass", AI59="Pass"), "Yes", "No")</f>
        <v>No</v>
      </c>
    </row>
    <row r="60" spans="1:38" x14ac:dyDescent="0.2">
      <c r="A60" s="2" t="s">
        <v>8</v>
      </c>
      <c r="B60" s="2" t="s">
        <v>0</v>
      </c>
      <c r="C60" s="9" t="s">
        <v>4</v>
      </c>
      <c r="D60" s="9">
        <v>1285</v>
      </c>
      <c r="E60" s="16">
        <v>6.7827920913696289</v>
      </c>
      <c r="F60" s="16">
        <v>2.3344895839691162</v>
      </c>
      <c r="G60" s="9">
        <v>422.1253662109375</v>
      </c>
      <c r="H60" s="9">
        <v>862.8746337890625</v>
      </c>
      <c r="I60" s="9">
        <v>67.1497802734375</v>
      </c>
      <c r="J60" s="9">
        <v>0</v>
      </c>
      <c r="K60" s="9">
        <v>0.1845562607049942</v>
      </c>
      <c r="L60" s="16" t="str">
        <f t="shared" si="2"/>
        <v>Targeted</v>
      </c>
      <c r="M60" s="19"/>
      <c r="N60" s="2" t="s">
        <v>8</v>
      </c>
      <c r="O60" s="2" t="s">
        <v>4</v>
      </c>
      <c r="P60" s="9" t="s">
        <v>0</v>
      </c>
      <c r="Q60" s="9">
        <v>1285</v>
      </c>
      <c r="R60" s="16">
        <v>0.3545306921005249</v>
      </c>
      <c r="S60" s="16">
        <v>0.34762048721313477</v>
      </c>
      <c r="T60" s="9">
        <v>1259.8665771484375</v>
      </c>
      <c r="U60" s="9">
        <v>25.133476257324219</v>
      </c>
      <c r="V60" s="9">
        <v>1.9559125900268555</v>
      </c>
      <c r="W60" s="9">
        <v>0</v>
      </c>
      <c r="X60" s="9">
        <v>1.793464832007885E-2</v>
      </c>
      <c r="Y60" s="16" t="str">
        <f t="shared" si="14"/>
        <v>Targeted</v>
      </c>
      <c r="Z60" s="19"/>
      <c r="AA60" s="3" t="str">
        <f t="shared" si="15"/>
        <v>Pass</v>
      </c>
      <c r="AB60" s="4"/>
      <c r="AC60" s="6">
        <v>32.735732269287112</v>
      </c>
      <c r="AD60" s="6">
        <v>0</v>
      </c>
      <c r="AE60" s="7" t="str">
        <f>IF(AND(AA60="Pass", OR(AND(L60="Avoided", J60&gt;AD60),AND(L60="Targeted", I60&gt;AC60))), "Pass", "Fail")</f>
        <v>Pass</v>
      </c>
      <c r="AG60" s="9">
        <v>6.7260082244873045</v>
      </c>
      <c r="AH60" s="9">
        <v>0</v>
      </c>
      <c r="AI60" s="9" t="str">
        <f>IF(AND(AA60="Pass", OR(AND(Y60="Avoided", W60&gt;AH60),AND(Y60="Targeted", V60&gt;AG60))), "Pass", "Fail")</f>
        <v>Fail</v>
      </c>
      <c r="AJ60" s="2" t="str">
        <f>IF(AND(AE60="Pass", AI60="Pass"), "Yes", "No")</f>
        <v>No</v>
      </c>
    </row>
    <row r="61" spans="1:38" x14ac:dyDescent="0.2">
      <c r="A61" s="2" t="s">
        <v>9</v>
      </c>
      <c r="B61" s="2" t="s">
        <v>0</v>
      </c>
      <c r="C61" s="9" t="s">
        <v>4</v>
      </c>
      <c r="D61" s="9">
        <v>270</v>
      </c>
      <c r="E61" s="16">
        <v>1.4044944047927856</v>
      </c>
      <c r="F61" s="16">
        <v>0.7152937650680542</v>
      </c>
      <c r="G61" s="9">
        <v>136.55352783203125</v>
      </c>
      <c r="H61" s="9">
        <v>133.44647216796875</v>
      </c>
      <c r="I61" s="9">
        <v>49.424617767333984</v>
      </c>
      <c r="J61" s="9">
        <v>0</v>
      </c>
      <c r="K61" s="9">
        <v>3.7880267947912216E-2</v>
      </c>
      <c r="L61" s="16" t="str">
        <f t="shared" si="2"/>
        <v>Targeted</v>
      </c>
      <c r="M61" s="19"/>
      <c r="N61" s="2" t="s">
        <v>9</v>
      </c>
      <c r="O61" s="2" t="s">
        <v>4</v>
      </c>
      <c r="P61" s="9" t="s">
        <v>0</v>
      </c>
      <c r="Q61" s="9">
        <v>270</v>
      </c>
      <c r="R61" s="16">
        <v>7.4995622038841248E-2</v>
      </c>
      <c r="S61" s="16">
        <v>6.1402756720781326E-2</v>
      </c>
      <c r="T61" s="9">
        <v>221.03276062011719</v>
      </c>
      <c r="U61" s="9">
        <v>48.967235565185547</v>
      </c>
      <c r="V61" s="9">
        <v>18.136013031005859</v>
      </c>
      <c r="W61" s="9">
        <v>0</v>
      </c>
      <c r="X61" s="9">
        <v>1.0345438495278358E-2</v>
      </c>
      <c r="Y61" s="16" t="str">
        <f t="shared" si="14"/>
        <v>Targeted</v>
      </c>
      <c r="Z61" s="19"/>
      <c r="AA61" s="3" t="str">
        <f t="shared" si="15"/>
        <v>Pass</v>
      </c>
      <c r="AB61" s="4"/>
      <c r="AC61" s="6">
        <v>32.735732269287112</v>
      </c>
      <c r="AD61" s="6">
        <v>0</v>
      </c>
      <c r="AE61" s="7" t="str">
        <f>IF(AND(AA61="Pass", OR(AND(L61="Avoided", J61&gt;AD61),AND(L61="Targeted", I61&gt;AC61))), "Pass", "Fail")</f>
        <v>Pass</v>
      </c>
      <c r="AG61" s="9">
        <v>6.7260082244873045</v>
      </c>
      <c r="AH61" s="9">
        <v>0</v>
      </c>
      <c r="AI61" s="9" t="str">
        <f>IF(AND(AA61="Pass", OR(AND(Y61="Avoided", W61&gt;AH61),AND(Y61="Targeted", V61&gt;AG61))), "Pass", "Fail")</f>
        <v>Pass</v>
      </c>
      <c r="AJ61" s="2" t="str">
        <f>IF(AND(AE61="Pass", AI61="Pass"), "Yes", "No")</f>
        <v>Yes</v>
      </c>
      <c r="AK61" s="2" t="s">
        <v>35</v>
      </c>
    </row>
    <row r="62" spans="1:38" ht="17" thickBot="1" x14ac:dyDescent="0.25">
      <c r="A62" s="2" t="s">
        <v>10</v>
      </c>
      <c r="B62" s="2" t="s">
        <v>0</v>
      </c>
      <c r="C62" s="9" t="s">
        <v>4</v>
      </c>
      <c r="D62" s="9">
        <v>494</v>
      </c>
      <c r="E62" s="16">
        <v>2.4996204376220703</v>
      </c>
      <c r="F62" s="16">
        <v>1.3379459381103516</v>
      </c>
      <c r="G62" s="9">
        <v>261.304931640625</v>
      </c>
      <c r="H62" s="9">
        <v>232.695068359375</v>
      </c>
      <c r="I62" s="9">
        <v>47.104263305664062</v>
      </c>
      <c r="J62" s="9">
        <v>0</v>
      </c>
      <c r="K62" s="9">
        <v>5.260787159204483E-2</v>
      </c>
      <c r="L62" s="21" t="str">
        <f t="shared" si="2"/>
        <v>Targeted</v>
      </c>
      <c r="M62" s="19"/>
      <c r="N62" s="2" t="s">
        <v>10</v>
      </c>
      <c r="O62" s="2" t="s">
        <v>4</v>
      </c>
      <c r="P62" s="9" t="s">
        <v>0</v>
      </c>
      <c r="Q62" s="9">
        <v>494</v>
      </c>
      <c r="R62" s="16">
        <v>0.13751137256622314</v>
      </c>
      <c r="S62" s="16">
        <v>0.1189170628786087</v>
      </c>
      <c r="T62" s="9">
        <v>427.1217041015625</v>
      </c>
      <c r="U62" s="9">
        <v>66.878288269042969</v>
      </c>
      <c r="V62" s="9">
        <v>13.538115501403809</v>
      </c>
      <c r="W62" s="9">
        <v>0</v>
      </c>
      <c r="X62" s="9">
        <v>1.412955392152071E-2</v>
      </c>
      <c r="Y62" s="21" t="str">
        <f t="shared" si="14"/>
        <v>Targeted</v>
      </c>
      <c r="Z62" s="19"/>
      <c r="AA62" s="3" t="str">
        <f t="shared" si="15"/>
        <v>Pass</v>
      </c>
      <c r="AB62" s="4"/>
      <c r="AC62" s="6">
        <v>32.735732269287112</v>
      </c>
      <c r="AD62" s="6">
        <v>0</v>
      </c>
      <c r="AE62" s="7" t="str">
        <f>IF(AND(AA62="Pass", OR(AND(L62="Avoided", J62&gt;AD62),AND(L62="Targeted", I62&gt;AC62))), "Pass", "Fail")</f>
        <v>Pass</v>
      </c>
      <c r="AG62" s="9">
        <v>6.7260082244873045</v>
      </c>
      <c r="AH62" s="9">
        <v>0</v>
      </c>
      <c r="AI62" s="9" t="str">
        <f>IF(AND(AA62="Pass", OR(AND(Y62="Avoided", W62&gt;AH62),AND(Y62="Targeted", V62&gt;AG62))), "Pass", "Fail")</f>
        <v>Pass</v>
      </c>
      <c r="AJ62" s="2" t="str">
        <f>IF(AND(AE62="Pass", AI62="Pass"), "Yes", "No")</f>
        <v>Yes</v>
      </c>
      <c r="AK62" s="2" t="s">
        <v>35</v>
      </c>
    </row>
    <row r="63" spans="1:38" s="3" customFormat="1" ht="17" thickTop="1" x14ac:dyDescent="0.2">
      <c r="A63" s="17" t="s">
        <v>11</v>
      </c>
      <c r="B63" s="17" t="s">
        <v>0</v>
      </c>
      <c r="C63" s="18" t="s">
        <v>4</v>
      </c>
      <c r="D63" s="18">
        <v>1203</v>
      </c>
      <c r="E63" s="18">
        <v>5.699800968170166</v>
      </c>
      <c r="F63" s="18">
        <v>5.9331340789794922</v>
      </c>
      <c r="G63" s="18">
        <v>1255.353515625</v>
      </c>
      <c r="H63" s="18">
        <v>52.353488922119141</v>
      </c>
      <c r="I63" s="18">
        <v>0</v>
      </c>
      <c r="J63" s="18">
        <v>4.1704182624816895</v>
      </c>
      <c r="K63" s="18">
        <v>0.14924183487892151</v>
      </c>
      <c r="L63" s="16" t="str">
        <f t="shared" si="2"/>
        <v>Avoided</v>
      </c>
      <c r="M63" s="19"/>
      <c r="N63" s="17" t="s">
        <v>11</v>
      </c>
      <c r="O63" s="17" t="s">
        <v>4</v>
      </c>
      <c r="P63" s="18" t="s">
        <v>0</v>
      </c>
      <c r="Q63" s="18">
        <v>1203</v>
      </c>
      <c r="R63" s="18">
        <v>0.33631816506385803</v>
      </c>
      <c r="S63" s="18">
        <v>0.2961026132106781</v>
      </c>
      <c r="T63" s="18">
        <v>1058.7230224609375</v>
      </c>
      <c r="U63" s="18">
        <v>144.27702331542969</v>
      </c>
      <c r="V63" s="18">
        <v>11.993102073669434</v>
      </c>
      <c r="W63" s="18">
        <v>0</v>
      </c>
      <c r="X63" s="18">
        <v>3.0481791123747826E-2</v>
      </c>
      <c r="Y63" s="16" t="str">
        <f t="shared" si="14"/>
        <v>Targeted</v>
      </c>
      <c r="Z63" s="19"/>
      <c r="AA63" s="17" t="str">
        <f t="shared" si="15"/>
        <v>Fail</v>
      </c>
      <c r="AB63" s="4"/>
      <c r="AC63" s="18"/>
      <c r="AD63" s="18"/>
      <c r="AE63" s="17"/>
      <c r="AF63" s="4"/>
      <c r="AG63" s="18"/>
      <c r="AH63" s="18"/>
      <c r="AI63" s="18"/>
      <c r="AJ63" s="17"/>
      <c r="AK63" s="17"/>
    </row>
    <row r="64" spans="1:38" s="3" customFormat="1" x14ac:dyDescent="0.2">
      <c r="A64" s="4" t="s">
        <v>12</v>
      </c>
      <c r="B64" s="4" t="s">
        <v>0</v>
      </c>
      <c r="C64" s="19" t="s">
        <v>4</v>
      </c>
      <c r="D64" s="19">
        <v>565</v>
      </c>
      <c r="E64" s="19">
        <v>2.5985374450683594</v>
      </c>
      <c r="F64" s="19">
        <v>4.2685441970825195</v>
      </c>
      <c r="G64" s="19">
        <v>944.3001708984375</v>
      </c>
      <c r="H64" s="19">
        <v>379.3001708984375</v>
      </c>
      <c r="I64" s="19">
        <v>0</v>
      </c>
      <c r="J64" s="19">
        <v>40.167331695556641</v>
      </c>
      <c r="K64" s="19">
        <v>0.17720362544059753</v>
      </c>
      <c r="L64" s="16" t="str">
        <f t="shared" si="2"/>
        <v>Avoided</v>
      </c>
      <c r="M64" s="19"/>
      <c r="N64" s="4" t="s">
        <v>12</v>
      </c>
      <c r="O64" s="4" t="s">
        <v>4</v>
      </c>
      <c r="P64" s="19" t="s">
        <v>0</v>
      </c>
      <c r="Q64" s="19">
        <v>565</v>
      </c>
      <c r="R64" s="19">
        <v>0.16123555600643158</v>
      </c>
      <c r="S64" s="19">
        <v>0.1410830169916153</v>
      </c>
      <c r="T64" s="19">
        <v>494.28192138671875</v>
      </c>
      <c r="U64" s="19">
        <v>70.718093872070312</v>
      </c>
      <c r="V64" s="19">
        <v>12.516476631164551</v>
      </c>
      <c r="W64" s="19">
        <v>0</v>
      </c>
      <c r="X64" s="19">
        <v>1.494080014526844E-2</v>
      </c>
      <c r="Y64" s="16" t="str">
        <f t="shared" si="14"/>
        <v>Targeted</v>
      </c>
      <c r="Z64" s="19"/>
      <c r="AA64" s="4" t="str">
        <f t="shared" si="15"/>
        <v>Fail</v>
      </c>
      <c r="AB64" s="4"/>
      <c r="AC64" s="19"/>
      <c r="AD64" s="19"/>
      <c r="AE64" s="4"/>
      <c r="AF64" s="4"/>
      <c r="AG64" s="19"/>
      <c r="AH64" s="19"/>
      <c r="AI64" s="19"/>
      <c r="AJ64" s="4"/>
      <c r="AK64" s="4"/>
    </row>
    <row r="65" spans="1:37" s="3" customFormat="1" x14ac:dyDescent="0.2">
      <c r="A65" s="4" t="s">
        <v>13</v>
      </c>
      <c r="B65" s="4" t="s">
        <v>0</v>
      </c>
      <c r="C65" s="19" t="s">
        <v>4</v>
      </c>
      <c r="D65" s="19">
        <v>696</v>
      </c>
      <c r="E65" s="19">
        <v>3.0897629261016846</v>
      </c>
      <c r="F65" s="19">
        <v>9.2056779861450195</v>
      </c>
      <c r="G65" s="19">
        <v>2213.353759765625</v>
      </c>
      <c r="H65" s="19">
        <v>1517.353759765625</v>
      </c>
      <c r="I65" s="19">
        <v>0</v>
      </c>
      <c r="J65" s="19">
        <v>68.55450439453125</v>
      </c>
      <c r="K65" s="19">
        <v>0.55063343048095703</v>
      </c>
      <c r="L65" s="16" t="str">
        <f t="shared" si="2"/>
        <v>Avoided</v>
      </c>
      <c r="M65" s="19"/>
      <c r="N65" s="4" t="s">
        <v>13</v>
      </c>
      <c r="O65" s="4" t="s">
        <v>4</v>
      </c>
      <c r="P65" s="19" t="s">
        <v>0</v>
      </c>
      <c r="Q65" s="19">
        <v>696</v>
      </c>
      <c r="R65" s="19">
        <v>0.20177364349365234</v>
      </c>
      <c r="S65" s="19">
        <v>0.17405591905117035</v>
      </c>
      <c r="T65" s="19">
        <v>600.2235107421875</v>
      </c>
      <c r="U65" s="19">
        <v>95.776496887207031</v>
      </c>
      <c r="V65" s="19">
        <v>13.760991096496582</v>
      </c>
      <c r="W65" s="19">
        <v>0</v>
      </c>
      <c r="X65" s="19">
        <v>2.0234955474734306E-2</v>
      </c>
      <c r="Y65" s="16" t="str">
        <f t="shared" si="14"/>
        <v>Targeted</v>
      </c>
      <c r="Z65" s="19"/>
      <c r="AA65" s="4" t="str">
        <f t="shared" si="15"/>
        <v>Fail</v>
      </c>
      <c r="AB65" s="4"/>
      <c r="AC65" s="19"/>
      <c r="AD65" s="19"/>
      <c r="AE65" s="4"/>
      <c r="AF65" s="4"/>
      <c r="AG65" s="19"/>
      <c r="AH65" s="19"/>
      <c r="AI65" s="19"/>
      <c r="AJ65" s="4"/>
      <c r="AK65" s="4"/>
    </row>
    <row r="66" spans="1:37" s="3" customFormat="1" x14ac:dyDescent="0.2">
      <c r="A66" s="4" t="s">
        <v>14</v>
      </c>
      <c r="B66" s="4" t="s">
        <v>0</v>
      </c>
      <c r="C66" s="19" t="s">
        <v>4</v>
      </c>
      <c r="D66" s="19">
        <v>398</v>
      </c>
      <c r="E66" s="19">
        <v>1.7212299108505249</v>
      </c>
      <c r="F66" s="19">
        <v>7.0618629455566406</v>
      </c>
      <c r="G66" s="19">
        <v>1726.7490234375</v>
      </c>
      <c r="H66" s="19">
        <v>1328.7490234375</v>
      </c>
      <c r="I66" s="19">
        <v>0</v>
      </c>
      <c r="J66" s="19">
        <v>76.950904846191406</v>
      </c>
      <c r="K66" s="19">
        <v>0.45399335026741028</v>
      </c>
      <c r="L66" s="16" t="str">
        <f t="shared" si="2"/>
        <v>Avoided</v>
      </c>
      <c r="M66" s="19"/>
      <c r="N66" s="4" t="s">
        <v>14</v>
      </c>
      <c r="O66" s="4" t="s">
        <v>4</v>
      </c>
      <c r="P66" s="19" t="s">
        <v>0</v>
      </c>
      <c r="Q66" s="19">
        <v>398</v>
      </c>
      <c r="R66" s="19">
        <v>0.11990443617105484</v>
      </c>
      <c r="S66" s="19">
        <v>0.13243240118026733</v>
      </c>
      <c r="T66" s="19">
        <v>439.63934326171875</v>
      </c>
      <c r="U66" s="19">
        <v>41.63934326171875</v>
      </c>
      <c r="V66" s="19">
        <v>0</v>
      </c>
      <c r="W66" s="19">
        <v>9.4712505340576172</v>
      </c>
      <c r="X66" s="19">
        <v>1.8677281215786934E-2</v>
      </c>
      <c r="Y66" s="16" t="str">
        <f t="shared" si="14"/>
        <v>Avoided</v>
      </c>
      <c r="Z66" s="19"/>
      <c r="AA66" s="4" t="str">
        <f t="shared" si="15"/>
        <v>Pass</v>
      </c>
      <c r="AB66" s="4"/>
      <c r="AC66" s="19">
        <v>0</v>
      </c>
      <c r="AD66" s="19">
        <v>58.659157412392751</v>
      </c>
      <c r="AE66" s="4" t="str">
        <f>IF(AND(AA66="Pass", OR(AND(L66="Avoided", J66&gt;AD66),AND(L66="Targeted", I66&gt;AC66))), "Pass", "Fail")</f>
        <v>Pass</v>
      </c>
      <c r="AF66" s="4"/>
      <c r="AG66" s="19">
        <v>11.621937888009208</v>
      </c>
      <c r="AH66" s="19">
        <v>1.3530357905796595</v>
      </c>
      <c r="AI66" s="19" t="str">
        <f>IF(AND(AA66="Pass", OR(AND(Y66="Avoided", W66&gt;AH66),AND(Y66="Targeted", V66&gt;AG66))), "Pass", "Fail")</f>
        <v>Pass</v>
      </c>
      <c r="AJ66" s="4" t="str">
        <f>IF(AND(AE66="Pass", AI66="Pass"), "Yes", "No")</f>
        <v>Yes</v>
      </c>
      <c r="AK66" s="4" t="s">
        <v>38</v>
      </c>
    </row>
    <row r="67" spans="1:37" s="3" customFormat="1" x14ac:dyDescent="0.2">
      <c r="A67" s="4" t="s">
        <v>15</v>
      </c>
      <c r="B67" s="4" t="s">
        <v>0</v>
      </c>
      <c r="C67" s="19" t="s">
        <v>4</v>
      </c>
      <c r="D67" s="19">
        <v>442</v>
      </c>
      <c r="E67" s="19">
        <v>1.871770977973938</v>
      </c>
      <c r="F67" s="19">
        <v>9.1497611999511719</v>
      </c>
      <c r="G67" s="19">
        <v>2333.711669921875</v>
      </c>
      <c r="H67" s="19">
        <v>1891.711669921875</v>
      </c>
      <c r="I67" s="19">
        <v>0</v>
      </c>
      <c r="J67" s="19">
        <v>81.060211181640625</v>
      </c>
      <c r="K67" s="19">
        <v>0.6217339038848877</v>
      </c>
      <c r="L67" s="16" t="str">
        <f t="shared" si="2"/>
        <v>Avoided</v>
      </c>
      <c r="M67" s="19"/>
      <c r="N67" s="4" t="s">
        <v>15</v>
      </c>
      <c r="O67" s="4" t="s">
        <v>4</v>
      </c>
      <c r="P67" s="19" t="s">
        <v>0</v>
      </c>
      <c r="Q67" s="19">
        <v>442</v>
      </c>
      <c r="R67" s="19">
        <v>0.13761110603809357</v>
      </c>
      <c r="S67" s="19">
        <v>0.10906288027763367</v>
      </c>
      <c r="T67" s="19">
        <v>350.20440673828125</v>
      </c>
      <c r="U67" s="19">
        <v>91.795585632324219</v>
      </c>
      <c r="V67" s="19">
        <v>20.768232345581055</v>
      </c>
      <c r="W67" s="19">
        <v>0</v>
      </c>
      <c r="X67" s="19">
        <v>1.9393898546695709E-2</v>
      </c>
      <c r="Y67" s="16" t="str">
        <f t="shared" si="14"/>
        <v>Targeted</v>
      </c>
      <c r="Z67" s="19"/>
      <c r="AA67" s="4" t="str">
        <f t="shared" si="15"/>
        <v>Fail</v>
      </c>
      <c r="AB67" s="4"/>
      <c r="AC67" s="19"/>
      <c r="AD67" s="19"/>
      <c r="AE67" s="4"/>
      <c r="AF67" s="4"/>
      <c r="AG67" s="19"/>
      <c r="AH67" s="19"/>
      <c r="AI67" s="19"/>
      <c r="AJ67" s="4"/>
      <c r="AK67" s="4"/>
    </row>
    <row r="68" spans="1:37" s="3" customFormat="1" x14ac:dyDescent="0.2">
      <c r="A68" s="4" t="s">
        <v>16</v>
      </c>
      <c r="B68" s="4" t="s">
        <v>0</v>
      </c>
      <c r="C68" s="19" t="s">
        <v>4</v>
      </c>
      <c r="D68" s="19">
        <v>99</v>
      </c>
      <c r="E68" s="19">
        <v>0.41729894280433655</v>
      </c>
      <c r="F68" s="19">
        <v>0.87814939022064209</v>
      </c>
      <c r="G68" s="19">
        <v>209.30076599121094</v>
      </c>
      <c r="H68" s="19">
        <v>110.30076599121094</v>
      </c>
      <c r="I68" s="19">
        <v>0</v>
      </c>
      <c r="J68" s="19">
        <v>52.69964599609375</v>
      </c>
      <c r="K68" s="19">
        <v>4.3578077107667923E-2</v>
      </c>
      <c r="L68" s="16" t="str">
        <f t="shared" si="2"/>
        <v>Avoided</v>
      </c>
      <c r="M68" s="19"/>
      <c r="N68" s="4" t="s">
        <v>16</v>
      </c>
      <c r="O68" s="4" t="s">
        <v>4</v>
      </c>
      <c r="P68" s="19" t="s">
        <v>0</v>
      </c>
      <c r="Q68" s="19">
        <v>99</v>
      </c>
      <c r="R68" s="19">
        <v>3.2366164028644562E-2</v>
      </c>
      <c r="S68" s="19">
        <v>2.8462912887334824E-2</v>
      </c>
      <c r="T68" s="19">
        <v>87.057533264160156</v>
      </c>
      <c r="U68" s="19">
        <v>11.942468643188477</v>
      </c>
      <c r="V68" s="19">
        <v>12.06309986114502</v>
      </c>
      <c r="W68" s="19">
        <v>0</v>
      </c>
      <c r="X68" s="19">
        <v>2.9351531993597746E-3</v>
      </c>
      <c r="Y68" s="16" t="str">
        <f t="shared" si="14"/>
        <v>Targeted</v>
      </c>
      <c r="Z68" s="19"/>
      <c r="AA68" s="4" t="str">
        <f t="shared" si="15"/>
        <v>Fail</v>
      </c>
      <c r="AB68" s="4"/>
      <c r="AC68" s="19"/>
      <c r="AD68" s="19"/>
      <c r="AE68" s="4"/>
      <c r="AF68" s="4"/>
      <c r="AG68" s="19"/>
      <c r="AH68" s="19"/>
      <c r="AI68" s="19"/>
      <c r="AJ68" s="4"/>
      <c r="AK68" s="4"/>
    </row>
    <row r="69" spans="1:37" s="3" customFormat="1" ht="17" thickBot="1" x14ac:dyDescent="0.25">
      <c r="A69" s="20" t="s">
        <v>17</v>
      </c>
      <c r="B69" s="20" t="s">
        <v>0</v>
      </c>
      <c r="C69" s="21" t="s">
        <v>4</v>
      </c>
      <c r="D69" s="21">
        <v>240</v>
      </c>
      <c r="E69" s="21">
        <v>0.99829459190368652</v>
      </c>
      <c r="F69" s="21">
        <v>7.203981876373291</v>
      </c>
      <c r="G69" s="21">
        <v>1847.7298583984375</v>
      </c>
      <c r="H69" s="21">
        <v>1607.7298583984375</v>
      </c>
      <c r="I69" s="21">
        <v>0</v>
      </c>
      <c r="J69" s="21">
        <v>87.011085510253906</v>
      </c>
      <c r="K69" s="21">
        <v>0.70780104398727417</v>
      </c>
      <c r="L69" s="21" t="str">
        <f t="shared" si="2"/>
        <v>Avoided</v>
      </c>
      <c r="M69" s="19"/>
      <c r="N69" s="20" t="s">
        <v>17</v>
      </c>
      <c r="O69" s="20" t="s">
        <v>4</v>
      </c>
      <c r="P69" s="21" t="s">
        <v>0</v>
      </c>
      <c r="Q69" s="21">
        <v>240</v>
      </c>
      <c r="R69" s="21">
        <v>7.8802727162837982E-2</v>
      </c>
      <c r="S69" s="21">
        <v>7.0729851722717285E-2</v>
      </c>
      <c r="T69" s="21">
        <v>215.39601135253906</v>
      </c>
      <c r="U69" s="21">
        <v>24.60399055480957</v>
      </c>
      <c r="V69" s="21">
        <v>10.251663208007812</v>
      </c>
      <c r="W69" s="21">
        <v>0</v>
      </c>
      <c r="X69" s="21">
        <v>7.3553584516048431E-3</v>
      </c>
      <c r="Y69" s="21" t="str">
        <f t="shared" si="14"/>
        <v>Targeted</v>
      </c>
      <c r="Z69" s="19"/>
      <c r="AA69" s="20" t="str">
        <f t="shared" si="15"/>
        <v>Fail</v>
      </c>
      <c r="AB69" s="4"/>
      <c r="AC69" s="21"/>
      <c r="AD69" s="21"/>
      <c r="AE69" s="20"/>
      <c r="AF69" s="4"/>
      <c r="AG69" s="21"/>
      <c r="AH69" s="21"/>
      <c r="AI69" s="21"/>
      <c r="AJ69" s="20"/>
      <c r="AK69" s="20"/>
    </row>
    <row r="70" spans="1:37" ht="17" thickTop="1" x14ac:dyDescent="0.2">
      <c r="A70" s="2" t="s">
        <v>18</v>
      </c>
      <c r="B70" s="2" t="s">
        <v>0</v>
      </c>
      <c r="C70" s="9" t="s">
        <v>4</v>
      </c>
      <c r="D70" s="9">
        <v>69</v>
      </c>
      <c r="E70" s="16">
        <v>0.28577345609664917</v>
      </c>
      <c r="F70" s="16">
        <v>0.45131149888038635</v>
      </c>
      <c r="G70" s="9">
        <v>109.15036010742188</v>
      </c>
      <c r="H70" s="9">
        <v>40.150363922119141</v>
      </c>
      <c r="I70" s="9">
        <v>0</v>
      </c>
      <c r="J70" s="9">
        <v>36.784454345703125</v>
      </c>
      <c r="K70" s="9">
        <v>2.4004144594073296E-2</v>
      </c>
      <c r="L70" s="16" t="str">
        <f t="shared" si="2"/>
        <v>Avoided</v>
      </c>
      <c r="M70" s="19"/>
      <c r="N70" s="2" t="s">
        <v>18</v>
      </c>
      <c r="O70" s="2" t="s">
        <v>4</v>
      </c>
      <c r="P70" s="9" t="s">
        <v>0</v>
      </c>
      <c r="Q70" s="9">
        <v>69</v>
      </c>
      <c r="R70" s="16">
        <v>2.3671317845582962E-2</v>
      </c>
      <c r="S70" s="16">
        <v>2.3370673879981041E-2</v>
      </c>
      <c r="T70" s="9">
        <v>68.123443603515625</v>
      </c>
      <c r="U70" s="9">
        <v>0.87655794620513916</v>
      </c>
      <c r="V70" s="9">
        <v>1.2703738212585449</v>
      </c>
      <c r="W70" s="9">
        <v>0</v>
      </c>
      <c r="X70" s="9">
        <v>2.1104353945702314E-3</v>
      </c>
      <c r="Y70" s="16" t="str">
        <f t="shared" si="14"/>
        <v>Targeted</v>
      </c>
      <c r="Z70" s="19"/>
      <c r="AA70" s="3" t="str">
        <f t="shared" si="15"/>
        <v>Fail</v>
      </c>
      <c r="AB70" s="4"/>
      <c r="AI70" s="9"/>
    </row>
    <row r="71" spans="1:37" x14ac:dyDescent="0.2">
      <c r="A71" s="2" t="s">
        <v>19</v>
      </c>
      <c r="B71" s="2" t="s">
        <v>0</v>
      </c>
      <c r="C71" s="9" t="s">
        <v>4</v>
      </c>
      <c r="D71" s="9">
        <v>24</v>
      </c>
      <c r="E71" s="16">
        <v>9.9116213619709015E-2</v>
      </c>
      <c r="F71" s="16">
        <v>0.13031242787837982</v>
      </c>
      <c r="G71" s="9">
        <v>31.56370735168457</v>
      </c>
      <c r="H71" s="9">
        <v>7.5637078285217285</v>
      </c>
      <c r="I71" s="9">
        <v>0</v>
      </c>
      <c r="J71" s="9">
        <v>23.963306427001953</v>
      </c>
      <c r="K71" s="9">
        <v>8.8269989937543869E-3</v>
      </c>
      <c r="L71" s="16" t="str">
        <f t="shared" ref="L71:L132" si="16">IF(E71&gt;F71, "Targeted", "Avoided")</f>
        <v>Avoided</v>
      </c>
      <c r="M71" s="19"/>
      <c r="N71" s="2" t="s">
        <v>19</v>
      </c>
      <c r="O71" s="2" t="s">
        <v>4</v>
      </c>
      <c r="P71" s="9" t="s">
        <v>0</v>
      </c>
      <c r="Q71" s="9">
        <v>24</v>
      </c>
      <c r="R71" s="16">
        <v>8.2547133788466454E-3</v>
      </c>
      <c r="S71" s="16">
        <v>1.5806686133146286E-2</v>
      </c>
      <c r="T71" s="9">
        <v>45.960304260253906</v>
      </c>
      <c r="U71" s="9">
        <v>21.960304260253906</v>
      </c>
      <c r="V71" s="9">
        <v>0</v>
      </c>
      <c r="W71" s="9">
        <v>47.781024932861328</v>
      </c>
      <c r="X71" s="9">
        <v>6.3622756861150265E-3</v>
      </c>
      <c r="Y71" s="16" t="str">
        <f t="shared" si="14"/>
        <v>Avoided</v>
      </c>
      <c r="Z71" s="19"/>
      <c r="AA71" s="3" t="str">
        <f t="shared" si="15"/>
        <v>Pass</v>
      </c>
      <c r="AB71" s="4"/>
      <c r="AC71" s="6">
        <v>0</v>
      </c>
      <c r="AD71" s="6">
        <v>39.573271816427059</v>
      </c>
      <c r="AE71" s="7" t="str">
        <f>IF(AND(AA71="Pass", OR(AND(L71="Avoided", J71&gt;AD71),AND(L71="Targeted", I71&gt;AC71))), "Pass", "Fail")</f>
        <v>Fail</v>
      </c>
      <c r="AG71" s="9">
        <v>9.6419708512046114</v>
      </c>
      <c r="AH71" s="9">
        <v>24.59765659679066</v>
      </c>
      <c r="AI71" s="9" t="str">
        <f>IF(AND(AA71="Pass", OR(AND(Y71="Avoided", W71&gt;AH71),AND(Y71="Targeted", V71&gt;AG71))), "Pass", "Fail")</f>
        <v>Pass</v>
      </c>
      <c r="AJ71" s="2" t="str">
        <f>IF(AND(AE71="Pass", AI71="Pass"), "Yes", "No")</f>
        <v>No</v>
      </c>
    </row>
    <row r="72" spans="1:37" x14ac:dyDescent="0.2">
      <c r="A72" s="2" t="s">
        <v>20</v>
      </c>
      <c r="B72" s="2" t="s">
        <v>0</v>
      </c>
      <c r="C72" s="9" t="s">
        <v>4</v>
      </c>
      <c r="D72" s="9">
        <v>24</v>
      </c>
      <c r="E72" s="16">
        <v>9.8781690001487732E-2</v>
      </c>
      <c r="F72" s="16">
        <v>0.41264122724533081</v>
      </c>
      <c r="G72" s="9">
        <v>100.57128143310547</v>
      </c>
      <c r="H72" s="9">
        <v>76.571281433105469</v>
      </c>
      <c r="I72" s="9">
        <v>0</v>
      </c>
      <c r="J72" s="9">
        <v>76.136329650878906</v>
      </c>
      <c r="K72" s="9">
        <v>2.4679403752088547E-2</v>
      </c>
      <c r="L72" s="16" t="str">
        <f t="shared" si="16"/>
        <v>Avoided</v>
      </c>
      <c r="M72" s="19"/>
      <c r="N72" s="2" t="s">
        <v>20</v>
      </c>
      <c r="O72" s="2" t="s">
        <v>4</v>
      </c>
      <c r="P72" s="9" t="s">
        <v>0</v>
      </c>
      <c r="Q72" s="9">
        <v>24</v>
      </c>
      <c r="R72" s="16">
        <v>8.2563888281583786E-3</v>
      </c>
      <c r="S72" s="16">
        <v>1.9371733069419861E-2</v>
      </c>
      <c r="T72" s="9">
        <v>56.316787719726562</v>
      </c>
      <c r="U72" s="9">
        <v>32.316787719726562</v>
      </c>
      <c r="V72" s="9">
        <v>0</v>
      </c>
      <c r="W72" s="9">
        <v>57.383934020996094</v>
      </c>
      <c r="X72" s="9">
        <v>8.7330127134919167E-3</v>
      </c>
      <c r="Y72" s="16" t="str">
        <f t="shared" si="14"/>
        <v>Avoided</v>
      </c>
      <c r="Z72" s="19"/>
      <c r="AA72" s="3" t="str">
        <f t="shared" si="15"/>
        <v>Pass</v>
      </c>
      <c r="AB72" s="4"/>
      <c r="AC72" s="6">
        <v>0</v>
      </c>
      <c r="AD72" s="6">
        <v>39.573271816427059</v>
      </c>
      <c r="AE72" s="7" t="str">
        <f>IF(AND(AA72="Pass", OR(AND(L72="Avoided", J72&gt;AD72),AND(L72="Targeted", I72&gt;AC72))), "Pass", "Fail")</f>
        <v>Pass</v>
      </c>
      <c r="AG72" s="9">
        <v>9.6419708512046114</v>
      </c>
      <c r="AH72" s="9">
        <v>24.59765659679066</v>
      </c>
      <c r="AI72" s="9" t="str">
        <f>IF(AND(AA72="Pass", OR(AND(Y72="Avoided", W72&gt;AH72),AND(Y72="Targeted", V72&gt;AG72))), "Pass", "Fail")</f>
        <v>Pass</v>
      </c>
      <c r="AJ72" s="2" t="str">
        <f>IF(AND(AE72="Pass", AI72="Pass"), "Yes", "No")</f>
        <v>Yes</v>
      </c>
      <c r="AK72" s="2" t="s">
        <v>38</v>
      </c>
    </row>
    <row r="73" spans="1:37" x14ac:dyDescent="0.2">
      <c r="A73" s="2" t="s">
        <v>21</v>
      </c>
      <c r="B73" s="2" t="s">
        <v>0</v>
      </c>
      <c r="C73" s="9" t="s">
        <v>4</v>
      </c>
      <c r="D73" s="9">
        <v>18</v>
      </c>
      <c r="E73" s="16">
        <v>7.3861308395862579E-2</v>
      </c>
      <c r="F73" s="16">
        <v>0.30612689256668091</v>
      </c>
      <c r="G73" s="9">
        <v>74.776931762695312</v>
      </c>
      <c r="H73" s="9">
        <v>56.776931762695312</v>
      </c>
      <c r="I73" s="9">
        <v>0</v>
      </c>
      <c r="J73" s="9">
        <v>75.92840576171875</v>
      </c>
      <c r="K73" s="9">
        <v>3.6882150918245316E-2</v>
      </c>
      <c r="L73" s="16" t="str">
        <f t="shared" si="16"/>
        <v>Avoided</v>
      </c>
      <c r="M73" s="19"/>
      <c r="N73" s="2" t="s">
        <v>21</v>
      </c>
      <c r="O73" s="2" t="s">
        <v>4</v>
      </c>
      <c r="P73" s="9" t="s">
        <v>0</v>
      </c>
      <c r="Q73" s="9">
        <v>18</v>
      </c>
      <c r="R73" s="16">
        <v>6.2045003287494183E-3</v>
      </c>
      <c r="S73" s="16">
        <v>2.0934199914336205E-2</v>
      </c>
      <c r="T73" s="9">
        <v>60.741573333740234</v>
      </c>
      <c r="U73" s="9">
        <v>42.741573333740234</v>
      </c>
      <c r="V73" s="9">
        <v>0</v>
      </c>
      <c r="W73" s="9">
        <v>70.366256713867188</v>
      </c>
      <c r="X73" s="9">
        <v>1.1328971944749355E-2</v>
      </c>
      <c r="Y73" s="16" t="str">
        <f t="shared" si="14"/>
        <v>Avoided</v>
      </c>
      <c r="Z73" s="19"/>
      <c r="AA73" s="3" t="str">
        <f t="shared" si="15"/>
        <v>Pass</v>
      </c>
      <c r="AB73" s="4"/>
      <c r="AC73" s="6">
        <v>0</v>
      </c>
      <c r="AD73" s="6">
        <v>39.573271816427059</v>
      </c>
      <c r="AE73" s="7" t="str">
        <f>IF(AND(AA73="Pass", OR(AND(L73="Avoided", J73&gt;AD73),AND(L73="Targeted", I73&gt;AC73))), "Pass", "Fail")</f>
        <v>Pass</v>
      </c>
      <c r="AG73" s="9">
        <v>9.6419708512046114</v>
      </c>
      <c r="AH73" s="9">
        <v>24.59765659679066</v>
      </c>
      <c r="AI73" s="9" t="str">
        <f>IF(AND(AA73="Pass", OR(AND(Y73="Avoided", W73&gt;AH73),AND(Y73="Targeted", V73&gt;AG73))), "Pass", "Fail")</f>
        <v>Pass</v>
      </c>
      <c r="AJ73" s="2" t="str">
        <f>IF(AND(AE73="Pass", AI73="Pass"), "Yes", "No")</f>
        <v>Yes</v>
      </c>
      <c r="AK73" s="2" t="s">
        <v>38</v>
      </c>
    </row>
    <row r="74" spans="1:37" x14ac:dyDescent="0.2">
      <c r="A74" s="2" t="s">
        <v>22</v>
      </c>
      <c r="B74" s="2" t="s">
        <v>0</v>
      </c>
      <c r="C74" s="9" t="s">
        <v>4</v>
      </c>
      <c r="D74" s="9">
        <v>36</v>
      </c>
      <c r="E74" s="16">
        <v>0.14754703640937805</v>
      </c>
      <c r="F74" s="16">
        <v>0.48225581645965576</v>
      </c>
      <c r="G74" s="9">
        <v>118.06134033203125</v>
      </c>
      <c r="H74" s="9">
        <v>82.06134033203125</v>
      </c>
      <c r="I74" s="9">
        <v>0</v>
      </c>
      <c r="J74" s="9">
        <v>69.507377624511719</v>
      </c>
      <c r="K74" s="9">
        <v>5.1763977855443954E-2</v>
      </c>
      <c r="L74" s="16" t="str">
        <f t="shared" si="16"/>
        <v>Avoided</v>
      </c>
      <c r="M74" s="19"/>
      <c r="N74" s="2" t="s">
        <v>22</v>
      </c>
      <c r="O74" s="2" t="s">
        <v>4</v>
      </c>
      <c r="P74" s="9" t="s">
        <v>0</v>
      </c>
      <c r="Q74" s="9">
        <v>36</v>
      </c>
      <c r="R74" s="16">
        <v>1.2425018474459648E-2</v>
      </c>
      <c r="S74" s="16">
        <v>1.0023343376815319E-2</v>
      </c>
      <c r="T74" s="9">
        <v>29.040737152099609</v>
      </c>
      <c r="U74" s="9">
        <v>6.9592628479003906</v>
      </c>
      <c r="V74" s="9">
        <v>19.33128547668457</v>
      </c>
      <c r="W74" s="9">
        <v>0</v>
      </c>
      <c r="X74" s="9">
        <v>1.4759929617866874E-3</v>
      </c>
      <c r="Y74" s="16" t="str">
        <f t="shared" si="14"/>
        <v>Targeted</v>
      </c>
      <c r="Z74" s="19"/>
      <c r="AA74" s="3" t="str">
        <f t="shared" si="15"/>
        <v>Fail</v>
      </c>
      <c r="AB74" s="4"/>
      <c r="AI74" s="9"/>
    </row>
    <row r="75" spans="1:37" x14ac:dyDescent="0.2">
      <c r="A75" s="2" t="s">
        <v>23</v>
      </c>
      <c r="B75" s="2" t="s">
        <v>0</v>
      </c>
      <c r="C75" s="9" t="s">
        <v>4</v>
      </c>
      <c r="D75" s="9">
        <v>98</v>
      </c>
      <c r="E75" s="16">
        <v>0.39959225058555603</v>
      </c>
      <c r="F75" s="16">
        <v>0.75792670249938965</v>
      </c>
      <c r="G75" s="9">
        <v>186.55268859863281</v>
      </c>
      <c r="H75" s="9">
        <v>88.552688598632812</v>
      </c>
      <c r="I75" s="9">
        <v>0</v>
      </c>
      <c r="J75" s="9">
        <v>47.467922210693359</v>
      </c>
      <c r="K75" s="9">
        <v>3.7947501987218857E-2</v>
      </c>
      <c r="L75" s="16" t="str">
        <f t="shared" si="16"/>
        <v>Avoided</v>
      </c>
      <c r="M75" s="19"/>
      <c r="N75" s="2" t="s">
        <v>23</v>
      </c>
      <c r="O75" s="2" t="s">
        <v>4</v>
      </c>
      <c r="P75" s="9" t="s">
        <v>0</v>
      </c>
      <c r="Q75" s="9">
        <v>98</v>
      </c>
      <c r="R75" s="16">
        <v>3.3912383019924164E-2</v>
      </c>
      <c r="S75" s="16">
        <v>2.9626460745930672E-2</v>
      </c>
      <c r="T75" s="9">
        <v>85.610870361328125</v>
      </c>
      <c r="U75" s="9">
        <v>12.389128684997559</v>
      </c>
      <c r="V75" s="9">
        <v>12.6419677734375</v>
      </c>
      <c r="W75" s="9">
        <v>0</v>
      </c>
      <c r="X75" s="9">
        <v>3.3006742596626282E-3</v>
      </c>
      <c r="Y75" s="16" t="str">
        <f t="shared" si="14"/>
        <v>Targeted</v>
      </c>
      <c r="Z75" s="19"/>
      <c r="AA75" s="3" t="str">
        <f t="shared" si="15"/>
        <v>Fail</v>
      </c>
      <c r="AB75" s="4"/>
      <c r="AI75" s="9"/>
    </row>
    <row r="76" spans="1:37" x14ac:dyDescent="0.2">
      <c r="A76" s="2" t="s">
        <v>24</v>
      </c>
      <c r="B76" s="2" t="s">
        <v>0</v>
      </c>
      <c r="C76" s="9" t="s">
        <v>4</v>
      </c>
      <c r="D76" s="9">
        <v>155</v>
      </c>
      <c r="E76" s="16">
        <v>0.62806433439254761</v>
      </c>
      <c r="F76" s="16">
        <v>0.64192479848861694</v>
      </c>
      <c r="G76" s="9">
        <v>158.44271850585938</v>
      </c>
      <c r="H76" s="9">
        <v>3.4427235126495361</v>
      </c>
      <c r="I76" s="9">
        <v>0</v>
      </c>
      <c r="J76" s="9">
        <v>2.1728506088256836</v>
      </c>
      <c r="K76" s="9">
        <v>1.5100521966814995E-2</v>
      </c>
      <c r="L76" s="16" t="str">
        <f t="shared" si="16"/>
        <v>Avoided</v>
      </c>
      <c r="M76" s="19"/>
      <c r="N76" s="2" t="s">
        <v>24</v>
      </c>
      <c r="O76" s="2" t="s">
        <v>4</v>
      </c>
      <c r="P76" s="9" t="s">
        <v>0</v>
      </c>
      <c r="Q76" s="9">
        <v>155</v>
      </c>
      <c r="R76" s="16">
        <v>5.3878560662269592E-2</v>
      </c>
      <c r="S76" s="16">
        <v>3.9661582559347153E-2</v>
      </c>
      <c r="T76" s="9">
        <v>114.08380126953125</v>
      </c>
      <c r="U76" s="9">
        <v>40.91619873046875</v>
      </c>
      <c r="V76" s="9">
        <v>26.397546768188477</v>
      </c>
      <c r="W76" s="9">
        <v>0</v>
      </c>
      <c r="X76" s="9">
        <v>8.644474670290947E-3</v>
      </c>
      <c r="Y76" s="16" t="str">
        <f t="shared" si="14"/>
        <v>Targeted</v>
      </c>
      <c r="Z76" s="19"/>
      <c r="AA76" s="3" t="str">
        <f t="shared" si="15"/>
        <v>Fail</v>
      </c>
      <c r="AB76" s="4"/>
      <c r="AI76" s="9"/>
    </row>
    <row r="77" spans="1:37" x14ac:dyDescent="0.2">
      <c r="A77" s="2" t="s">
        <v>25</v>
      </c>
      <c r="B77" s="2" t="s">
        <v>0</v>
      </c>
      <c r="C77" s="9" t="s">
        <v>4</v>
      </c>
      <c r="D77" s="9">
        <v>7</v>
      </c>
      <c r="E77" s="16">
        <v>2.811809629201889E-2</v>
      </c>
      <c r="F77" s="16">
        <v>9.5775187015533447E-2</v>
      </c>
      <c r="G77" s="9">
        <v>23.859380722045898</v>
      </c>
      <c r="H77" s="9">
        <v>16.859380722045898</v>
      </c>
      <c r="I77" s="9">
        <v>0</v>
      </c>
      <c r="J77" s="9">
        <v>70.66143798828125</v>
      </c>
      <c r="K77" s="9">
        <v>9.0799815952777863E-3</v>
      </c>
      <c r="L77" s="16" t="str">
        <f t="shared" si="16"/>
        <v>Avoided</v>
      </c>
      <c r="M77" s="19"/>
      <c r="N77" s="2" t="s">
        <v>25</v>
      </c>
      <c r="O77" s="2" t="s">
        <v>4</v>
      </c>
      <c r="P77" s="9" t="s">
        <v>0</v>
      </c>
      <c r="Q77" s="9">
        <v>7</v>
      </c>
      <c r="R77" s="16">
        <v>2.442939905449748E-3</v>
      </c>
      <c r="S77" s="16">
        <v>4.9259655177593231E-2</v>
      </c>
      <c r="T77" s="9">
        <v>141.21473693847656</v>
      </c>
      <c r="U77" s="9">
        <v>134.21473693847656</v>
      </c>
      <c r="V77" s="9">
        <v>0</v>
      </c>
      <c r="W77" s="9">
        <v>95.043006896972656</v>
      </c>
      <c r="X77" s="9">
        <v>3.3937443047761917E-2</v>
      </c>
      <c r="Y77" s="16" t="str">
        <f t="shared" si="14"/>
        <v>Avoided</v>
      </c>
      <c r="Z77" s="19"/>
      <c r="AA77" s="3" t="str">
        <f t="shared" si="15"/>
        <v>Pass</v>
      </c>
      <c r="AB77" s="4"/>
      <c r="AC77" s="6">
        <v>0</v>
      </c>
      <c r="AD77" s="6">
        <v>39.573271816427059</v>
      </c>
      <c r="AE77" s="7" t="str">
        <f>IF(AND(AA77="Pass", OR(AND(L77="Avoided", J77&gt;AD77),AND(L77="Targeted", I77&gt;AC77))), "Pass", "Fail")</f>
        <v>Pass</v>
      </c>
      <c r="AG77" s="9">
        <v>9.6419708512046114</v>
      </c>
      <c r="AH77" s="9">
        <v>24.59765659679066</v>
      </c>
      <c r="AI77" s="9" t="str">
        <f>IF(AND(AA77="Pass", OR(AND(Y77="Avoided", W77&gt;AH77),AND(Y77="Targeted", V77&gt;AG77))), "Pass", "Fail")</f>
        <v>Pass</v>
      </c>
      <c r="AJ77" s="2" t="str">
        <f>IF(AND(AE77="Pass", AI77="Pass"), "Yes", "No")</f>
        <v>Yes</v>
      </c>
      <c r="AK77" s="2" t="s">
        <v>38</v>
      </c>
    </row>
    <row r="78" spans="1:37" x14ac:dyDescent="0.2">
      <c r="A78" s="2" t="s">
        <v>26</v>
      </c>
      <c r="B78" s="2" t="s">
        <v>0</v>
      </c>
      <c r="C78" s="9" t="s">
        <v>4</v>
      </c>
      <c r="D78" s="9">
        <v>68</v>
      </c>
      <c r="E78" s="16">
        <v>0.27254509925842285</v>
      </c>
      <c r="F78" s="16">
        <v>0.2796635627746582</v>
      </c>
      <c r="G78" s="9">
        <v>69.781036376953125</v>
      </c>
      <c r="H78" s="9">
        <v>1.7810375690460205</v>
      </c>
      <c r="I78" s="9">
        <v>0</v>
      </c>
      <c r="J78" s="9">
        <v>2.5523231029510498</v>
      </c>
      <c r="K78" s="9">
        <v>1.325845904648304E-2</v>
      </c>
      <c r="L78" s="16" t="str">
        <f t="shared" si="16"/>
        <v>Avoided</v>
      </c>
      <c r="M78" s="19"/>
      <c r="N78" s="2" t="s">
        <v>26</v>
      </c>
      <c r="O78" s="2" t="s">
        <v>4</v>
      </c>
      <c r="P78" s="9" t="s">
        <v>0</v>
      </c>
      <c r="Q78" s="9">
        <v>68</v>
      </c>
      <c r="R78" s="16">
        <v>2.3740861564874649E-2</v>
      </c>
      <c r="S78" s="16">
        <v>1.784013956785202E-2</v>
      </c>
      <c r="T78" s="9">
        <v>51.095779418945312</v>
      </c>
      <c r="U78" s="9">
        <v>16.904218673706055</v>
      </c>
      <c r="V78" s="9">
        <v>24.85914421081543</v>
      </c>
      <c r="W78" s="9">
        <v>0</v>
      </c>
      <c r="X78" s="9">
        <v>3.5713992547243834E-3</v>
      </c>
      <c r="Y78" s="16" t="str">
        <f t="shared" si="14"/>
        <v>Targeted</v>
      </c>
      <c r="Z78" s="19"/>
      <c r="AA78" s="3" t="str">
        <f t="shared" si="15"/>
        <v>Fail</v>
      </c>
      <c r="AB78" s="4"/>
      <c r="AI78" s="9"/>
    </row>
    <row r="79" spans="1:37" x14ac:dyDescent="0.2">
      <c r="A79" s="2" t="s">
        <v>27</v>
      </c>
      <c r="B79" s="2" t="s">
        <v>0</v>
      </c>
      <c r="C79" s="9" t="s">
        <v>4</v>
      </c>
      <c r="D79" s="9">
        <v>100</v>
      </c>
      <c r="E79" s="16">
        <v>0.39979210495948792</v>
      </c>
      <c r="F79" s="16">
        <v>0.57122230529785156</v>
      </c>
      <c r="G79" s="9">
        <v>143.12619018554688</v>
      </c>
      <c r="H79" s="9">
        <v>43.126182556152344</v>
      </c>
      <c r="I79" s="9">
        <v>0</v>
      </c>
      <c r="J79" s="9">
        <v>30.131582260131836</v>
      </c>
      <c r="K79" s="9">
        <v>2.1436909213662148E-2</v>
      </c>
      <c r="L79" s="16" t="str">
        <f t="shared" si="16"/>
        <v>Avoided</v>
      </c>
      <c r="M79" s="19"/>
      <c r="N79" s="2" t="s">
        <v>27</v>
      </c>
      <c r="O79" s="2" t="s">
        <v>4</v>
      </c>
      <c r="P79" s="9" t="s">
        <v>0</v>
      </c>
      <c r="Q79" s="9">
        <v>100</v>
      </c>
      <c r="R79" s="16">
        <v>3.4970659762620926E-2</v>
      </c>
      <c r="S79" s="16">
        <v>2.7432577684521675E-2</v>
      </c>
      <c r="T79" s="9">
        <v>78.438636779785156</v>
      </c>
      <c r="U79" s="9">
        <v>21.561361312866211</v>
      </c>
      <c r="V79" s="9">
        <v>21.561361312866211</v>
      </c>
      <c r="W79" s="9">
        <v>0</v>
      </c>
      <c r="X79" s="9">
        <v>4.5553264208137989E-3</v>
      </c>
      <c r="Y79" s="16" t="str">
        <f t="shared" si="14"/>
        <v>Targeted</v>
      </c>
      <c r="Z79" s="19"/>
      <c r="AA79" s="3" t="str">
        <f t="shared" si="15"/>
        <v>Fail</v>
      </c>
      <c r="AB79" s="4"/>
      <c r="AI79" s="9"/>
    </row>
    <row r="80" spans="1:37" ht="17" thickBot="1" x14ac:dyDescent="0.25">
      <c r="A80" s="22" t="s">
        <v>28</v>
      </c>
      <c r="B80" s="22" t="s">
        <v>0</v>
      </c>
      <c r="C80" s="23" t="s">
        <v>4</v>
      </c>
      <c r="D80" s="23">
        <v>0</v>
      </c>
      <c r="E80" s="21">
        <v>0</v>
      </c>
      <c r="F80" s="21">
        <v>0</v>
      </c>
      <c r="G80" s="23">
        <v>0</v>
      </c>
      <c r="H80" s="23">
        <v>0</v>
      </c>
      <c r="I80" s="23">
        <v>0</v>
      </c>
      <c r="J80" s="23">
        <v>0</v>
      </c>
      <c r="K80" s="23">
        <v>0</v>
      </c>
      <c r="L80" s="21" t="str">
        <f t="shared" si="16"/>
        <v>Avoided</v>
      </c>
      <c r="M80" s="19"/>
      <c r="N80" s="22" t="s">
        <v>28</v>
      </c>
      <c r="O80" s="22" t="s">
        <v>4</v>
      </c>
      <c r="P80" s="23" t="s">
        <v>0</v>
      </c>
      <c r="Q80" s="23">
        <v>0</v>
      </c>
      <c r="R80" s="21">
        <v>0</v>
      </c>
      <c r="S80" s="21">
        <v>0</v>
      </c>
      <c r="T80" s="23">
        <v>0</v>
      </c>
      <c r="U80" s="23">
        <v>0</v>
      </c>
      <c r="V80" s="23">
        <v>0</v>
      </c>
      <c r="W80" s="23">
        <v>0</v>
      </c>
      <c r="X80" s="23">
        <v>0</v>
      </c>
      <c r="Y80" s="21" t="str">
        <f t="shared" si="14"/>
        <v>Avoided</v>
      </c>
      <c r="Z80" s="19"/>
      <c r="AA80" s="20" t="str">
        <f t="shared" si="15"/>
        <v>Pass</v>
      </c>
      <c r="AB80" s="4"/>
      <c r="AC80" s="23">
        <v>0</v>
      </c>
      <c r="AD80" s="23">
        <v>39.573271816427059</v>
      </c>
      <c r="AE80" s="22" t="str">
        <f>IF(AND(AA80="Pass", OR(AND(L80="Avoided", J80&gt;AD80),AND(L80="Targeted", I80&gt;AC80))), "Pass", "Fail")</f>
        <v>Fail</v>
      </c>
      <c r="AG80" s="23">
        <v>9.6419708512046114</v>
      </c>
      <c r="AH80" s="23">
        <v>24.59765659679066</v>
      </c>
      <c r="AI80" s="23" t="str">
        <f>IF(AND(AA80="Pass", OR(AND(Y80="Avoided", W80&gt;AH80),AND(Y80="Targeted", V80&gt;AG80))), "Pass", "Fail")</f>
        <v>Fail</v>
      </c>
      <c r="AJ80" s="22" t="str">
        <f>IF(AND(AE80="Pass", AI80="Pass"), "Yes", "No")</f>
        <v>No</v>
      </c>
      <c r="AK80" s="22"/>
    </row>
    <row r="81" spans="1:38" ht="17" thickTop="1" x14ac:dyDescent="0.2">
      <c r="A81" s="7"/>
      <c r="B81" s="7"/>
      <c r="C81" s="6"/>
      <c r="D81" s="6"/>
      <c r="E81" s="19"/>
      <c r="F81" s="19"/>
      <c r="G81" s="6"/>
      <c r="H81" s="6"/>
      <c r="I81" s="6"/>
      <c r="J81" s="6"/>
      <c r="K81" s="6"/>
      <c r="L81" s="16"/>
      <c r="M81" s="19"/>
      <c r="N81" s="7"/>
      <c r="O81" s="7"/>
      <c r="P81" s="6"/>
      <c r="Q81" s="6"/>
      <c r="R81" s="19"/>
      <c r="S81" s="19"/>
      <c r="T81" s="6"/>
      <c r="U81" s="6"/>
      <c r="V81" s="6"/>
      <c r="W81" s="6"/>
      <c r="X81" s="6"/>
      <c r="Y81" s="16"/>
      <c r="Z81" s="19"/>
      <c r="AA81" s="4"/>
      <c r="AB81" s="4"/>
      <c r="AG81" s="6"/>
      <c r="AH81" s="6"/>
      <c r="AI81" s="6"/>
      <c r="AJ81" s="7"/>
      <c r="AK81" s="7"/>
    </row>
    <row r="82" spans="1:38" s="8" customFormat="1" ht="17" thickBot="1" x14ac:dyDescent="0.25">
      <c r="A82" s="5" t="s">
        <v>29</v>
      </c>
      <c r="L82" s="16"/>
      <c r="M82" s="19"/>
      <c r="N82" s="5" t="s">
        <v>30</v>
      </c>
      <c r="Y82" s="16"/>
      <c r="Z82" s="19"/>
      <c r="AB82" s="11"/>
      <c r="AC82" s="12" t="s">
        <v>52</v>
      </c>
      <c r="AD82" s="12"/>
      <c r="AF82" s="11"/>
      <c r="AG82" s="12" t="s">
        <v>51</v>
      </c>
      <c r="AH82" s="12"/>
    </row>
    <row r="83" spans="1:38" s="5" customFormat="1" ht="18" thickTop="1" thickBot="1" x14ac:dyDescent="0.25">
      <c r="A83" s="13" t="s">
        <v>43</v>
      </c>
      <c r="B83" s="13" t="s">
        <v>44</v>
      </c>
      <c r="C83" s="13" t="s">
        <v>45</v>
      </c>
      <c r="D83" s="13" t="s">
        <v>53</v>
      </c>
      <c r="E83" s="14" t="s">
        <v>55</v>
      </c>
      <c r="F83" s="14" t="s">
        <v>54</v>
      </c>
      <c r="G83" s="13" t="s">
        <v>56</v>
      </c>
      <c r="H83" s="13" t="s">
        <v>57</v>
      </c>
      <c r="I83" s="13" t="s">
        <v>47</v>
      </c>
      <c r="J83" s="13" t="s">
        <v>48</v>
      </c>
      <c r="K83" s="13" t="s">
        <v>46</v>
      </c>
      <c r="L83" s="14" t="s">
        <v>31</v>
      </c>
      <c r="M83" s="19"/>
      <c r="N83" s="13" t="s">
        <v>43</v>
      </c>
      <c r="O83" s="13" t="s">
        <v>45</v>
      </c>
      <c r="P83" s="13" t="s">
        <v>44</v>
      </c>
      <c r="Q83" s="13" t="s">
        <v>53</v>
      </c>
      <c r="R83" s="14" t="s">
        <v>55</v>
      </c>
      <c r="S83" s="14" t="s">
        <v>54</v>
      </c>
      <c r="T83" s="13" t="s">
        <v>56</v>
      </c>
      <c r="U83" s="13" t="s">
        <v>57</v>
      </c>
      <c r="V83" s="13" t="s">
        <v>47</v>
      </c>
      <c r="W83" s="13" t="s">
        <v>48</v>
      </c>
      <c r="X83" s="13" t="s">
        <v>46</v>
      </c>
      <c r="Y83" s="14" t="s">
        <v>31</v>
      </c>
      <c r="Z83" s="19"/>
      <c r="AA83" s="13" t="s">
        <v>37</v>
      </c>
      <c r="AB83" s="24"/>
      <c r="AC83" s="15" t="s">
        <v>49</v>
      </c>
      <c r="AD83" s="15" t="s">
        <v>50</v>
      </c>
      <c r="AE83" s="13" t="s">
        <v>42</v>
      </c>
      <c r="AF83" s="24"/>
      <c r="AG83" s="15" t="s">
        <v>49</v>
      </c>
      <c r="AH83" s="15" t="s">
        <v>50</v>
      </c>
      <c r="AI83" s="13" t="s">
        <v>42</v>
      </c>
      <c r="AJ83" s="13" t="s">
        <v>41</v>
      </c>
      <c r="AK83" s="13" t="s">
        <v>32</v>
      </c>
      <c r="AL83" s="8"/>
    </row>
    <row r="84" spans="1:38" ht="17" thickTop="1" x14ac:dyDescent="0.2">
      <c r="A84" s="2" t="s">
        <v>6</v>
      </c>
      <c r="B84" s="2" t="s">
        <v>0</v>
      </c>
      <c r="C84" s="9" t="s">
        <v>3</v>
      </c>
      <c r="D84" s="9">
        <v>0</v>
      </c>
      <c r="E84" s="16">
        <v>0</v>
      </c>
      <c r="F84" s="16">
        <v>0</v>
      </c>
      <c r="G84" s="9">
        <v>0</v>
      </c>
      <c r="H84" s="9">
        <v>0</v>
      </c>
      <c r="I84" s="9">
        <v>0</v>
      </c>
      <c r="J84" s="9">
        <v>0</v>
      </c>
      <c r="K84" s="9">
        <v>0</v>
      </c>
      <c r="L84" s="16" t="str">
        <f t="shared" si="16"/>
        <v>Avoided</v>
      </c>
      <c r="M84" s="19"/>
      <c r="N84" s="2" t="s">
        <v>6</v>
      </c>
      <c r="O84" s="2" t="s">
        <v>3</v>
      </c>
      <c r="P84" s="9" t="s">
        <v>0</v>
      </c>
      <c r="Q84" s="9">
        <v>0</v>
      </c>
      <c r="R84" s="16">
        <v>0</v>
      </c>
      <c r="S84" s="16">
        <v>0</v>
      </c>
      <c r="T84" s="9">
        <v>0</v>
      </c>
      <c r="U84" s="9">
        <v>0</v>
      </c>
      <c r="V84" s="9">
        <v>0</v>
      </c>
      <c r="W84" s="9">
        <v>0</v>
      </c>
      <c r="X84" s="9">
        <v>0</v>
      </c>
      <c r="Y84" s="16" t="str">
        <f t="shared" ref="Y84:Y106" si="17">IF(R84&gt;S84, "Targeted", "Avoided")</f>
        <v>Avoided</v>
      </c>
      <c r="Z84" s="19"/>
      <c r="AA84" s="3" t="str">
        <f t="shared" ref="AA84:AA106" si="18">IF(L84=Y84, "Pass", "Fail")</f>
        <v>Pass</v>
      </c>
      <c r="AB84" s="4"/>
      <c r="AC84" s="6">
        <f>AVERAGE(I84:I88)</f>
        <v>8.014912414550782</v>
      </c>
      <c r="AD84" s="6">
        <f>AVERAGE(J84:J88)</f>
        <v>20</v>
      </c>
      <c r="AE84" s="7" t="str">
        <f>IF(AND(AA84="Pass", OR(AND(L84="Avoided", J84&gt;AD84),AND(L84="Targeted", I84&gt;AC84))), "Pass", "Fail")</f>
        <v>Fail</v>
      </c>
      <c r="AG84" s="9">
        <f>AVERAGE(V84:V88)</f>
        <v>4.7880474090576168</v>
      </c>
      <c r="AH84" s="9">
        <f>AVERAGE(W84:W88)</f>
        <v>1.1447867393493651</v>
      </c>
      <c r="AI84" s="9" t="str">
        <f>IF(AND(AA84="Pass", OR(AND(Y84="Avoided", W84&gt;AH84),AND(Y84="Targeted", V84&gt;AG84))), "Pass", "Fail")</f>
        <v>Fail</v>
      </c>
      <c r="AJ84" s="2" t="str">
        <f>IF(AND(AE84="Pass", AI84="Pass"), "Yes", "No")</f>
        <v>No</v>
      </c>
    </row>
    <row r="85" spans="1:38" x14ac:dyDescent="0.2">
      <c r="A85" s="2" t="s">
        <v>7</v>
      </c>
      <c r="B85" s="2" t="s">
        <v>0</v>
      </c>
      <c r="C85" s="9" t="s">
        <v>3</v>
      </c>
      <c r="D85" s="9">
        <v>0</v>
      </c>
      <c r="E85" s="16">
        <v>0</v>
      </c>
      <c r="F85" s="16">
        <v>0</v>
      </c>
      <c r="G85" s="9">
        <v>0</v>
      </c>
      <c r="H85" s="9">
        <v>0</v>
      </c>
      <c r="I85" s="9">
        <v>0</v>
      </c>
      <c r="J85" s="9">
        <v>0</v>
      </c>
      <c r="K85" s="9">
        <v>0</v>
      </c>
      <c r="L85" s="16" t="str">
        <f t="shared" si="16"/>
        <v>Avoided</v>
      </c>
      <c r="M85" s="19"/>
      <c r="N85" s="2" t="s">
        <v>7</v>
      </c>
      <c r="O85" s="2" t="s">
        <v>3</v>
      </c>
      <c r="P85" s="9" t="s">
        <v>0</v>
      </c>
      <c r="Q85" s="9">
        <v>0</v>
      </c>
      <c r="R85" s="16">
        <v>0</v>
      </c>
      <c r="S85" s="16">
        <v>0</v>
      </c>
      <c r="T85" s="9">
        <v>0</v>
      </c>
      <c r="U85" s="9">
        <v>0</v>
      </c>
      <c r="V85" s="9">
        <v>0</v>
      </c>
      <c r="W85" s="9">
        <v>0</v>
      </c>
      <c r="X85" s="9">
        <v>0</v>
      </c>
      <c r="Y85" s="16" t="str">
        <f t="shared" si="17"/>
        <v>Avoided</v>
      </c>
      <c r="Z85" s="19"/>
      <c r="AA85" s="3" t="str">
        <f t="shared" si="18"/>
        <v>Pass</v>
      </c>
      <c r="AB85" s="4"/>
      <c r="AC85" s="6">
        <v>8.014912414550782</v>
      </c>
      <c r="AD85" s="6">
        <v>20</v>
      </c>
      <c r="AE85" s="7" t="str">
        <f>IF(AND(AA85="Pass", OR(AND(L85="Avoided", J85&gt;AD85),AND(L85="Targeted", I85&gt;AC85))), "Pass", "Fail")</f>
        <v>Fail</v>
      </c>
      <c r="AG85" s="9">
        <v>4.7880474090576168</v>
      </c>
      <c r="AH85" s="9">
        <v>1.1447867393493651</v>
      </c>
      <c r="AI85" s="9" t="str">
        <f>IF(AND(AA85="Pass", OR(AND(Y85="Avoided", W85&gt;AH85),AND(Y85="Targeted", V85&gt;AG85))), "Pass", "Fail")</f>
        <v>Fail</v>
      </c>
      <c r="AJ85" s="2" t="str">
        <f>IF(AND(AE85="Pass", AI85="Pass"), "Yes", "No")</f>
        <v>No</v>
      </c>
    </row>
    <row r="86" spans="1:38" x14ac:dyDescent="0.2">
      <c r="A86" s="2" t="s">
        <v>8</v>
      </c>
      <c r="B86" s="2" t="s">
        <v>0</v>
      </c>
      <c r="C86" s="9" t="s">
        <v>3</v>
      </c>
      <c r="D86" s="9">
        <v>34</v>
      </c>
      <c r="E86" s="16">
        <v>3.3663365840911865</v>
      </c>
      <c r="F86" s="16">
        <v>2.3344895839691162</v>
      </c>
      <c r="G86" s="9">
        <v>23.32923698425293</v>
      </c>
      <c r="H86" s="9">
        <v>10.67076301574707</v>
      </c>
      <c r="I86" s="9">
        <v>31.384597778320312</v>
      </c>
      <c r="J86" s="9">
        <v>0</v>
      </c>
      <c r="K86" s="9">
        <v>0.1845562607049942</v>
      </c>
      <c r="L86" s="16" t="str">
        <f t="shared" si="16"/>
        <v>Targeted</v>
      </c>
      <c r="M86" s="19"/>
      <c r="N86" s="2" t="s">
        <v>8</v>
      </c>
      <c r="O86" s="2" t="s">
        <v>3</v>
      </c>
      <c r="P86" s="9" t="s">
        <v>0</v>
      </c>
      <c r="Q86" s="9">
        <v>34</v>
      </c>
      <c r="R86" s="16">
        <v>9.3805780634284019E-3</v>
      </c>
      <c r="S86" s="16">
        <v>9.9500594660639763E-3</v>
      </c>
      <c r="T86" s="9">
        <v>36.064296722412109</v>
      </c>
      <c r="U86" s="9">
        <v>2.0642964839935303</v>
      </c>
      <c r="V86" s="9">
        <v>0</v>
      </c>
      <c r="W86" s="9">
        <v>5.7239336967468262</v>
      </c>
      <c r="X86" s="9">
        <v>1.2925778282806277E-3</v>
      </c>
      <c r="Y86" s="16" t="str">
        <f t="shared" si="17"/>
        <v>Avoided</v>
      </c>
      <c r="Z86" s="19"/>
      <c r="AA86" s="3" t="str">
        <f t="shared" si="18"/>
        <v>Fail</v>
      </c>
      <c r="AB86" s="4"/>
      <c r="AI86" s="9"/>
    </row>
    <row r="87" spans="1:38" x14ac:dyDescent="0.2">
      <c r="A87" s="2" t="s">
        <v>9</v>
      </c>
      <c r="B87" s="2" t="s">
        <v>0</v>
      </c>
      <c r="C87" s="9" t="s">
        <v>3</v>
      </c>
      <c r="D87" s="9">
        <v>0</v>
      </c>
      <c r="E87" s="16">
        <v>0</v>
      </c>
      <c r="F87" s="16">
        <v>0.7152937650680542</v>
      </c>
      <c r="G87" s="9">
        <v>7.2765154838562012</v>
      </c>
      <c r="H87" s="9">
        <v>7.2765154838562012</v>
      </c>
      <c r="I87" s="9">
        <v>0</v>
      </c>
      <c r="J87" s="9">
        <v>100</v>
      </c>
      <c r="K87" s="9">
        <v>3.7880264222621918E-2</v>
      </c>
      <c r="L87" s="16" t="str">
        <f t="shared" si="16"/>
        <v>Avoided</v>
      </c>
      <c r="M87" s="19"/>
      <c r="N87" s="2" t="s">
        <v>9</v>
      </c>
      <c r="O87" s="2" t="s">
        <v>3</v>
      </c>
      <c r="P87" s="9" t="s">
        <v>0</v>
      </c>
      <c r="Q87" s="9">
        <v>0</v>
      </c>
      <c r="R87" s="16">
        <v>0</v>
      </c>
      <c r="S87" s="16">
        <v>0</v>
      </c>
      <c r="T87" s="9">
        <v>0</v>
      </c>
      <c r="U87" s="9">
        <v>0</v>
      </c>
      <c r="V87" s="9">
        <v>0</v>
      </c>
      <c r="W87" s="9">
        <v>0</v>
      </c>
      <c r="X87" s="9">
        <v>0</v>
      </c>
      <c r="Y87" s="16" t="str">
        <f t="shared" si="17"/>
        <v>Avoided</v>
      </c>
      <c r="Z87" s="19"/>
      <c r="AA87" s="3" t="str">
        <f t="shared" si="18"/>
        <v>Pass</v>
      </c>
      <c r="AB87" s="4"/>
      <c r="AC87" s="6">
        <v>8.014912414550782</v>
      </c>
      <c r="AD87" s="6">
        <v>20</v>
      </c>
      <c r="AE87" s="7" t="str">
        <f>IF(AND(AA87="Pass", OR(AND(L87="Avoided", J87&gt;AD87),AND(L87="Targeted", I87&gt;AC87))), "Pass", "Fail")</f>
        <v>Pass</v>
      </c>
      <c r="AG87" s="9">
        <v>4.7880474090576168</v>
      </c>
      <c r="AH87" s="9">
        <v>1.1447867393493651</v>
      </c>
      <c r="AI87" s="9" t="str">
        <f>IF(AND(AA87="Pass", OR(AND(Y87="Avoided", W87&gt;AH87),AND(Y87="Targeted", V87&gt;AG87))), "Pass", "Fail")</f>
        <v>Fail</v>
      </c>
      <c r="AJ87" s="2" t="str">
        <f>IF(AND(AE87="Pass", AI87="Pass"), "Yes", "No")</f>
        <v>No</v>
      </c>
    </row>
    <row r="88" spans="1:38" ht="17" thickBot="1" x14ac:dyDescent="0.25">
      <c r="A88" s="2" t="s">
        <v>10</v>
      </c>
      <c r="B88" s="2" t="s">
        <v>0</v>
      </c>
      <c r="C88" s="9" t="s">
        <v>3</v>
      </c>
      <c r="D88" s="9">
        <v>15</v>
      </c>
      <c r="E88" s="16">
        <v>1.4634146690368652</v>
      </c>
      <c r="F88" s="16">
        <v>1.3379459381103516</v>
      </c>
      <c r="G88" s="9">
        <v>13.696505546569824</v>
      </c>
      <c r="H88" s="9">
        <v>1.3034945726394653</v>
      </c>
      <c r="I88" s="9">
        <v>8.6899642944335938</v>
      </c>
      <c r="J88" s="9">
        <v>0</v>
      </c>
      <c r="K88" s="9">
        <v>5.260787159204483E-2</v>
      </c>
      <c r="L88" s="21" t="str">
        <f t="shared" si="16"/>
        <v>Targeted</v>
      </c>
      <c r="M88" s="19"/>
      <c r="N88" s="2" t="s">
        <v>10</v>
      </c>
      <c r="O88" s="2" t="s">
        <v>3</v>
      </c>
      <c r="P88" s="9" t="s">
        <v>0</v>
      </c>
      <c r="Q88" s="9">
        <v>15</v>
      </c>
      <c r="R88" s="16">
        <v>4.1754469275474548E-3</v>
      </c>
      <c r="S88" s="16">
        <v>3.1758667901158333E-3</v>
      </c>
      <c r="T88" s="9">
        <v>11.408964157104492</v>
      </c>
      <c r="U88" s="9">
        <v>3.5910356044769287</v>
      </c>
      <c r="V88" s="9">
        <v>23.940237045288086</v>
      </c>
      <c r="W88" s="9">
        <v>0</v>
      </c>
      <c r="X88" s="9">
        <v>7.5868767453357577E-4</v>
      </c>
      <c r="Y88" s="21" t="str">
        <f t="shared" si="17"/>
        <v>Targeted</v>
      </c>
      <c r="Z88" s="19"/>
      <c r="AA88" s="3" t="str">
        <f t="shared" si="18"/>
        <v>Pass</v>
      </c>
      <c r="AB88" s="4"/>
      <c r="AC88" s="6">
        <v>8.014912414550782</v>
      </c>
      <c r="AD88" s="6">
        <v>20</v>
      </c>
      <c r="AE88" s="7" t="str">
        <f>IF(AND(AA88="Pass", OR(AND(L88="Avoided", J88&gt;AD88),AND(L88="Targeted", I88&gt;AC88))), "Pass", "Fail")</f>
        <v>Pass</v>
      </c>
      <c r="AG88" s="9">
        <v>4.7880474090576168</v>
      </c>
      <c r="AH88" s="9">
        <v>1.1447867393493651</v>
      </c>
      <c r="AI88" s="9" t="str">
        <f>IF(AND(AA88="Pass", OR(AND(Y88="Avoided", W88&gt;AH88),AND(Y88="Targeted", V88&gt;AG88))), "Pass", "Fail")</f>
        <v>Pass</v>
      </c>
      <c r="AJ88" s="2" t="str">
        <f>IF(AND(AE88="Pass", AI88="Pass"), "Yes", "No")</f>
        <v>Yes</v>
      </c>
      <c r="AK88" s="2" t="s">
        <v>40</v>
      </c>
    </row>
    <row r="89" spans="1:38" s="3" customFormat="1" ht="17" thickTop="1" x14ac:dyDescent="0.2">
      <c r="A89" s="17" t="s">
        <v>11</v>
      </c>
      <c r="B89" s="17" t="s">
        <v>0</v>
      </c>
      <c r="C89" s="18" t="s">
        <v>3</v>
      </c>
      <c r="D89" s="18">
        <v>18</v>
      </c>
      <c r="E89" s="18">
        <v>1.7257909774780273</v>
      </c>
      <c r="F89" s="18">
        <v>5.9331340789794922</v>
      </c>
      <c r="G89" s="18">
        <v>64.650421142578125</v>
      </c>
      <c r="H89" s="18">
        <v>46.650421142578125</v>
      </c>
      <c r="I89" s="18">
        <v>0</v>
      </c>
      <c r="J89" s="18">
        <v>72.157951354980469</v>
      </c>
      <c r="K89" s="18">
        <v>0.14924183487892151</v>
      </c>
      <c r="L89" s="16" t="str">
        <f t="shared" si="16"/>
        <v>Avoided</v>
      </c>
      <c r="M89" s="19"/>
      <c r="N89" s="17" t="s">
        <v>11</v>
      </c>
      <c r="O89" s="17" t="s">
        <v>3</v>
      </c>
      <c r="P89" s="18" t="s">
        <v>0</v>
      </c>
      <c r="Q89" s="18">
        <v>18</v>
      </c>
      <c r="R89" s="18">
        <v>5.0321919843554497E-3</v>
      </c>
      <c r="S89" s="18">
        <v>3.8111612666398287E-3</v>
      </c>
      <c r="T89" s="18">
        <v>13.632243156433105</v>
      </c>
      <c r="U89" s="18">
        <v>4.3677568435668945</v>
      </c>
      <c r="V89" s="18">
        <v>24.265316009521484</v>
      </c>
      <c r="W89" s="18">
        <v>0</v>
      </c>
      <c r="X89" s="18">
        <v>9.227876435033977E-4</v>
      </c>
      <c r="Y89" s="16" t="str">
        <f t="shared" si="17"/>
        <v>Targeted</v>
      </c>
      <c r="Z89" s="19"/>
      <c r="AA89" s="17" t="str">
        <f t="shared" si="18"/>
        <v>Fail</v>
      </c>
      <c r="AB89" s="4"/>
      <c r="AC89" s="18"/>
      <c r="AD89" s="18"/>
      <c r="AE89" s="17"/>
      <c r="AF89" s="4"/>
      <c r="AG89" s="18"/>
      <c r="AH89" s="18"/>
      <c r="AI89" s="18"/>
      <c r="AJ89" s="17"/>
      <c r="AK89" s="17"/>
    </row>
    <row r="90" spans="1:38" s="3" customFormat="1" x14ac:dyDescent="0.2">
      <c r="A90" s="4" t="s">
        <v>12</v>
      </c>
      <c r="B90" s="4" t="s">
        <v>0</v>
      </c>
      <c r="C90" s="19" t="s">
        <v>3</v>
      </c>
      <c r="D90" s="19">
        <v>17</v>
      </c>
      <c r="E90" s="19">
        <v>1.6037735939025879</v>
      </c>
      <c r="F90" s="19">
        <v>4.2685441970825195</v>
      </c>
      <c r="G90" s="19">
        <v>46.506046295166016</v>
      </c>
      <c r="H90" s="19">
        <v>29.506046295166016</v>
      </c>
      <c r="I90" s="19">
        <v>0</v>
      </c>
      <c r="J90" s="19">
        <v>63.445613861083984</v>
      </c>
      <c r="K90" s="19">
        <v>0.17720362544059753</v>
      </c>
      <c r="L90" s="16" t="str">
        <f t="shared" si="16"/>
        <v>Avoided</v>
      </c>
      <c r="M90" s="19"/>
      <c r="N90" s="4" t="s">
        <v>12</v>
      </c>
      <c r="O90" s="4" t="s">
        <v>3</v>
      </c>
      <c r="P90" s="19" t="s">
        <v>0</v>
      </c>
      <c r="Q90" s="19">
        <v>17</v>
      </c>
      <c r="R90" s="19">
        <v>4.8513351939618587E-3</v>
      </c>
      <c r="S90" s="19">
        <v>3.5995671059936285E-3</v>
      </c>
      <c r="T90" s="19">
        <v>12.613409042358398</v>
      </c>
      <c r="U90" s="19">
        <v>4.3865909576416016</v>
      </c>
      <c r="V90" s="19">
        <v>25.803476333618164</v>
      </c>
      <c r="W90" s="19">
        <v>0</v>
      </c>
      <c r="X90" s="19">
        <v>9.2676677741110325E-4</v>
      </c>
      <c r="Y90" s="16" t="str">
        <f t="shared" si="17"/>
        <v>Targeted</v>
      </c>
      <c r="Z90" s="19"/>
      <c r="AA90" s="4" t="str">
        <f t="shared" si="18"/>
        <v>Fail</v>
      </c>
      <c r="AB90" s="4"/>
      <c r="AC90" s="19"/>
      <c r="AD90" s="19"/>
      <c r="AE90" s="4"/>
      <c r="AF90" s="4"/>
      <c r="AG90" s="19"/>
      <c r="AH90" s="19"/>
      <c r="AI90" s="19"/>
      <c r="AJ90" s="4"/>
      <c r="AK90" s="4"/>
    </row>
    <row r="91" spans="1:38" s="3" customFormat="1" x14ac:dyDescent="0.2">
      <c r="A91" s="4" t="s">
        <v>13</v>
      </c>
      <c r="B91" s="4" t="s">
        <v>0</v>
      </c>
      <c r="C91" s="19" t="s">
        <v>3</v>
      </c>
      <c r="D91" s="19">
        <v>1</v>
      </c>
      <c r="E91" s="19">
        <v>9.4250708818435669E-2</v>
      </c>
      <c r="F91" s="19">
        <v>9.2056779861450195</v>
      </c>
      <c r="G91" s="19">
        <v>107.47388458251953</v>
      </c>
      <c r="H91" s="19">
        <v>106.47388458251953</v>
      </c>
      <c r="I91" s="19">
        <v>0</v>
      </c>
      <c r="J91" s="19">
        <v>99.069541931152344</v>
      </c>
      <c r="K91" s="19">
        <v>0.55063343048095703</v>
      </c>
      <c r="L91" s="16" t="str">
        <f t="shared" si="16"/>
        <v>Avoided</v>
      </c>
      <c r="M91" s="19"/>
      <c r="N91" s="4" t="s">
        <v>13</v>
      </c>
      <c r="O91" s="4" t="s">
        <v>3</v>
      </c>
      <c r="P91" s="19" t="s">
        <v>0</v>
      </c>
      <c r="Q91" s="19">
        <v>1</v>
      </c>
      <c r="R91" s="19">
        <v>2.8990465216338634E-4</v>
      </c>
      <c r="S91" s="19">
        <v>2.1174686844460666E-4</v>
      </c>
      <c r="T91" s="19">
        <v>0.73040115833282471</v>
      </c>
      <c r="U91" s="19">
        <v>0.26959881186485291</v>
      </c>
      <c r="V91" s="19">
        <v>26.959880828857422</v>
      </c>
      <c r="W91" s="19">
        <v>0</v>
      </c>
      <c r="X91" s="19">
        <v>5.6958859204314649E-5</v>
      </c>
      <c r="Y91" s="16" t="str">
        <f t="shared" si="17"/>
        <v>Targeted</v>
      </c>
      <c r="Z91" s="19"/>
      <c r="AA91" s="4" t="str">
        <f t="shared" si="18"/>
        <v>Fail</v>
      </c>
      <c r="AB91" s="4"/>
      <c r="AC91" s="19"/>
      <c r="AD91" s="19"/>
      <c r="AE91" s="4"/>
      <c r="AF91" s="4"/>
      <c r="AG91" s="19"/>
      <c r="AH91" s="19"/>
      <c r="AI91" s="19"/>
      <c r="AJ91" s="4"/>
      <c r="AK91" s="4"/>
    </row>
    <row r="92" spans="1:38" s="3" customFormat="1" x14ac:dyDescent="0.2">
      <c r="A92" s="4" t="s">
        <v>14</v>
      </c>
      <c r="B92" s="4" t="s">
        <v>0</v>
      </c>
      <c r="C92" s="19" t="s">
        <v>3</v>
      </c>
      <c r="D92" s="19">
        <v>0</v>
      </c>
      <c r="E92" s="19">
        <v>0</v>
      </c>
      <c r="F92" s="19">
        <v>7.0618629455566406</v>
      </c>
      <c r="G92" s="19">
        <v>80.847564697265625</v>
      </c>
      <c r="H92" s="19">
        <v>80.847564697265625</v>
      </c>
      <c r="I92" s="19">
        <v>0</v>
      </c>
      <c r="J92" s="19">
        <v>100</v>
      </c>
      <c r="K92" s="19">
        <v>0.45399335026741028</v>
      </c>
      <c r="L92" s="16" t="str">
        <f t="shared" si="16"/>
        <v>Avoided</v>
      </c>
      <c r="M92" s="19"/>
      <c r="N92" s="4" t="s">
        <v>14</v>
      </c>
      <c r="O92" s="4" t="s">
        <v>3</v>
      </c>
      <c r="P92" s="19" t="s">
        <v>0</v>
      </c>
      <c r="Q92" s="19">
        <v>0</v>
      </c>
      <c r="R92" s="19">
        <v>0</v>
      </c>
      <c r="S92" s="19">
        <v>6.3524197321385145E-4</v>
      </c>
      <c r="T92" s="19">
        <v>2.1085784435272217</v>
      </c>
      <c r="U92" s="19">
        <v>2.1085784435272217</v>
      </c>
      <c r="V92" s="19">
        <v>0</v>
      </c>
      <c r="W92" s="19">
        <v>100</v>
      </c>
      <c r="X92" s="19">
        <v>5.1766581600531936E-4</v>
      </c>
      <c r="Y92" s="16" t="str">
        <f t="shared" si="17"/>
        <v>Avoided</v>
      </c>
      <c r="Z92" s="19"/>
      <c r="AA92" s="4" t="str">
        <f t="shared" si="18"/>
        <v>Pass</v>
      </c>
      <c r="AB92" s="4"/>
      <c r="AC92" s="19">
        <v>0</v>
      </c>
      <c r="AD92" s="19">
        <v>85.366407666887554</v>
      </c>
      <c r="AE92" s="4" t="str">
        <f>IF(AND(AA92="Pass", OR(AND(L92="Avoided", J92&gt;AD92),AND(L92="Targeted", I92&gt;AC92))), "Pass", "Fail")</f>
        <v>Pass</v>
      </c>
      <c r="AF92" s="4"/>
      <c r="AG92" s="19">
        <v>20.646295275006974</v>
      </c>
      <c r="AH92" s="19">
        <v>14.285714285714286</v>
      </c>
      <c r="AI92" s="19" t="str">
        <f>IF(AND(AA92="Pass", OR(AND(Y92="Avoided", W92&gt;AH92),AND(Y92="Targeted", V92&gt;AG92))), "Pass", "Fail")</f>
        <v>Pass</v>
      </c>
      <c r="AJ92" s="4" t="str">
        <f>IF(AND(AE92="Pass", AI92="Pass"), "Yes", "No")</f>
        <v>Yes</v>
      </c>
      <c r="AK92" s="4" t="s">
        <v>39</v>
      </c>
    </row>
    <row r="93" spans="1:38" s="3" customFormat="1" x14ac:dyDescent="0.2">
      <c r="A93" s="4" t="s">
        <v>15</v>
      </c>
      <c r="B93" s="4" t="s">
        <v>0</v>
      </c>
      <c r="C93" s="19" t="s">
        <v>3</v>
      </c>
      <c r="D93" s="19">
        <v>36</v>
      </c>
      <c r="E93" s="19">
        <v>3.2727272510528564</v>
      </c>
      <c r="F93" s="19">
        <v>9.1497611999511719</v>
      </c>
      <c r="G93" s="19">
        <v>107.15818023681641</v>
      </c>
      <c r="H93" s="19">
        <v>71.158180236816406</v>
      </c>
      <c r="I93" s="19">
        <v>0</v>
      </c>
      <c r="J93" s="19">
        <v>66.404808044433594</v>
      </c>
      <c r="K93" s="19">
        <v>0.6217339038848877</v>
      </c>
      <c r="L93" s="16" t="str">
        <f t="shared" si="16"/>
        <v>Avoided</v>
      </c>
      <c r="M93" s="19"/>
      <c r="N93" s="4" t="s">
        <v>15</v>
      </c>
      <c r="O93" s="4" t="s">
        <v>3</v>
      </c>
      <c r="P93" s="19" t="s">
        <v>0</v>
      </c>
      <c r="Q93" s="19">
        <v>36</v>
      </c>
      <c r="R93" s="19">
        <v>1.1208144947886467E-2</v>
      </c>
      <c r="S93" s="19">
        <v>7.6229516416788101E-3</v>
      </c>
      <c r="T93" s="19">
        <v>24.483661651611328</v>
      </c>
      <c r="U93" s="19">
        <v>11.516339302062988</v>
      </c>
      <c r="V93" s="19">
        <v>31.989831924438477</v>
      </c>
      <c r="W93" s="19">
        <v>0</v>
      </c>
      <c r="X93" s="19">
        <v>2.4330876767635345E-3</v>
      </c>
      <c r="Y93" s="16" t="str">
        <f t="shared" si="17"/>
        <v>Targeted</v>
      </c>
      <c r="Z93" s="19"/>
      <c r="AA93" s="4" t="str">
        <f t="shared" si="18"/>
        <v>Fail</v>
      </c>
      <c r="AB93" s="4"/>
      <c r="AC93" s="19"/>
      <c r="AD93" s="19"/>
      <c r="AE93" s="4"/>
      <c r="AF93" s="4"/>
      <c r="AG93" s="19"/>
      <c r="AH93" s="19"/>
      <c r="AI93" s="19"/>
      <c r="AJ93" s="4"/>
      <c r="AK93" s="4"/>
    </row>
    <row r="94" spans="1:38" s="3" customFormat="1" x14ac:dyDescent="0.2">
      <c r="A94" s="4" t="s">
        <v>16</v>
      </c>
      <c r="B94" s="4" t="s">
        <v>0</v>
      </c>
      <c r="C94" s="19" t="s">
        <v>3</v>
      </c>
      <c r="D94" s="19">
        <v>0</v>
      </c>
      <c r="E94" s="19">
        <v>0</v>
      </c>
      <c r="F94" s="19">
        <v>0.87814939022064209</v>
      </c>
      <c r="G94" s="19">
        <v>9.7452211380004883</v>
      </c>
      <c r="H94" s="19">
        <v>9.7452211380004883</v>
      </c>
      <c r="I94" s="19">
        <v>0</v>
      </c>
      <c r="J94" s="19">
        <v>100</v>
      </c>
      <c r="K94" s="19">
        <v>4.3578077107667923E-2</v>
      </c>
      <c r="L94" s="16" t="str">
        <f t="shared" si="16"/>
        <v>Avoided</v>
      </c>
      <c r="M94" s="19"/>
      <c r="N94" s="4" t="s">
        <v>16</v>
      </c>
      <c r="O94" s="4" t="s">
        <v>3</v>
      </c>
      <c r="P94" s="19" t="s">
        <v>0</v>
      </c>
      <c r="Q94" s="19">
        <v>0</v>
      </c>
      <c r="R94" s="19">
        <v>0</v>
      </c>
      <c r="S94" s="19">
        <v>0</v>
      </c>
      <c r="T94" s="19">
        <v>0</v>
      </c>
      <c r="U94" s="19">
        <v>0</v>
      </c>
      <c r="V94" s="19">
        <v>0</v>
      </c>
      <c r="W94" s="19">
        <v>0</v>
      </c>
      <c r="X94" s="19">
        <v>0</v>
      </c>
      <c r="Y94" s="16" t="str">
        <f t="shared" si="17"/>
        <v>Avoided</v>
      </c>
      <c r="Z94" s="19"/>
      <c r="AA94" s="4" t="str">
        <f t="shared" si="18"/>
        <v>Pass</v>
      </c>
      <c r="AB94" s="4"/>
      <c r="AC94" s="19">
        <v>0</v>
      </c>
      <c r="AD94" s="19">
        <v>85.366407666887554</v>
      </c>
      <c r="AE94" s="4" t="str">
        <f>IF(AND(AA94="Pass", OR(AND(L94="Avoided", J94&gt;AD94),AND(L94="Targeted", I94&gt;AC94))), "Pass", "Fail")</f>
        <v>Pass</v>
      </c>
      <c r="AF94" s="4"/>
      <c r="AG94" s="19">
        <v>20.646295275006974</v>
      </c>
      <c r="AH94" s="19">
        <v>14.285714285714286</v>
      </c>
      <c r="AI94" s="19" t="str">
        <f>IF(AND(AA94="Pass", OR(AND(Y94="Avoided", W94&gt;AH94),AND(Y94="Targeted", V94&gt;AG94))), "Pass", "Fail")</f>
        <v>Fail</v>
      </c>
      <c r="AJ94" s="4" t="str">
        <f>IF(AND(AE94="Pass", AI94="Pass"), "Yes", "No")</f>
        <v>No</v>
      </c>
      <c r="AK94" s="4"/>
    </row>
    <row r="95" spans="1:38" s="3" customFormat="1" ht="17" thickBot="1" x14ac:dyDescent="0.25">
      <c r="A95" s="20" t="s">
        <v>17</v>
      </c>
      <c r="B95" s="20" t="s">
        <v>0</v>
      </c>
      <c r="C95" s="21" t="s">
        <v>3</v>
      </c>
      <c r="D95" s="21">
        <v>3</v>
      </c>
      <c r="E95" s="21">
        <v>0.2719855010509491</v>
      </c>
      <c r="F95" s="21">
        <v>7.203981876373291</v>
      </c>
      <c r="G95" s="21">
        <v>85.39569091796875</v>
      </c>
      <c r="H95" s="21">
        <v>82.39569091796875</v>
      </c>
      <c r="I95" s="21">
        <v>0</v>
      </c>
      <c r="J95" s="21">
        <v>96.4869384765625</v>
      </c>
      <c r="K95" s="21">
        <v>0.70780104398727417</v>
      </c>
      <c r="L95" s="21" t="str">
        <f t="shared" si="16"/>
        <v>Avoided</v>
      </c>
      <c r="M95" s="19"/>
      <c r="N95" s="20" t="s">
        <v>17</v>
      </c>
      <c r="O95" s="20" t="s">
        <v>3</v>
      </c>
      <c r="P95" s="21" t="s">
        <v>0</v>
      </c>
      <c r="Q95" s="21">
        <v>3</v>
      </c>
      <c r="R95" s="21">
        <v>9.8503404296934605E-4</v>
      </c>
      <c r="S95" s="21">
        <v>6.3529441831633449E-4</v>
      </c>
      <c r="T95" s="21">
        <v>1.9348331689834595</v>
      </c>
      <c r="U95" s="21">
        <v>1.0651668310165405</v>
      </c>
      <c r="V95" s="21">
        <v>35.505561828613281</v>
      </c>
      <c r="W95" s="21">
        <v>0</v>
      </c>
      <c r="X95" s="21">
        <v>2.2504063963424414E-4</v>
      </c>
      <c r="Y95" s="21" t="str">
        <f t="shared" si="17"/>
        <v>Targeted</v>
      </c>
      <c r="Z95" s="19"/>
      <c r="AA95" s="20" t="str">
        <f t="shared" si="18"/>
        <v>Fail</v>
      </c>
      <c r="AB95" s="4"/>
      <c r="AC95" s="21"/>
      <c r="AD95" s="21"/>
      <c r="AE95" s="20"/>
      <c r="AF95" s="4"/>
      <c r="AG95" s="21"/>
      <c r="AH95" s="21"/>
      <c r="AI95" s="21"/>
      <c r="AJ95" s="20"/>
      <c r="AK95" s="20"/>
    </row>
    <row r="96" spans="1:38" ht="17" thickTop="1" x14ac:dyDescent="0.2">
      <c r="A96" s="2" t="s">
        <v>18</v>
      </c>
      <c r="B96" s="2" t="s">
        <v>0</v>
      </c>
      <c r="C96" s="9" t="s">
        <v>3</v>
      </c>
      <c r="D96" s="9">
        <v>0</v>
      </c>
      <c r="E96" s="16">
        <v>0</v>
      </c>
      <c r="F96" s="16">
        <v>0.45131149888038635</v>
      </c>
      <c r="G96" s="9">
        <v>5.0005335807800293</v>
      </c>
      <c r="H96" s="9">
        <v>5.0005335807800293</v>
      </c>
      <c r="I96" s="9">
        <v>0</v>
      </c>
      <c r="J96" s="9">
        <v>100</v>
      </c>
      <c r="K96" s="9">
        <v>2.4004144594073296E-2</v>
      </c>
      <c r="L96" s="16" t="str">
        <f t="shared" si="16"/>
        <v>Avoided</v>
      </c>
      <c r="M96" s="19"/>
      <c r="N96" s="2" t="s">
        <v>18</v>
      </c>
      <c r="O96" s="2" t="s">
        <v>3</v>
      </c>
      <c r="P96" s="9" t="s">
        <v>0</v>
      </c>
      <c r="Q96" s="9">
        <v>0</v>
      </c>
      <c r="R96" s="16">
        <v>0</v>
      </c>
      <c r="S96" s="16">
        <v>0</v>
      </c>
      <c r="T96" s="9">
        <v>0</v>
      </c>
      <c r="U96" s="9">
        <v>0</v>
      </c>
      <c r="V96" s="9">
        <v>0</v>
      </c>
      <c r="W96" s="9">
        <v>0</v>
      </c>
      <c r="X96" s="9">
        <v>0</v>
      </c>
      <c r="Y96" s="16" t="str">
        <f t="shared" si="17"/>
        <v>Avoided</v>
      </c>
      <c r="Z96" s="19"/>
      <c r="AA96" s="3" t="str">
        <f t="shared" si="18"/>
        <v>Pass</v>
      </c>
      <c r="AB96" s="4"/>
      <c r="AC96" s="6">
        <f>AVERAGE(I96:I106)</f>
        <v>8.1702211553400215</v>
      </c>
      <c r="AD96" s="6">
        <f>AVERAGE(J96:J106)</f>
        <v>68.804973949085579</v>
      </c>
      <c r="AE96" s="7" t="str">
        <f>IF(AND(AA96="Pass", OR(AND(L96="Avoided", J96&gt;AD96),AND(L96="Targeted", I96&gt;AC96))), "Pass", "Fail")</f>
        <v>Pass</v>
      </c>
      <c r="AG96" s="9">
        <f>AVERAGE(V96:V106)</f>
        <v>14.160812377929688</v>
      </c>
      <c r="AH96" s="9">
        <f>AVERAGE(W96:W106)</f>
        <v>9.0909090909090917</v>
      </c>
      <c r="AI96" s="9" t="str">
        <f>IF(AND(AA96="Pass", OR(AND(Y96="Avoided", W96&gt;AH96),AND(Y96="Targeted", V96&gt;AG96))), "Pass", "Fail")</f>
        <v>Fail</v>
      </c>
      <c r="AJ96" s="2" t="str">
        <f>IF(AND(AE96="Pass", AI96="Pass"), "Yes", "No")</f>
        <v>No</v>
      </c>
    </row>
    <row r="97" spans="1:38" x14ac:dyDescent="0.2">
      <c r="A97" s="2" t="s">
        <v>19</v>
      </c>
      <c r="B97" s="2" t="s">
        <v>0</v>
      </c>
      <c r="C97" s="9" t="s">
        <v>3</v>
      </c>
      <c r="D97" s="9">
        <v>0</v>
      </c>
      <c r="E97" s="16">
        <v>0</v>
      </c>
      <c r="F97" s="16">
        <v>0.13031242787837982</v>
      </c>
      <c r="G97" s="9">
        <v>1.4392216205596924</v>
      </c>
      <c r="H97" s="9">
        <v>1.4392216205596924</v>
      </c>
      <c r="I97" s="9">
        <v>0</v>
      </c>
      <c r="J97" s="9">
        <v>100</v>
      </c>
      <c r="K97" s="9">
        <v>8.8269989937543869E-3</v>
      </c>
      <c r="L97" s="16" t="str">
        <f t="shared" si="16"/>
        <v>Avoided</v>
      </c>
      <c r="M97" s="19"/>
      <c r="N97" s="2" t="s">
        <v>19</v>
      </c>
      <c r="O97" s="2" t="s">
        <v>3</v>
      </c>
      <c r="P97" s="9" t="s">
        <v>0</v>
      </c>
      <c r="Q97" s="9">
        <v>0</v>
      </c>
      <c r="R97" s="16">
        <v>0</v>
      </c>
      <c r="S97" s="16">
        <v>0</v>
      </c>
      <c r="T97" s="9">
        <v>0</v>
      </c>
      <c r="U97" s="9">
        <v>0</v>
      </c>
      <c r="V97" s="9">
        <v>0</v>
      </c>
      <c r="W97" s="9">
        <v>0</v>
      </c>
      <c r="X97" s="9">
        <v>0</v>
      </c>
      <c r="Y97" s="16" t="str">
        <f t="shared" si="17"/>
        <v>Avoided</v>
      </c>
      <c r="Z97" s="19"/>
      <c r="AA97" s="3" t="str">
        <f t="shared" si="18"/>
        <v>Pass</v>
      </c>
      <c r="AB97" s="4"/>
      <c r="AC97" s="6">
        <v>8.1702211553400215</v>
      </c>
      <c r="AD97" s="6">
        <v>68.804973949085579</v>
      </c>
      <c r="AE97" s="7" t="str">
        <f>IF(AND(AA97="Pass", OR(AND(L97="Avoided", J97&gt;AD97),AND(L97="Targeted", I97&gt;AC97))), "Pass", "Fail")</f>
        <v>Pass</v>
      </c>
      <c r="AG97" s="9">
        <v>14.160812377929688</v>
      </c>
      <c r="AH97" s="9">
        <v>9.0909090909090917</v>
      </c>
      <c r="AI97" s="9" t="str">
        <f>IF(AND(AA97="Pass", OR(AND(Y97="Avoided", W97&gt;AH97),AND(Y97="Targeted", V97&gt;AG97))), "Pass", "Fail")</f>
        <v>Fail</v>
      </c>
      <c r="AJ97" s="2" t="str">
        <f>IF(AND(AE97="Pass", AI97="Pass"), "Yes", "No")</f>
        <v>No</v>
      </c>
    </row>
    <row r="98" spans="1:38" x14ac:dyDescent="0.2">
      <c r="A98" s="2" t="s">
        <v>20</v>
      </c>
      <c r="B98" s="2" t="s">
        <v>0</v>
      </c>
      <c r="C98" s="9" t="s">
        <v>3</v>
      </c>
      <c r="D98" s="9">
        <v>9</v>
      </c>
      <c r="E98" s="16">
        <v>0.81081080436706543</v>
      </c>
      <c r="F98" s="16">
        <v>0.41264122724533081</v>
      </c>
      <c r="G98" s="9">
        <v>4.562004566192627</v>
      </c>
      <c r="H98" s="9">
        <v>4.437995433807373</v>
      </c>
      <c r="I98" s="9">
        <v>49.311061859130859</v>
      </c>
      <c r="J98" s="9">
        <v>0</v>
      </c>
      <c r="K98" s="9">
        <v>2.4679407477378845E-2</v>
      </c>
      <c r="L98" s="16" t="str">
        <f t="shared" si="16"/>
        <v>Targeted</v>
      </c>
      <c r="M98" s="19"/>
      <c r="N98" s="2" t="s">
        <v>20</v>
      </c>
      <c r="O98" s="2" t="s">
        <v>3</v>
      </c>
      <c r="P98" s="9" t="s">
        <v>0</v>
      </c>
      <c r="Q98" s="9">
        <v>9</v>
      </c>
      <c r="R98" s="16">
        <v>3.0961455777287483E-3</v>
      </c>
      <c r="S98" s="16">
        <v>1.9058953039348125E-3</v>
      </c>
      <c r="T98" s="9">
        <v>5.5400667190551758</v>
      </c>
      <c r="U98" s="9">
        <v>3.4599330425262451</v>
      </c>
      <c r="V98" s="9">
        <v>38.443698883056641</v>
      </c>
      <c r="W98" s="9">
        <v>0</v>
      </c>
      <c r="X98" s="9">
        <v>7.3098926804959774E-4</v>
      </c>
      <c r="Y98" s="16" t="str">
        <f t="shared" si="17"/>
        <v>Targeted</v>
      </c>
      <c r="Z98" s="19"/>
      <c r="AA98" s="3" t="str">
        <f t="shared" si="18"/>
        <v>Pass</v>
      </c>
      <c r="AB98" s="4"/>
      <c r="AC98" s="6">
        <v>8.1702211553400215</v>
      </c>
      <c r="AD98" s="6">
        <v>68.804973949085579</v>
      </c>
      <c r="AE98" s="7" t="str">
        <f>IF(AND(AA98="Pass", OR(AND(L98="Avoided", J98&gt;AD98),AND(L98="Targeted", I98&gt;AC98))), "Pass", "Fail")</f>
        <v>Pass</v>
      </c>
      <c r="AG98" s="9">
        <v>14.160812377929688</v>
      </c>
      <c r="AH98" s="9">
        <v>9.0909090909090899</v>
      </c>
      <c r="AI98" s="9" t="str">
        <f>IF(AND(AA98="Pass", OR(AND(Y98="Avoided", W98&gt;AH98),AND(Y98="Targeted", V98&gt;AG98))), "Pass", "Fail")</f>
        <v>Pass</v>
      </c>
      <c r="AJ98" s="2" t="str">
        <f>IF(AND(AE98="Pass", AI98="Pass"), "Yes", "No")</f>
        <v>Yes</v>
      </c>
      <c r="AK98" s="2" t="s">
        <v>40</v>
      </c>
    </row>
    <row r="99" spans="1:38" x14ac:dyDescent="0.2">
      <c r="A99" s="2" t="s">
        <v>21</v>
      </c>
      <c r="B99" s="2" t="s">
        <v>0</v>
      </c>
      <c r="C99" s="9" t="s">
        <v>3</v>
      </c>
      <c r="D99" s="9">
        <v>0</v>
      </c>
      <c r="E99" s="16">
        <v>0</v>
      </c>
      <c r="F99" s="16">
        <v>0.30612689256668091</v>
      </c>
      <c r="G99" s="9">
        <v>3.4115133285522461</v>
      </c>
      <c r="H99" s="9">
        <v>3.4115133285522461</v>
      </c>
      <c r="I99" s="9">
        <v>0</v>
      </c>
      <c r="J99" s="9">
        <v>100</v>
      </c>
      <c r="K99" s="9">
        <v>3.6882150918245316E-2</v>
      </c>
      <c r="L99" s="16" t="str">
        <f t="shared" si="16"/>
        <v>Avoided</v>
      </c>
      <c r="M99" s="19"/>
      <c r="N99" s="2" t="s">
        <v>21</v>
      </c>
      <c r="O99" s="2" t="s">
        <v>3</v>
      </c>
      <c r="P99" s="9" t="s">
        <v>0</v>
      </c>
      <c r="Q99" s="9">
        <v>0</v>
      </c>
      <c r="R99" s="16">
        <v>0</v>
      </c>
      <c r="S99" s="16">
        <v>2.1176929294597358E-4</v>
      </c>
      <c r="T99" s="9">
        <v>0.61436945199966431</v>
      </c>
      <c r="U99" s="9">
        <v>0.61436945199966431</v>
      </c>
      <c r="V99" s="9">
        <v>0</v>
      </c>
      <c r="W99" s="9">
        <v>100</v>
      </c>
      <c r="X99" s="9">
        <v>2.069278561975807E-4</v>
      </c>
      <c r="Y99" s="16" t="str">
        <f t="shared" si="17"/>
        <v>Avoided</v>
      </c>
      <c r="Z99" s="19"/>
      <c r="AA99" s="3" t="str">
        <f t="shared" si="18"/>
        <v>Pass</v>
      </c>
      <c r="AB99" s="4"/>
      <c r="AC99" s="6">
        <v>8.1702211553400215</v>
      </c>
      <c r="AD99" s="6">
        <v>68.804973949085579</v>
      </c>
      <c r="AE99" s="7" t="str">
        <f>IF(AND(AA99="Pass", OR(AND(L99="Avoided", J99&gt;AD99),AND(L99="Targeted", I99&gt;AC99))), "Pass", "Fail")</f>
        <v>Pass</v>
      </c>
      <c r="AG99" s="9">
        <v>14.160812377929688</v>
      </c>
      <c r="AH99" s="9">
        <v>9.0909090909090917</v>
      </c>
      <c r="AI99" s="9" t="str">
        <f>IF(AND(AA99="Pass", OR(AND(Y99="Avoided", W99&gt;AH99),AND(Y99="Targeted", V99&gt;AG99))), "Pass", "Fail")</f>
        <v>Pass</v>
      </c>
      <c r="AJ99" s="2" t="str">
        <f>IF(AND(AE99="Pass", AI99="Pass"), "Yes", "No")</f>
        <v>Yes</v>
      </c>
      <c r="AK99" s="2" t="s">
        <v>39</v>
      </c>
    </row>
    <row r="100" spans="1:38" x14ac:dyDescent="0.2">
      <c r="A100" s="2" t="s">
        <v>22</v>
      </c>
      <c r="B100" s="2" t="s">
        <v>0</v>
      </c>
      <c r="C100" s="9" t="s">
        <v>3</v>
      </c>
      <c r="D100" s="9">
        <v>0</v>
      </c>
      <c r="E100" s="16">
        <v>0</v>
      </c>
      <c r="F100" s="16">
        <v>0.48225581645965576</v>
      </c>
      <c r="G100" s="9">
        <v>5.3838257789611816</v>
      </c>
      <c r="H100" s="9">
        <v>5.3838257789611816</v>
      </c>
      <c r="I100" s="9">
        <v>0</v>
      </c>
      <c r="J100" s="9">
        <v>100</v>
      </c>
      <c r="K100" s="9">
        <v>5.1763977855443954E-2</v>
      </c>
      <c r="L100" s="16" t="str">
        <f t="shared" si="16"/>
        <v>Avoided</v>
      </c>
      <c r="M100" s="19"/>
      <c r="N100" s="2" t="s">
        <v>22</v>
      </c>
      <c r="O100" s="2" t="s">
        <v>3</v>
      </c>
      <c r="P100" s="9" t="s">
        <v>0</v>
      </c>
      <c r="Q100" s="9">
        <v>0</v>
      </c>
      <c r="R100" s="16">
        <v>0</v>
      </c>
      <c r="S100" s="16">
        <v>0</v>
      </c>
      <c r="T100" s="9">
        <v>0</v>
      </c>
      <c r="U100" s="9">
        <v>0</v>
      </c>
      <c r="V100" s="9">
        <v>0</v>
      </c>
      <c r="W100" s="9">
        <v>0</v>
      </c>
      <c r="X100" s="9">
        <v>0</v>
      </c>
      <c r="Y100" s="16" t="str">
        <f t="shared" si="17"/>
        <v>Avoided</v>
      </c>
      <c r="Z100" s="19"/>
      <c r="AA100" s="3" t="str">
        <f t="shared" si="18"/>
        <v>Pass</v>
      </c>
      <c r="AB100" s="4"/>
      <c r="AC100" s="6">
        <v>8.1702211553400215</v>
      </c>
      <c r="AD100" s="6">
        <v>68.804973949085579</v>
      </c>
      <c r="AE100" s="7" t="str">
        <f>IF(AND(AA100="Pass", OR(AND(L100="Avoided", J100&gt;AD100),AND(L100="Targeted", I100&gt;AC100))), "Pass", "Fail")</f>
        <v>Pass</v>
      </c>
      <c r="AG100" s="9">
        <v>14.160812377929688</v>
      </c>
      <c r="AH100" s="9">
        <v>9.0909090909090917</v>
      </c>
      <c r="AI100" s="9" t="str">
        <f>IF(AND(AA100="Pass", OR(AND(Y100="Avoided", W100&gt;AH100),AND(Y100="Targeted", V100&gt;AG100))), "Pass", "Fail")</f>
        <v>Fail</v>
      </c>
      <c r="AJ100" s="2" t="str">
        <f>IF(AND(AE100="Pass", AI100="Pass"), "Yes", "No")</f>
        <v>No</v>
      </c>
    </row>
    <row r="101" spans="1:38" x14ac:dyDescent="0.2">
      <c r="A101" s="2" t="s">
        <v>23</v>
      </c>
      <c r="B101" s="2" t="s">
        <v>0</v>
      </c>
      <c r="C101" s="9" t="s">
        <v>3</v>
      </c>
      <c r="D101" s="9">
        <v>1</v>
      </c>
      <c r="E101" s="16">
        <v>9.0334236621856689E-2</v>
      </c>
      <c r="F101" s="16">
        <v>0.75792670249938965</v>
      </c>
      <c r="G101" s="9">
        <v>8.4466896057128906</v>
      </c>
      <c r="H101" s="9">
        <v>7.4466891288757324</v>
      </c>
      <c r="I101" s="9">
        <v>0</v>
      </c>
      <c r="J101" s="9">
        <v>88.161041259765625</v>
      </c>
      <c r="K101" s="9">
        <v>3.7947501987218857E-2</v>
      </c>
      <c r="L101" s="16" t="str">
        <f t="shared" si="16"/>
        <v>Avoided</v>
      </c>
      <c r="M101" s="19"/>
      <c r="N101" s="2" t="s">
        <v>23</v>
      </c>
      <c r="O101" s="2" t="s">
        <v>3</v>
      </c>
      <c r="P101" s="9" t="s">
        <v>0</v>
      </c>
      <c r="Q101" s="9">
        <v>1</v>
      </c>
      <c r="R101" s="16">
        <v>3.4604471875354648E-4</v>
      </c>
      <c r="S101" s="16">
        <v>2.1176974405534565E-4</v>
      </c>
      <c r="T101" s="9">
        <v>0.61197137832641602</v>
      </c>
      <c r="U101" s="9">
        <v>0.38802865147590637</v>
      </c>
      <c r="V101" s="9">
        <v>38.802864074707031</v>
      </c>
      <c r="W101" s="9">
        <v>0</v>
      </c>
      <c r="X101" s="9">
        <v>8.1979844253510237E-5</v>
      </c>
      <c r="Y101" s="16" t="str">
        <f t="shared" si="17"/>
        <v>Targeted</v>
      </c>
      <c r="Z101" s="19"/>
      <c r="AA101" s="3" t="str">
        <f t="shared" si="18"/>
        <v>Fail</v>
      </c>
      <c r="AB101" s="4"/>
      <c r="AI101" s="9"/>
    </row>
    <row r="102" spans="1:38" x14ac:dyDescent="0.2">
      <c r="A102" s="2" t="s">
        <v>24</v>
      </c>
      <c r="B102" s="2" t="s">
        <v>0</v>
      </c>
      <c r="C102" s="9" t="s">
        <v>3</v>
      </c>
      <c r="D102" s="9">
        <v>12</v>
      </c>
      <c r="E102" s="16">
        <v>1.0752688646316528</v>
      </c>
      <c r="F102" s="16">
        <v>0.64192479848861694</v>
      </c>
      <c r="G102" s="9">
        <v>7.1326355934143066</v>
      </c>
      <c r="H102" s="9">
        <v>4.8673644065856934</v>
      </c>
      <c r="I102" s="9">
        <v>40.561370849609375</v>
      </c>
      <c r="J102" s="9">
        <v>0</v>
      </c>
      <c r="K102" s="9">
        <v>1.5100518241524696E-2</v>
      </c>
      <c r="L102" s="16" t="str">
        <f t="shared" si="16"/>
        <v>Targeted</v>
      </c>
      <c r="M102" s="19"/>
      <c r="N102" s="2" t="s">
        <v>24</v>
      </c>
      <c r="O102" s="2" t="s">
        <v>3</v>
      </c>
      <c r="P102" s="9" t="s">
        <v>0</v>
      </c>
      <c r="Q102" s="9">
        <v>12</v>
      </c>
      <c r="R102" s="16">
        <v>4.1712434031069279E-3</v>
      </c>
      <c r="S102" s="16">
        <v>2.5412153918296099E-3</v>
      </c>
      <c r="T102" s="9">
        <v>7.3105511665344238</v>
      </c>
      <c r="U102" s="9">
        <v>4.6894488334655762</v>
      </c>
      <c r="V102" s="9">
        <v>39.078739166259766</v>
      </c>
      <c r="W102" s="9">
        <v>0</v>
      </c>
      <c r="X102" s="9">
        <v>9.9075236357748508E-4</v>
      </c>
      <c r="Y102" s="16" t="str">
        <f t="shared" si="17"/>
        <v>Targeted</v>
      </c>
      <c r="Z102" s="19"/>
      <c r="AA102" s="3" t="str">
        <f t="shared" si="18"/>
        <v>Pass</v>
      </c>
      <c r="AB102" s="4"/>
      <c r="AC102" s="6">
        <v>8.1702211553400215</v>
      </c>
      <c r="AD102" s="6">
        <v>68.804973949085579</v>
      </c>
      <c r="AE102" s="7" t="str">
        <f>IF(AND(AA102="Pass", OR(AND(L102="Avoided", J102&gt;AD102),AND(L102="Targeted", I102&gt;AC102))), "Pass", "Fail")</f>
        <v>Pass</v>
      </c>
      <c r="AG102" s="9">
        <v>14.160812377929688</v>
      </c>
      <c r="AH102" s="9">
        <v>9.0909090909090917</v>
      </c>
      <c r="AI102" s="9" t="str">
        <f>IF(AND(AA102="Pass", OR(AND(Y102="Avoided", W102&gt;AH102),AND(Y102="Targeted", V102&gt;AG102))), "Pass", "Fail")</f>
        <v>Pass</v>
      </c>
      <c r="AJ102" s="2" t="str">
        <f>IF(AND(AE102="Pass", AI102="Pass"), "Yes", "No")</f>
        <v>Yes</v>
      </c>
      <c r="AK102" s="2" t="s">
        <v>40</v>
      </c>
    </row>
    <row r="103" spans="1:38" x14ac:dyDescent="0.2">
      <c r="A103" s="2" t="s">
        <v>25</v>
      </c>
      <c r="B103" s="2" t="s">
        <v>0</v>
      </c>
      <c r="C103" s="9" t="s">
        <v>3</v>
      </c>
      <c r="D103" s="9">
        <v>0</v>
      </c>
      <c r="E103" s="16">
        <v>0</v>
      </c>
      <c r="F103" s="16">
        <v>9.5775187015533447E-2</v>
      </c>
      <c r="G103" s="9">
        <v>1.0679584741592407</v>
      </c>
      <c r="H103" s="9">
        <v>1.0679584741592407</v>
      </c>
      <c r="I103" s="9">
        <v>0</v>
      </c>
      <c r="J103" s="9">
        <v>100</v>
      </c>
      <c r="K103" s="9">
        <v>9.0799815952777863E-3</v>
      </c>
      <c r="L103" s="16" t="str">
        <f t="shared" si="16"/>
        <v>Avoided</v>
      </c>
      <c r="M103" s="19"/>
      <c r="N103" s="2" t="s">
        <v>25</v>
      </c>
      <c r="O103" s="2" t="s">
        <v>3</v>
      </c>
      <c r="P103" s="9" t="s">
        <v>0</v>
      </c>
      <c r="Q103" s="9">
        <v>0</v>
      </c>
      <c r="R103" s="16">
        <v>0</v>
      </c>
      <c r="S103" s="16">
        <v>0</v>
      </c>
      <c r="T103" s="9">
        <v>0</v>
      </c>
      <c r="U103" s="9">
        <v>0</v>
      </c>
      <c r="V103" s="9">
        <v>0</v>
      </c>
      <c r="W103" s="9">
        <v>0</v>
      </c>
      <c r="X103" s="9">
        <v>0</v>
      </c>
      <c r="Y103" s="16" t="str">
        <f t="shared" si="17"/>
        <v>Avoided</v>
      </c>
      <c r="Z103" s="19"/>
      <c r="AA103" s="3" t="str">
        <f t="shared" si="18"/>
        <v>Pass</v>
      </c>
      <c r="AB103" s="4"/>
      <c r="AC103" s="6">
        <v>8.1702211553400215</v>
      </c>
      <c r="AD103" s="6">
        <v>68.804973949085579</v>
      </c>
      <c r="AE103" s="7" t="str">
        <f>IF(AND(AA103="Pass", OR(AND(L103="Avoided", J103&gt;AD103),AND(L103="Targeted", I103&gt;AC103))), "Pass", "Fail")</f>
        <v>Pass</v>
      </c>
      <c r="AG103" s="9">
        <v>14.160812377929688</v>
      </c>
      <c r="AH103" s="9">
        <v>9.0909090909090917</v>
      </c>
      <c r="AI103" s="9" t="str">
        <f>IF(AND(AA103="Pass", OR(AND(Y103="Avoided", W103&gt;AH103),AND(Y103="Targeted", V103&gt;AG103))), "Pass", "Fail")</f>
        <v>Fail</v>
      </c>
      <c r="AJ103" s="2" t="str">
        <f>IF(AND(AE103="Pass", AI103="Pass"), "Yes", "No")</f>
        <v>No</v>
      </c>
    </row>
    <row r="104" spans="1:38" x14ac:dyDescent="0.2">
      <c r="A104" s="2" t="s">
        <v>26</v>
      </c>
      <c r="B104" s="2" t="s">
        <v>0</v>
      </c>
      <c r="C104" s="9" t="s">
        <v>3</v>
      </c>
      <c r="D104" s="9">
        <v>0</v>
      </c>
      <c r="E104" s="16">
        <v>0</v>
      </c>
      <c r="F104" s="16">
        <v>0.2796635627746582</v>
      </c>
      <c r="G104" s="9">
        <v>3.1185803413391113</v>
      </c>
      <c r="H104" s="9">
        <v>3.1185803413391113</v>
      </c>
      <c r="I104" s="9">
        <v>0</v>
      </c>
      <c r="J104" s="9">
        <v>100</v>
      </c>
      <c r="K104" s="9">
        <v>1.325845904648304E-2</v>
      </c>
      <c r="L104" s="16" t="str">
        <f t="shared" si="16"/>
        <v>Avoided</v>
      </c>
      <c r="M104" s="19"/>
      <c r="N104" s="2" t="s">
        <v>26</v>
      </c>
      <c r="O104" s="2" t="s">
        <v>3</v>
      </c>
      <c r="P104" s="9" t="s">
        <v>0</v>
      </c>
      <c r="Q104" s="9">
        <v>0</v>
      </c>
      <c r="R104" s="16">
        <v>0</v>
      </c>
      <c r="S104" s="16">
        <v>0</v>
      </c>
      <c r="T104" s="9">
        <v>0</v>
      </c>
      <c r="U104" s="9">
        <v>0</v>
      </c>
      <c r="V104" s="9">
        <v>0</v>
      </c>
      <c r="W104" s="9">
        <v>0</v>
      </c>
      <c r="X104" s="9">
        <v>0</v>
      </c>
      <c r="Y104" s="16" t="str">
        <f t="shared" si="17"/>
        <v>Avoided</v>
      </c>
      <c r="Z104" s="19"/>
      <c r="AA104" s="3" t="str">
        <f t="shared" si="18"/>
        <v>Pass</v>
      </c>
      <c r="AB104" s="4"/>
      <c r="AC104" s="6">
        <v>8.1702211553400215</v>
      </c>
      <c r="AD104" s="6">
        <v>68.804973949085579</v>
      </c>
      <c r="AE104" s="7" t="str">
        <f>IF(AND(AA104="Pass", OR(AND(L104="Avoided", J104&gt;AD104),AND(L104="Targeted", I104&gt;AC104))), "Pass", "Fail")</f>
        <v>Pass</v>
      </c>
      <c r="AG104" s="9">
        <v>14.160812377929688</v>
      </c>
      <c r="AH104" s="9">
        <v>9.0909090909090917</v>
      </c>
      <c r="AI104" s="9" t="str">
        <f>IF(AND(AA104="Pass", OR(AND(Y104="Avoided", W104&gt;AH104),AND(Y104="Targeted", V104&gt;AG104))), "Pass", "Fail")</f>
        <v>Fail</v>
      </c>
      <c r="AJ104" s="2" t="str">
        <f>IF(AND(AE104="Pass", AI104="Pass"), "Yes", "No")</f>
        <v>No</v>
      </c>
    </row>
    <row r="105" spans="1:38" x14ac:dyDescent="0.2">
      <c r="A105" s="2" t="s">
        <v>27</v>
      </c>
      <c r="B105" s="2" t="s">
        <v>0</v>
      </c>
      <c r="C105" s="9" t="s">
        <v>3</v>
      </c>
      <c r="D105" s="9">
        <v>2</v>
      </c>
      <c r="E105" s="16">
        <v>0.1795332133769989</v>
      </c>
      <c r="F105" s="16">
        <v>0.57122230529785156</v>
      </c>
      <c r="G105" s="9">
        <v>6.3884844779968262</v>
      </c>
      <c r="H105" s="9">
        <v>4.3884844779968262</v>
      </c>
      <c r="I105" s="9">
        <v>0</v>
      </c>
      <c r="J105" s="9">
        <v>68.693672180175781</v>
      </c>
      <c r="K105" s="9">
        <v>2.1436909213662148E-2</v>
      </c>
      <c r="L105" s="16" t="str">
        <f t="shared" si="16"/>
        <v>Avoided</v>
      </c>
      <c r="M105" s="19"/>
      <c r="N105" s="2" t="s">
        <v>27</v>
      </c>
      <c r="O105" s="2" t="s">
        <v>3</v>
      </c>
      <c r="P105" s="9" t="s">
        <v>0</v>
      </c>
      <c r="Q105" s="9">
        <v>2</v>
      </c>
      <c r="R105" s="16">
        <v>6.9941318361088634E-4</v>
      </c>
      <c r="S105" s="16">
        <v>4.2354036122560501E-4</v>
      </c>
      <c r="T105" s="9">
        <v>1.2111272811889648</v>
      </c>
      <c r="U105" s="9">
        <v>0.78887271881103516</v>
      </c>
      <c r="V105" s="9">
        <v>39.443634033203125</v>
      </c>
      <c r="W105" s="9">
        <v>0</v>
      </c>
      <c r="X105" s="9">
        <v>1.6666724695824087E-4</v>
      </c>
      <c r="Y105" s="16" t="str">
        <f t="shared" si="17"/>
        <v>Targeted</v>
      </c>
      <c r="Z105" s="19"/>
      <c r="AA105" s="3" t="str">
        <f t="shared" si="18"/>
        <v>Fail</v>
      </c>
      <c r="AB105" s="4"/>
      <c r="AI105" s="9"/>
    </row>
    <row r="106" spans="1:38" ht="17" thickBot="1" x14ac:dyDescent="0.25">
      <c r="A106" s="22" t="s">
        <v>28</v>
      </c>
      <c r="B106" s="22" t="s">
        <v>0</v>
      </c>
      <c r="C106" s="23" t="s">
        <v>3</v>
      </c>
      <c r="D106" s="23">
        <v>0</v>
      </c>
      <c r="E106" s="21">
        <v>0</v>
      </c>
      <c r="F106" s="21">
        <v>0</v>
      </c>
      <c r="G106" s="23">
        <v>0</v>
      </c>
      <c r="H106" s="23">
        <v>0</v>
      </c>
      <c r="I106" s="23">
        <v>0</v>
      </c>
      <c r="J106" s="23">
        <v>0</v>
      </c>
      <c r="K106" s="23">
        <v>0</v>
      </c>
      <c r="L106" s="21" t="str">
        <f t="shared" si="16"/>
        <v>Avoided</v>
      </c>
      <c r="M106" s="19"/>
      <c r="N106" s="22" t="s">
        <v>28</v>
      </c>
      <c r="O106" s="22" t="s">
        <v>3</v>
      </c>
      <c r="P106" s="23" t="s">
        <v>0</v>
      </c>
      <c r="Q106" s="23">
        <v>0</v>
      </c>
      <c r="R106" s="21">
        <v>0</v>
      </c>
      <c r="S106" s="21">
        <v>0</v>
      </c>
      <c r="T106" s="23">
        <v>0</v>
      </c>
      <c r="U106" s="23">
        <v>0</v>
      </c>
      <c r="V106" s="23">
        <v>0</v>
      </c>
      <c r="W106" s="23">
        <v>0</v>
      </c>
      <c r="X106" s="23">
        <v>0</v>
      </c>
      <c r="Y106" s="21" t="str">
        <f t="shared" si="17"/>
        <v>Avoided</v>
      </c>
      <c r="Z106" s="19"/>
      <c r="AA106" s="20" t="str">
        <f t="shared" si="18"/>
        <v>Pass</v>
      </c>
      <c r="AB106" s="4"/>
      <c r="AC106" s="23">
        <v>8.1702211553400215</v>
      </c>
      <c r="AD106" s="23">
        <v>68.804973949085579</v>
      </c>
      <c r="AE106" s="22" t="str">
        <f>IF(AND(AA106="Pass", OR(AND(L106="Avoided", J106&gt;AD106),AND(L106="Targeted", I106&gt;AC106))), "Pass", "Fail")</f>
        <v>Fail</v>
      </c>
      <c r="AG106" s="23">
        <v>14.160812377929688</v>
      </c>
      <c r="AH106" s="23">
        <v>9.0909090909090917</v>
      </c>
      <c r="AI106" s="23" t="str">
        <f>IF(AND(AA106="Pass", OR(AND(Y106="Avoided", W106&gt;AH106),AND(Y106="Targeted", V106&gt;AG106))), "Pass", "Fail")</f>
        <v>Fail</v>
      </c>
      <c r="AJ106" s="22" t="str">
        <f>IF(AND(AE106="Pass", AI106="Pass"), "Yes", "No")</f>
        <v>No</v>
      </c>
      <c r="AK106" s="22"/>
    </row>
    <row r="107" spans="1:38" ht="17" thickTop="1" x14ac:dyDescent="0.2">
      <c r="A107" s="7"/>
      <c r="B107" s="7"/>
      <c r="C107" s="6"/>
      <c r="D107" s="6"/>
      <c r="E107" s="19"/>
      <c r="F107" s="19"/>
      <c r="G107" s="6"/>
      <c r="H107" s="6"/>
      <c r="I107" s="6"/>
      <c r="J107" s="6"/>
      <c r="K107" s="6"/>
      <c r="L107" s="16"/>
      <c r="M107" s="19"/>
      <c r="N107" s="7"/>
      <c r="O107" s="7"/>
      <c r="P107" s="6"/>
      <c r="Q107" s="6"/>
      <c r="R107" s="19"/>
      <c r="S107" s="19"/>
      <c r="T107" s="6"/>
      <c r="U107" s="6"/>
      <c r="V107" s="6"/>
      <c r="W107" s="6"/>
      <c r="X107" s="6"/>
      <c r="Y107" s="16"/>
      <c r="Z107" s="19"/>
      <c r="AA107" s="4"/>
      <c r="AB107" s="4"/>
      <c r="AG107" s="6"/>
      <c r="AH107" s="6"/>
      <c r="AI107" s="6"/>
      <c r="AJ107" s="7"/>
      <c r="AK107" s="7"/>
    </row>
    <row r="108" spans="1:38" s="8" customFormat="1" ht="17" thickBot="1" x14ac:dyDescent="0.25">
      <c r="A108" s="5" t="s">
        <v>29</v>
      </c>
      <c r="L108" s="16"/>
      <c r="M108" s="19"/>
      <c r="N108" s="5" t="s">
        <v>30</v>
      </c>
      <c r="Y108" s="16"/>
      <c r="Z108" s="19"/>
      <c r="AB108" s="11"/>
      <c r="AC108" s="12" t="s">
        <v>52</v>
      </c>
      <c r="AD108" s="12"/>
      <c r="AF108" s="11"/>
      <c r="AG108" s="12" t="s">
        <v>51</v>
      </c>
      <c r="AH108" s="12"/>
    </row>
    <row r="109" spans="1:38" s="5" customFormat="1" ht="18" thickTop="1" thickBot="1" x14ac:dyDescent="0.25">
      <c r="A109" s="13" t="s">
        <v>43</v>
      </c>
      <c r="B109" s="13" t="s">
        <v>44</v>
      </c>
      <c r="C109" s="13" t="s">
        <v>45</v>
      </c>
      <c r="D109" s="13" t="s">
        <v>53</v>
      </c>
      <c r="E109" s="14" t="s">
        <v>55</v>
      </c>
      <c r="F109" s="14" t="s">
        <v>54</v>
      </c>
      <c r="G109" s="13" t="s">
        <v>56</v>
      </c>
      <c r="H109" s="13" t="s">
        <v>57</v>
      </c>
      <c r="I109" s="13" t="s">
        <v>47</v>
      </c>
      <c r="J109" s="13" t="s">
        <v>48</v>
      </c>
      <c r="K109" s="13" t="s">
        <v>46</v>
      </c>
      <c r="L109" s="14" t="s">
        <v>31</v>
      </c>
      <c r="M109" s="19"/>
      <c r="N109" s="13" t="s">
        <v>43</v>
      </c>
      <c r="O109" s="13" t="s">
        <v>45</v>
      </c>
      <c r="P109" s="13" t="s">
        <v>44</v>
      </c>
      <c r="Q109" s="13" t="s">
        <v>53</v>
      </c>
      <c r="R109" s="14" t="s">
        <v>55</v>
      </c>
      <c r="S109" s="14" t="s">
        <v>54</v>
      </c>
      <c r="T109" s="13" t="s">
        <v>56</v>
      </c>
      <c r="U109" s="13" t="s">
        <v>57</v>
      </c>
      <c r="V109" s="13" t="s">
        <v>47</v>
      </c>
      <c r="W109" s="13" t="s">
        <v>48</v>
      </c>
      <c r="X109" s="13" t="s">
        <v>46</v>
      </c>
      <c r="Y109" s="14" t="s">
        <v>31</v>
      </c>
      <c r="Z109" s="19"/>
      <c r="AA109" s="13" t="s">
        <v>37</v>
      </c>
      <c r="AB109" s="24"/>
      <c r="AC109" s="15" t="s">
        <v>49</v>
      </c>
      <c r="AD109" s="15" t="s">
        <v>50</v>
      </c>
      <c r="AE109" s="13" t="s">
        <v>42</v>
      </c>
      <c r="AF109" s="24"/>
      <c r="AG109" s="15" t="s">
        <v>49</v>
      </c>
      <c r="AH109" s="15" t="s">
        <v>50</v>
      </c>
      <c r="AI109" s="13" t="s">
        <v>42</v>
      </c>
      <c r="AJ109" s="13" t="s">
        <v>41</v>
      </c>
      <c r="AK109" s="13" t="s">
        <v>32</v>
      </c>
      <c r="AL109" s="8"/>
    </row>
    <row r="110" spans="1:38" ht="17" thickTop="1" x14ac:dyDescent="0.2">
      <c r="A110" s="2" t="s">
        <v>6</v>
      </c>
      <c r="B110" s="2" t="s">
        <v>0</v>
      </c>
      <c r="C110" s="9" t="s">
        <v>5</v>
      </c>
      <c r="D110" s="9">
        <v>0</v>
      </c>
      <c r="E110" s="16">
        <v>0</v>
      </c>
      <c r="F110" s="16">
        <v>0</v>
      </c>
      <c r="G110" s="9">
        <v>0</v>
      </c>
      <c r="H110" s="9">
        <v>0</v>
      </c>
      <c r="I110" s="9">
        <v>0</v>
      </c>
      <c r="J110" s="9">
        <v>0</v>
      </c>
      <c r="K110" s="9">
        <v>0</v>
      </c>
      <c r="L110" s="16" t="str">
        <f t="shared" si="16"/>
        <v>Avoided</v>
      </c>
      <c r="M110" s="19"/>
      <c r="N110" s="2" t="s">
        <v>6</v>
      </c>
      <c r="O110" s="2" t="s">
        <v>5</v>
      </c>
      <c r="P110" s="9" t="s">
        <v>0</v>
      </c>
      <c r="Q110" s="9">
        <v>0</v>
      </c>
      <c r="R110" s="16">
        <v>0</v>
      </c>
      <c r="S110" s="16">
        <v>0</v>
      </c>
      <c r="T110" s="9">
        <v>0</v>
      </c>
      <c r="U110" s="9">
        <v>0</v>
      </c>
      <c r="V110" s="9">
        <v>0</v>
      </c>
      <c r="W110" s="9">
        <v>0</v>
      </c>
      <c r="X110" s="9">
        <v>0</v>
      </c>
      <c r="Y110" s="16" t="str">
        <f t="shared" ref="Y110:Y132" si="19">IF(R110&gt;S110, "Targeted", "Avoided")</f>
        <v>Avoided</v>
      </c>
      <c r="Z110" s="19"/>
      <c r="AA110" s="3" t="str">
        <f t="shared" ref="AA110:AA132" si="20">IF(L110=Y110, "Pass", "Fail")</f>
        <v>Pass</v>
      </c>
      <c r="AB110" s="4"/>
      <c r="AC110" s="6">
        <f>AVERAGE(I110:I114)</f>
        <v>0</v>
      </c>
      <c r="AD110" s="6">
        <f>AVERAGE(J110:J114)</f>
        <v>59.848408508300778</v>
      </c>
      <c r="AE110" s="7" t="str">
        <f>IF(AND(AA110="Pass", OR(AND(L110="Avoided", J110&gt;AD110),AND(L110="Targeted", I110&gt;AC110))), "Pass", "Fail")</f>
        <v>Fail</v>
      </c>
      <c r="AG110" s="9">
        <f>AVERAGE(V110:V114)</f>
        <v>0</v>
      </c>
      <c r="AH110" s="9">
        <f>AVERAGE(W110:W114)</f>
        <v>27.095272064208984</v>
      </c>
      <c r="AI110" s="9" t="str">
        <f>IF(AND(AA110="Pass", OR(AND(Y110="Avoided", W110&gt;AH110),AND(Y110="Targeted", V110&gt;AG110))), "Pass", "Fail")</f>
        <v>Fail</v>
      </c>
      <c r="AJ110" s="2" t="str">
        <f>IF(AND(AE110="Pass", AI110="Pass"), "Yes", "No")</f>
        <v>No</v>
      </c>
    </row>
    <row r="111" spans="1:38" x14ac:dyDescent="0.2">
      <c r="A111" s="2" t="s">
        <v>7</v>
      </c>
      <c r="B111" s="2" t="s">
        <v>0</v>
      </c>
      <c r="C111" s="9" t="s">
        <v>5</v>
      </c>
      <c r="D111" s="9">
        <v>0</v>
      </c>
      <c r="E111" s="16">
        <v>0</v>
      </c>
      <c r="F111" s="16">
        <v>0</v>
      </c>
      <c r="G111" s="9">
        <v>0</v>
      </c>
      <c r="H111" s="9">
        <v>0</v>
      </c>
      <c r="I111" s="9">
        <v>0</v>
      </c>
      <c r="J111" s="9">
        <v>0</v>
      </c>
      <c r="K111" s="9">
        <v>0</v>
      </c>
      <c r="L111" s="16" t="str">
        <f t="shared" si="16"/>
        <v>Avoided</v>
      </c>
      <c r="M111" s="19"/>
      <c r="N111" s="2" t="s">
        <v>7</v>
      </c>
      <c r="O111" s="2" t="s">
        <v>5</v>
      </c>
      <c r="P111" s="9" t="s">
        <v>0</v>
      </c>
      <c r="Q111" s="9">
        <v>0</v>
      </c>
      <c r="R111" s="16">
        <v>0</v>
      </c>
      <c r="S111" s="16">
        <v>2.1582143381237984E-4</v>
      </c>
      <c r="T111" s="9">
        <v>0.78224861621856689</v>
      </c>
      <c r="U111" s="9">
        <v>0.78224861621856689</v>
      </c>
      <c r="V111" s="9">
        <v>0</v>
      </c>
      <c r="W111" s="9">
        <v>100</v>
      </c>
      <c r="X111" s="9">
        <v>2.0335469162091613E-4</v>
      </c>
      <c r="Y111" s="16" t="str">
        <f t="shared" si="19"/>
        <v>Avoided</v>
      </c>
      <c r="Z111" s="19"/>
      <c r="AA111" s="3" t="str">
        <f t="shared" si="20"/>
        <v>Pass</v>
      </c>
      <c r="AB111" s="4"/>
      <c r="AC111" s="6">
        <v>0</v>
      </c>
      <c r="AD111" s="6">
        <v>59.848408508300778</v>
      </c>
      <c r="AE111" s="7" t="str">
        <f>IF(AND(AA111="Pass", OR(AND(L111="Avoided", J111&gt;AD111),AND(L111="Targeted", I111&gt;AC111))), "Pass", "Fail")</f>
        <v>Fail</v>
      </c>
      <c r="AG111" s="9">
        <v>0</v>
      </c>
      <c r="AH111" s="9">
        <v>27.095272064208984</v>
      </c>
      <c r="AI111" s="9" t="str">
        <f>IF(AND(AA111="Pass", OR(AND(Y111="Avoided", W111&gt;AH111),AND(Y111="Targeted", V111&gt;AG111))), "Pass", "Fail")</f>
        <v>Pass</v>
      </c>
      <c r="AJ111" s="2" t="str">
        <f>IF(AND(AE111="Pass", AI111="Pass"), "Yes", "No")</f>
        <v>No</v>
      </c>
    </row>
    <row r="112" spans="1:38" x14ac:dyDescent="0.2">
      <c r="A112" s="2" t="s">
        <v>8</v>
      </c>
      <c r="B112" s="2" t="s">
        <v>0</v>
      </c>
      <c r="C112" s="9" t="s">
        <v>5</v>
      </c>
      <c r="D112" s="9">
        <v>0</v>
      </c>
      <c r="E112" s="16">
        <v>0</v>
      </c>
      <c r="F112" s="16">
        <v>2.3344895839691162</v>
      </c>
      <c r="G112" s="9">
        <v>232.7904052734375</v>
      </c>
      <c r="H112" s="9">
        <v>232.7904052734375</v>
      </c>
      <c r="I112" s="9">
        <v>0</v>
      </c>
      <c r="J112" s="9">
        <v>100</v>
      </c>
      <c r="K112" s="9">
        <v>0.1845562756061554</v>
      </c>
      <c r="L112" s="16" t="str">
        <f t="shared" si="16"/>
        <v>Avoided</v>
      </c>
      <c r="M112" s="19"/>
      <c r="N112" s="2" t="s">
        <v>8</v>
      </c>
      <c r="O112" s="2" t="s">
        <v>5</v>
      </c>
      <c r="P112" s="9" t="s">
        <v>0</v>
      </c>
      <c r="Q112" s="9">
        <v>0</v>
      </c>
      <c r="R112" s="16">
        <v>0</v>
      </c>
      <c r="S112" s="16">
        <v>0</v>
      </c>
      <c r="T112" s="9">
        <v>0</v>
      </c>
      <c r="U112" s="9">
        <v>0</v>
      </c>
      <c r="V112" s="9">
        <v>0</v>
      </c>
      <c r="W112" s="9">
        <v>0</v>
      </c>
      <c r="X112" s="9">
        <v>0</v>
      </c>
      <c r="Y112" s="16" t="str">
        <f t="shared" si="19"/>
        <v>Avoided</v>
      </c>
      <c r="Z112" s="19"/>
      <c r="AA112" s="3" t="str">
        <f t="shared" si="20"/>
        <v>Pass</v>
      </c>
      <c r="AB112" s="4"/>
      <c r="AC112" s="6">
        <v>0</v>
      </c>
      <c r="AD112" s="6">
        <v>59.848408508300778</v>
      </c>
      <c r="AE112" s="7" t="str">
        <f>IF(AND(AA112="Pass", OR(AND(L112="Avoided", J112&gt;AD112),AND(L112="Targeted", I112&gt;AC112))), "Pass", "Fail")</f>
        <v>Pass</v>
      </c>
      <c r="AG112" s="9">
        <v>0</v>
      </c>
      <c r="AH112" s="9">
        <v>27.095272064208984</v>
      </c>
      <c r="AI112" s="9" t="str">
        <f>IF(AND(AA112="Pass", OR(AND(Y112="Avoided", W112&gt;AH112),AND(Y112="Targeted", V112&gt;AG112))), "Pass", "Fail")</f>
        <v>Fail</v>
      </c>
      <c r="AJ112" s="2" t="str">
        <f>IF(AND(AE112="Pass", AI112="Pass"), "Yes", "No")</f>
        <v>No</v>
      </c>
    </row>
    <row r="113" spans="1:37" x14ac:dyDescent="0.2">
      <c r="A113" s="2" t="s">
        <v>9</v>
      </c>
      <c r="B113" s="2" t="s">
        <v>0</v>
      </c>
      <c r="C113" s="9" t="s">
        <v>5</v>
      </c>
      <c r="D113" s="9">
        <v>0</v>
      </c>
      <c r="E113" s="16">
        <v>0</v>
      </c>
      <c r="F113" s="16">
        <v>0.7152937650680542</v>
      </c>
      <c r="G113" s="9">
        <v>70.085090637207031</v>
      </c>
      <c r="H113" s="9">
        <v>70.085090637207031</v>
      </c>
      <c r="I113" s="9">
        <v>0</v>
      </c>
      <c r="J113" s="9">
        <v>100</v>
      </c>
      <c r="K113" s="9">
        <v>3.7880264222621918E-2</v>
      </c>
      <c r="L113" s="16" t="str">
        <f t="shared" si="16"/>
        <v>Avoided</v>
      </c>
      <c r="M113" s="19"/>
      <c r="N113" s="2" t="s">
        <v>9</v>
      </c>
      <c r="O113" s="2" t="s">
        <v>5</v>
      </c>
      <c r="P113" s="9" t="s">
        <v>0</v>
      </c>
      <c r="Q113" s="9">
        <v>0</v>
      </c>
      <c r="R113" s="16">
        <v>0</v>
      </c>
      <c r="S113" s="16">
        <v>0</v>
      </c>
      <c r="T113" s="9">
        <v>0</v>
      </c>
      <c r="U113" s="9">
        <v>0</v>
      </c>
      <c r="V113" s="9">
        <v>0</v>
      </c>
      <c r="W113" s="9">
        <v>0</v>
      </c>
      <c r="X113" s="9">
        <v>0</v>
      </c>
      <c r="Y113" s="16" t="str">
        <f t="shared" si="19"/>
        <v>Avoided</v>
      </c>
      <c r="Z113" s="19"/>
      <c r="AA113" s="3" t="str">
        <f t="shared" si="20"/>
        <v>Pass</v>
      </c>
      <c r="AB113" s="4"/>
      <c r="AC113" s="6">
        <v>0</v>
      </c>
      <c r="AD113" s="6">
        <v>59.848408508300778</v>
      </c>
      <c r="AE113" s="7" t="str">
        <f>IF(AND(AA113="Pass", OR(AND(L113="Avoided", J113&gt;AD113),AND(L113="Targeted", I113&gt;AC113))), "Pass", "Fail")</f>
        <v>Pass</v>
      </c>
      <c r="AG113" s="9">
        <v>0</v>
      </c>
      <c r="AH113" s="9">
        <v>27.095272064208984</v>
      </c>
      <c r="AI113" s="9" t="str">
        <f>IF(AND(AA113="Pass", OR(AND(Y113="Avoided", W113&gt;AH113),AND(Y113="Targeted", V113&gt;AG113))), "Pass", "Fail")</f>
        <v>Fail</v>
      </c>
      <c r="AJ113" s="2" t="str">
        <f>IF(AND(AE113="Pass", AI113="Pass"), "Yes", "No")</f>
        <v>No</v>
      </c>
    </row>
    <row r="114" spans="1:37" ht="17" thickBot="1" x14ac:dyDescent="0.25">
      <c r="A114" s="2" t="s">
        <v>10</v>
      </c>
      <c r="B114" s="2" t="s">
        <v>0</v>
      </c>
      <c r="C114" s="9" t="s">
        <v>5</v>
      </c>
      <c r="D114" s="9">
        <v>1</v>
      </c>
      <c r="E114" s="16">
        <v>1.0277491994202137E-2</v>
      </c>
      <c r="F114" s="16">
        <v>1.3379459381103516</v>
      </c>
      <c r="G114" s="9">
        <v>131.9339599609375</v>
      </c>
      <c r="H114" s="9">
        <v>130.9339599609375</v>
      </c>
      <c r="I114" s="9">
        <v>0</v>
      </c>
      <c r="J114" s="9">
        <v>99.242042541503906</v>
      </c>
      <c r="K114" s="9">
        <v>5.2607875317335129E-2</v>
      </c>
      <c r="L114" s="21" t="str">
        <f t="shared" si="16"/>
        <v>Avoided</v>
      </c>
      <c r="M114" s="19"/>
      <c r="N114" s="2" t="s">
        <v>10</v>
      </c>
      <c r="O114" s="2" t="s">
        <v>5</v>
      </c>
      <c r="P114" s="9" t="s">
        <v>0</v>
      </c>
      <c r="Q114" s="9">
        <v>1</v>
      </c>
      <c r="R114" s="16">
        <v>2.783631207421422E-4</v>
      </c>
      <c r="S114" s="16">
        <v>4.3141195783391595E-4</v>
      </c>
      <c r="T114" s="9">
        <v>1.5498195886611938</v>
      </c>
      <c r="U114" s="9">
        <v>0.54981958866119385</v>
      </c>
      <c r="V114" s="9">
        <v>0</v>
      </c>
      <c r="W114" s="9">
        <v>35.476360321044922</v>
      </c>
      <c r="X114" s="9">
        <v>1.9375164993107319E-4</v>
      </c>
      <c r="Y114" s="21" t="str">
        <f t="shared" si="19"/>
        <v>Avoided</v>
      </c>
      <c r="Z114" s="19"/>
      <c r="AA114" s="3" t="str">
        <f t="shared" si="20"/>
        <v>Pass</v>
      </c>
      <c r="AB114" s="4"/>
      <c r="AC114" s="6">
        <v>0</v>
      </c>
      <c r="AD114" s="6">
        <v>59.848408508300778</v>
      </c>
      <c r="AE114" s="7" t="str">
        <f>IF(AND(AA114="Pass", OR(AND(L114="Avoided", J114&gt;AD114),AND(L114="Targeted", I114&gt;AC114))), "Pass", "Fail")</f>
        <v>Pass</v>
      </c>
      <c r="AG114" s="9">
        <v>0</v>
      </c>
      <c r="AH114" s="9">
        <v>27.095272064208984</v>
      </c>
      <c r="AI114" s="9" t="str">
        <f>IF(AND(AA114="Pass", OR(AND(Y114="Avoided", W114&gt;AH114),AND(Y114="Targeted", V114&gt;AG114))), "Pass", "Fail")</f>
        <v>Pass</v>
      </c>
      <c r="AJ114" s="2" t="str">
        <f>IF(AND(AE114="Pass", AI114="Pass"), "Yes", "No")</f>
        <v>Yes</v>
      </c>
      <c r="AK114" s="2" t="s">
        <v>36</v>
      </c>
    </row>
    <row r="115" spans="1:37" s="3" customFormat="1" ht="17" thickTop="1" x14ac:dyDescent="0.2">
      <c r="A115" s="17" t="s">
        <v>11</v>
      </c>
      <c r="B115" s="17" t="s">
        <v>0</v>
      </c>
      <c r="C115" s="18" t="s">
        <v>5</v>
      </c>
      <c r="D115" s="18">
        <v>6</v>
      </c>
      <c r="E115" s="18">
        <v>6.1658617109060287E-2</v>
      </c>
      <c r="F115" s="18">
        <v>5.9331340789794922</v>
      </c>
      <c r="G115" s="18">
        <v>613.39056396484375</v>
      </c>
      <c r="H115" s="18">
        <v>607.39056396484375</v>
      </c>
      <c r="I115" s="18">
        <v>0</v>
      </c>
      <c r="J115" s="18">
        <v>99.021827697753906</v>
      </c>
      <c r="K115" s="18">
        <v>0.14924183487892151</v>
      </c>
      <c r="L115" s="16" t="str">
        <f t="shared" si="16"/>
        <v>Avoided</v>
      </c>
      <c r="M115" s="19"/>
      <c r="N115" s="17" t="s">
        <v>11</v>
      </c>
      <c r="O115" s="17" t="s">
        <v>5</v>
      </c>
      <c r="P115" s="18" t="s">
        <v>0</v>
      </c>
      <c r="Q115" s="18">
        <v>6</v>
      </c>
      <c r="R115" s="18">
        <v>1.6773974057286978E-3</v>
      </c>
      <c r="S115" s="18">
        <v>1.2942415196448565E-3</v>
      </c>
      <c r="T115" s="18">
        <v>4.6294450759887695</v>
      </c>
      <c r="U115" s="18">
        <v>1.3705548048019409</v>
      </c>
      <c r="V115" s="18">
        <v>22.842580795288086</v>
      </c>
      <c r="W115" s="18">
        <v>0</v>
      </c>
      <c r="X115" s="18">
        <v>2.8956076130270958E-4</v>
      </c>
      <c r="Y115" s="16" t="str">
        <f t="shared" si="19"/>
        <v>Targeted</v>
      </c>
      <c r="Z115" s="19"/>
      <c r="AA115" s="17" t="str">
        <f t="shared" si="20"/>
        <v>Fail</v>
      </c>
      <c r="AB115" s="4"/>
      <c r="AC115" s="18"/>
      <c r="AD115" s="18"/>
      <c r="AE115" s="17"/>
      <c r="AF115" s="4"/>
      <c r="AG115" s="18"/>
      <c r="AH115" s="18"/>
      <c r="AI115" s="18"/>
      <c r="AJ115" s="17"/>
      <c r="AK115" s="17"/>
    </row>
    <row r="116" spans="1:37" s="3" customFormat="1" x14ac:dyDescent="0.2">
      <c r="A116" s="4" t="s">
        <v>12</v>
      </c>
      <c r="B116" s="4" t="s">
        <v>0</v>
      </c>
      <c r="C116" s="19" t="s">
        <v>5</v>
      </c>
      <c r="D116" s="19">
        <v>4</v>
      </c>
      <c r="E116" s="19">
        <v>4.1084636002779007E-2</v>
      </c>
      <c r="F116" s="19">
        <v>4.2685441970825195</v>
      </c>
      <c r="G116" s="19">
        <v>433.93753051757812</v>
      </c>
      <c r="H116" s="19">
        <v>429.93753051757812</v>
      </c>
      <c r="I116" s="19">
        <v>0</v>
      </c>
      <c r="J116" s="19">
        <v>99.078208923339844</v>
      </c>
      <c r="K116" s="19">
        <v>0.17720362544059753</v>
      </c>
      <c r="L116" s="16" t="str">
        <f t="shared" si="16"/>
        <v>Avoided</v>
      </c>
      <c r="M116" s="19"/>
      <c r="N116" s="4" t="s">
        <v>12</v>
      </c>
      <c r="O116" s="4" t="s">
        <v>5</v>
      </c>
      <c r="P116" s="19" t="s">
        <v>0</v>
      </c>
      <c r="Q116" s="19">
        <v>4</v>
      </c>
      <c r="R116" s="19">
        <v>1.1414906475692987E-3</v>
      </c>
      <c r="S116" s="19">
        <v>1.078536850400269E-3</v>
      </c>
      <c r="T116" s="19">
        <v>3.779395580291748</v>
      </c>
      <c r="U116" s="19">
        <v>0.22060444951057434</v>
      </c>
      <c r="V116" s="19">
        <v>5.5151114463806152</v>
      </c>
      <c r="W116" s="19">
        <v>0</v>
      </c>
      <c r="X116" s="19">
        <v>2.0978885004296899E-4</v>
      </c>
      <c r="Y116" s="16" t="str">
        <f t="shared" si="19"/>
        <v>Targeted</v>
      </c>
      <c r="Z116" s="19"/>
      <c r="AA116" s="4" t="str">
        <f t="shared" si="20"/>
        <v>Fail</v>
      </c>
      <c r="AB116" s="4"/>
      <c r="AC116" s="19"/>
      <c r="AD116" s="19"/>
      <c r="AE116" s="4"/>
      <c r="AF116" s="4"/>
      <c r="AG116" s="19"/>
      <c r="AH116" s="19"/>
      <c r="AI116" s="19"/>
      <c r="AJ116" s="4"/>
      <c r="AK116" s="4"/>
    </row>
    <row r="117" spans="1:37" s="3" customFormat="1" x14ac:dyDescent="0.2">
      <c r="A117" s="4" t="s">
        <v>13</v>
      </c>
      <c r="B117" s="4" t="s">
        <v>0</v>
      </c>
      <c r="C117" s="19" t="s">
        <v>5</v>
      </c>
      <c r="D117" s="19">
        <v>5</v>
      </c>
      <c r="E117" s="19">
        <v>5.1313627511262894E-2</v>
      </c>
      <c r="F117" s="19">
        <v>9.2056779861450195</v>
      </c>
      <c r="G117" s="19">
        <v>987.441650390625</v>
      </c>
      <c r="H117" s="19">
        <v>982.441650390625</v>
      </c>
      <c r="I117" s="19">
        <v>0</v>
      </c>
      <c r="J117" s="19">
        <v>99.493644714355469</v>
      </c>
      <c r="K117" s="19">
        <v>0.55063343048095703</v>
      </c>
      <c r="L117" s="16" t="str">
        <f t="shared" si="16"/>
        <v>Avoided</v>
      </c>
      <c r="M117" s="19"/>
      <c r="N117" s="4" t="s">
        <v>13</v>
      </c>
      <c r="O117" s="4" t="s">
        <v>5</v>
      </c>
      <c r="P117" s="19" t="s">
        <v>0</v>
      </c>
      <c r="Q117" s="19">
        <v>5</v>
      </c>
      <c r="R117" s="19">
        <v>1.4495232608169317E-3</v>
      </c>
      <c r="S117" s="19">
        <v>1.7256776336580515E-3</v>
      </c>
      <c r="T117" s="19">
        <v>5.9525861740112305</v>
      </c>
      <c r="U117" s="19">
        <v>0.95258611440658569</v>
      </c>
      <c r="V117" s="19">
        <v>0</v>
      </c>
      <c r="W117" s="19">
        <v>16.002895355224609</v>
      </c>
      <c r="X117" s="19">
        <v>5.5455509573221207E-4</v>
      </c>
      <c r="Y117" s="16" t="str">
        <f t="shared" si="19"/>
        <v>Avoided</v>
      </c>
      <c r="Z117" s="19"/>
      <c r="AA117" s="4" t="str">
        <f t="shared" si="20"/>
        <v>Pass</v>
      </c>
      <c r="AB117" s="4"/>
      <c r="AC117" s="19">
        <v>0</v>
      </c>
      <c r="AD117" s="19">
        <v>99.637331281389507</v>
      </c>
      <c r="AE117" s="4" t="str">
        <f>IF(AND(AA117="Pass", OR(AND(L117="Avoided", J117&gt;AD117),AND(L117="Targeted", I117&gt;AC117))), "Pass", "Fail")</f>
        <v>Fail</v>
      </c>
      <c r="AF117" s="4"/>
      <c r="AG117" s="19">
        <v>8.951744556427002</v>
      </c>
      <c r="AH117" s="19">
        <v>30.8575564793178</v>
      </c>
      <c r="AI117" s="19" t="str">
        <f>IF(AND(AA117="Pass", OR(AND(Y117="Avoided", W117&gt;AH117),AND(Y117="Targeted", V117&gt;AG117))), "Pass", "Fail")</f>
        <v>Fail</v>
      </c>
      <c r="AJ117" s="4" t="str">
        <f>IF(AND(AE117="Pass", AI117="Pass"), "Yes", "No")</f>
        <v>No</v>
      </c>
      <c r="AK117" s="4"/>
    </row>
    <row r="118" spans="1:37" s="3" customFormat="1" x14ac:dyDescent="0.2">
      <c r="A118" s="4" t="s">
        <v>14</v>
      </c>
      <c r="B118" s="4" t="s">
        <v>0</v>
      </c>
      <c r="C118" s="19" t="s">
        <v>5</v>
      </c>
      <c r="D118" s="19">
        <v>0</v>
      </c>
      <c r="E118" s="19">
        <v>0</v>
      </c>
      <c r="F118" s="19">
        <v>7.0618629455566406</v>
      </c>
      <c r="G118" s="19">
        <v>739.25372314453125</v>
      </c>
      <c r="H118" s="19">
        <v>739.25372314453125</v>
      </c>
      <c r="I118" s="19">
        <v>0</v>
      </c>
      <c r="J118" s="19">
        <v>100</v>
      </c>
      <c r="K118" s="19">
        <v>0.45399335026741028</v>
      </c>
      <c r="L118" s="16" t="str">
        <f t="shared" si="16"/>
        <v>Avoided</v>
      </c>
      <c r="M118" s="19"/>
      <c r="N118" s="4" t="s">
        <v>14</v>
      </c>
      <c r="O118" s="4" t="s">
        <v>5</v>
      </c>
      <c r="P118" s="19" t="s">
        <v>0</v>
      </c>
      <c r="Q118" s="19">
        <v>0</v>
      </c>
      <c r="R118" s="19">
        <v>0</v>
      </c>
      <c r="S118" s="19">
        <v>0</v>
      </c>
      <c r="T118" s="19">
        <v>0</v>
      </c>
      <c r="U118" s="19">
        <v>0</v>
      </c>
      <c r="V118" s="19">
        <v>0</v>
      </c>
      <c r="W118" s="19">
        <v>0</v>
      </c>
      <c r="X118" s="19">
        <v>0</v>
      </c>
      <c r="Y118" s="16" t="str">
        <f t="shared" si="19"/>
        <v>Avoided</v>
      </c>
      <c r="Z118" s="19"/>
      <c r="AA118" s="4" t="str">
        <f t="shared" si="20"/>
        <v>Pass</v>
      </c>
      <c r="AB118" s="4"/>
      <c r="AC118" s="19">
        <v>0</v>
      </c>
      <c r="AD118" s="19">
        <v>99.637331281389507</v>
      </c>
      <c r="AE118" s="4" t="str">
        <f>IF(AND(AA118="Pass", OR(AND(L118="Avoided", J118&gt;AD118),AND(L118="Targeted", I118&gt;AC118))), "Pass", "Fail")</f>
        <v>Pass</v>
      </c>
      <c r="AF118" s="4"/>
      <c r="AG118" s="19">
        <v>8.951744556427002</v>
      </c>
      <c r="AH118" s="19">
        <v>30.8575564793178</v>
      </c>
      <c r="AI118" s="19" t="str">
        <f>IF(AND(AA118="Pass", OR(AND(Y118="Avoided", W118&gt;AH118),AND(Y118="Targeted", V118&gt;AG118))), "Pass", "Fail")</f>
        <v>Fail</v>
      </c>
      <c r="AJ118" s="4" t="str">
        <f>IF(AND(AE118="Pass", AI118="Pass"), "Yes", "No")</f>
        <v>No</v>
      </c>
      <c r="AK118" s="4"/>
    </row>
    <row r="119" spans="1:37" s="3" customFormat="1" x14ac:dyDescent="0.2">
      <c r="A119" s="4" t="s">
        <v>15</v>
      </c>
      <c r="B119" s="4" t="s">
        <v>0</v>
      </c>
      <c r="C119" s="19" t="s">
        <v>5</v>
      </c>
      <c r="D119" s="19">
        <v>0</v>
      </c>
      <c r="E119" s="19">
        <v>0</v>
      </c>
      <c r="F119" s="19">
        <v>9.1497611999511719</v>
      </c>
      <c r="G119" s="19">
        <v>979.933349609375</v>
      </c>
      <c r="H119" s="19">
        <v>979.933349609375</v>
      </c>
      <c r="I119" s="19">
        <v>0</v>
      </c>
      <c r="J119" s="19">
        <v>100</v>
      </c>
      <c r="K119" s="19">
        <v>0.6217339038848877</v>
      </c>
      <c r="L119" s="16" t="str">
        <f t="shared" si="16"/>
        <v>Avoided</v>
      </c>
      <c r="M119" s="19"/>
      <c r="N119" s="4" t="s">
        <v>15</v>
      </c>
      <c r="O119" s="4" t="s">
        <v>5</v>
      </c>
      <c r="P119" s="19" t="s">
        <v>0</v>
      </c>
      <c r="Q119" s="19">
        <v>0</v>
      </c>
      <c r="R119" s="19">
        <v>0</v>
      </c>
      <c r="S119" s="19">
        <v>2.1570644457824528E-4</v>
      </c>
      <c r="T119" s="19">
        <v>0.69283980131149292</v>
      </c>
      <c r="U119" s="19">
        <v>0.69283980131149292</v>
      </c>
      <c r="V119" s="19">
        <v>0</v>
      </c>
      <c r="W119" s="19">
        <v>100</v>
      </c>
      <c r="X119" s="19">
        <v>1.9559828797355294E-4</v>
      </c>
      <c r="Y119" s="16" t="str">
        <f t="shared" si="19"/>
        <v>Avoided</v>
      </c>
      <c r="Z119" s="19"/>
      <c r="AA119" s="4" t="str">
        <f t="shared" si="20"/>
        <v>Pass</v>
      </c>
      <c r="AB119" s="4"/>
      <c r="AC119" s="19">
        <v>0</v>
      </c>
      <c r="AD119" s="19">
        <v>99.637331281389507</v>
      </c>
      <c r="AE119" s="4" t="str">
        <f>IF(AND(AA119="Pass", OR(AND(L119="Avoided", J119&gt;AD119),AND(L119="Targeted", I119&gt;AC119))), "Pass", "Fail")</f>
        <v>Pass</v>
      </c>
      <c r="AF119" s="4"/>
      <c r="AG119" s="19">
        <v>8.951744556427002</v>
      </c>
      <c r="AH119" s="19">
        <v>30.8575564793178</v>
      </c>
      <c r="AI119" s="19" t="str">
        <f>IF(AND(AA119="Pass", OR(AND(Y119="Avoided", W119&gt;AH119),AND(Y119="Targeted", V119&gt;AG119))), "Pass", "Fail")</f>
        <v>Pass</v>
      </c>
      <c r="AJ119" s="4" t="str">
        <f>IF(AND(AE119="Pass", AI119="Pass"), "Yes", "No")</f>
        <v>Yes</v>
      </c>
      <c r="AK119" s="4" t="s">
        <v>36</v>
      </c>
    </row>
    <row r="120" spans="1:37" s="3" customFormat="1" x14ac:dyDescent="0.2">
      <c r="A120" s="4" t="s">
        <v>16</v>
      </c>
      <c r="B120" s="4" t="s">
        <v>0</v>
      </c>
      <c r="C120" s="19" t="s">
        <v>5</v>
      </c>
      <c r="D120" s="19">
        <v>0</v>
      </c>
      <c r="E120" s="19">
        <v>0</v>
      </c>
      <c r="F120" s="19">
        <v>0.87814939022064209</v>
      </c>
      <c r="G120" s="19">
        <v>86.2186279296875</v>
      </c>
      <c r="H120" s="19">
        <v>86.2186279296875</v>
      </c>
      <c r="I120" s="19">
        <v>0</v>
      </c>
      <c r="J120" s="19">
        <v>100</v>
      </c>
      <c r="K120" s="19">
        <v>4.3578077107667923E-2</v>
      </c>
      <c r="L120" s="16" t="str">
        <f t="shared" si="16"/>
        <v>Avoided</v>
      </c>
      <c r="M120" s="19"/>
      <c r="N120" s="4" t="s">
        <v>16</v>
      </c>
      <c r="O120" s="4" t="s">
        <v>5</v>
      </c>
      <c r="P120" s="19" t="s">
        <v>0</v>
      </c>
      <c r="Q120" s="19">
        <v>0</v>
      </c>
      <c r="R120" s="19">
        <v>0</v>
      </c>
      <c r="S120" s="19">
        <v>4.3141382047906518E-4</v>
      </c>
      <c r="T120" s="19">
        <v>1.3195927143096924</v>
      </c>
      <c r="U120" s="19">
        <v>1.3195927143096924</v>
      </c>
      <c r="V120" s="19">
        <v>0</v>
      </c>
      <c r="W120" s="19">
        <v>100</v>
      </c>
      <c r="X120" s="19">
        <v>4.0102386265061796E-4</v>
      </c>
      <c r="Y120" s="16" t="str">
        <f t="shared" si="19"/>
        <v>Avoided</v>
      </c>
      <c r="Z120" s="19"/>
      <c r="AA120" s="4" t="str">
        <f t="shared" si="20"/>
        <v>Pass</v>
      </c>
      <c r="AB120" s="4"/>
      <c r="AC120" s="19">
        <v>0</v>
      </c>
      <c r="AD120" s="19">
        <v>99.637331281389507</v>
      </c>
      <c r="AE120" s="4" t="str">
        <f>IF(AND(AA120="Pass", OR(AND(L120="Avoided", J120&gt;AD120),AND(L120="Targeted", I120&gt;AC120))), "Pass", "Fail")</f>
        <v>Pass</v>
      </c>
      <c r="AF120" s="4"/>
      <c r="AG120" s="19">
        <v>8.951744556427002</v>
      </c>
      <c r="AH120" s="19">
        <v>30.8575564793178</v>
      </c>
      <c r="AI120" s="19" t="str">
        <f>IF(AND(AA120="Pass", OR(AND(Y120="Avoided", W120&gt;AH120),AND(Y120="Targeted", V120&gt;AG120))), "Pass", "Fail")</f>
        <v>Pass</v>
      </c>
      <c r="AJ120" s="4" t="str">
        <f>IF(AND(AE120="Pass", AI120="Pass"), "Yes", "No")</f>
        <v>Yes</v>
      </c>
      <c r="AK120" s="4" t="s">
        <v>36</v>
      </c>
    </row>
    <row r="121" spans="1:37" s="3" customFormat="1" x14ac:dyDescent="0.2">
      <c r="A121" s="4" t="s">
        <v>17</v>
      </c>
      <c r="B121" s="4" t="s">
        <v>0</v>
      </c>
      <c r="C121" s="19" t="s">
        <v>5</v>
      </c>
      <c r="D121" s="19">
        <v>1</v>
      </c>
      <c r="E121" s="19">
        <v>1.027432456612587E-2</v>
      </c>
      <c r="F121" s="19">
        <v>7.203981876373291</v>
      </c>
      <c r="G121" s="19">
        <v>755.51898193359375</v>
      </c>
      <c r="H121" s="19">
        <v>754.51898193359375</v>
      </c>
      <c r="I121" s="19">
        <v>0</v>
      </c>
      <c r="J121" s="19">
        <v>99.867637634277344</v>
      </c>
      <c r="K121" s="19">
        <v>0.70780104398727417</v>
      </c>
      <c r="L121" s="16" t="str">
        <f t="shared" si="16"/>
        <v>Avoided</v>
      </c>
      <c r="M121" s="19"/>
      <c r="N121" s="4" t="s">
        <v>17</v>
      </c>
      <c r="O121" s="4" t="s">
        <v>5</v>
      </c>
      <c r="P121" s="19" t="s">
        <v>0</v>
      </c>
      <c r="Q121" s="19">
        <v>1</v>
      </c>
      <c r="R121" s="19">
        <v>3.283446712885052E-4</v>
      </c>
      <c r="S121" s="19">
        <v>2.1570784156210721E-4</v>
      </c>
      <c r="T121" s="19">
        <v>0.65695476531982422</v>
      </c>
      <c r="U121" s="19">
        <v>0.34304520487785339</v>
      </c>
      <c r="V121" s="19">
        <v>34.304519653320312</v>
      </c>
      <c r="W121" s="19">
        <v>0</v>
      </c>
      <c r="X121" s="19">
        <v>7.2476075729355216E-5</v>
      </c>
      <c r="Y121" s="16" t="str">
        <f t="shared" si="19"/>
        <v>Targeted</v>
      </c>
      <c r="Z121" s="19"/>
      <c r="AA121" s="4" t="str">
        <f t="shared" si="20"/>
        <v>Fail</v>
      </c>
      <c r="AB121" s="4"/>
      <c r="AC121" s="19"/>
      <c r="AD121" s="19"/>
      <c r="AE121" s="4"/>
      <c r="AF121" s="4"/>
      <c r="AG121" s="19"/>
      <c r="AH121" s="19"/>
      <c r="AI121" s="19"/>
      <c r="AJ121" s="4"/>
      <c r="AK121" s="4"/>
    </row>
    <row r="122" spans="1:37" ht="17" thickBot="1" x14ac:dyDescent="0.25">
      <c r="A122" s="22" t="s">
        <v>18</v>
      </c>
      <c r="B122" s="22" t="s">
        <v>0</v>
      </c>
      <c r="C122" s="23" t="s">
        <v>5</v>
      </c>
      <c r="D122" s="23">
        <v>0</v>
      </c>
      <c r="E122" s="21">
        <v>0</v>
      </c>
      <c r="F122" s="21">
        <v>0.45131149888038635</v>
      </c>
      <c r="G122" s="23">
        <v>44.093555450439453</v>
      </c>
      <c r="H122" s="23">
        <v>44.093555450439453</v>
      </c>
      <c r="I122" s="23">
        <v>0</v>
      </c>
      <c r="J122" s="23">
        <v>100</v>
      </c>
      <c r="K122" s="23">
        <v>2.4004144594073296E-2</v>
      </c>
      <c r="L122" s="21" t="str">
        <f t="shared" si="16"/>
        <v>Avoided</v>
      </c>
      <c r="M122" s="19"/>
      <c r="N122" s="22" t="s">
        <v>18</v>
      </c>
      <c r="O122" s="22" t="s">
        <v>5</v>
      </c>
      <c r="P122" s="23" t="s">
        <v>0</v>
      </c>
      <c r="Q122" s="23">
        <v>0</v>
      </c>
      <c r="R122" s="21">
        <v>0</v>
      </c>
      <c r="S122" s="21">
        <v>1.0785415070131421E-3</v>
      </c>
      <c r="T122" s="23">
        <v>3.1438961029052734</v>
      </c>
      <c r="U122" s="23">
        <v>3.1438961029052734</v>
      </c>
      <c r="V122" s="23">
        <v>0</v>
      </c>
      <c r="W122" s="23">
        <v>100</v>
      </c>
      <c r="X122" s="23">
        <v>9.094107081182301E-4</v>
      </c>
      <c r="Y122" s="21" t="str">
        <f t="shared" si="19"/>
        <v>Avoided</v>
      </c>
      <c r="Z122" s="19"/>
      <c r="AA122" s="20" t="str">
        <f t="shared" si="20"/>
        <v>Pass</v>
      </c>
      <c r="AB122" s="4"/>
      <c r="AC122" s="23">
        <f>AVERAGE(I122:I132)</f>
        <v>0</v>
      </c>
      <c r="AD122" s="23">
        <f>AVERAGE(J122:J132)</f>
        <v>90.250154668634593</v>
      </c>
      <c r="AE122" s="22" t="str">
        <f t="shared" ref="AE122:AE132" si="21">IF(AND(AA122="Pass", OR(AND(L122="Avoided", J122&gt;AD122),AND(L122="Targeted", I122&gt;AC122))), "Pass", "Fail")</f>
        <v>Pass</v>
      </c>
      <c r="AG122" s="21">
        <f>AVERAGE(V122:V132)</f>
        <v>0</v>
      </c>
      <c r="AH122" s="21">
        <f>AVERAGE(W122:W132)</f>
        <v>98.544711719859734</v>
      </c>
      <c r="AI122" s="23" t="str">
        <f t="shared" ref="AI122:AI132" si="22">IF(AND(AA122="Pass", OR(AND(Y122="Avoided", W122&gt;AH122),AND(Y122="Targeted", V122&gt;AG122))), "Pass", "Fail")</f>
        <v>Pass</v>
      </c>
      <c r="AJ122" s="22" t="str">
        <f t="shared" ref="AJ122:AJ132" si="23">IF(AND(AE122="Pass", AI122="Pass"), "Yes", "No")</f>
        <v>Yes</v>
      </c>
      <c r="AK122" s="22" t="s">
        <v>36</v>
      </c>
    </row>
    <row r="123" spans="1:37" ht="17" thickTop="1" x14ac:dyDescent="0.2">
      <c r="A123" s="2" t="s">
        <v>19</v>
      </c>
      <c r="B123" s="2" t="s">
        <v>0</v>
      </c>
      <c r="C123" s="9" t="s">
        <v>5</v>
      </c>
      <c r="D123" s="9">
        <v>0</v>
      </c>
      <c r="E123" s="16">
        <v>0</v>
      </c>
      <c r="F123" s="16">
        <v>0.13031242787837982</v>
      </c>
      <c r="G123" s="9">
        <v>12.686809539794922</v>
      </c>
      <c r="H123" s="9">
        <v>12.686809539794922</v>
      </c>
      <c r="I123" s="9">
        <v>0</v>
      </c>
      <c r="J123" s="9">
        <v>100</v>
      </c>
      <c r="K123" s="9">
        <v>8.8269989937543869E-3</v>
      </c>
      <c r="L123" s="16" t="str">
        <f t="shared" si="16"/>
        <v>Avoided</v>
      </c>
      <c r="M123" s="19"/>
      <c r="N123" s="2" t="s">
        <v>19</v>
      </c>
      <c r="O123" s="2" t="s">
        <v>5</v>
      </c>
      <c r="P123" s="9" t="s">
        <v>0</v>
      </c>
      <c r="Q123" s="9">
        <v>0</v>
      </c>
      <c r="R123" s="16">
        <v>0</v>
      </c>
      <c r="S123" s="16">
        <v>4.3141009518876672E-4</v>
      </c>
      <c r="T123" s="9">
        <v>1.2543001174926758</v>
      </c>
      <c r="U123" s="9">
        <v>1.2543001174926758</v>
      </c>
      <c r="V123" s="9">
        <v>0</v>
      </c>
      <c r="W123" s="9">
        <v>100</v>
      </c>
      <c r="X123" s="9">
        <v>4.0054006967693567E-4</v>
      </c>
      <c r="Y123" s="16" t="str">
        <f t="shared" si="19"/>
        <v>Avoided</v>
      </c>
      <c r="Z123" s="19"/>
      <c r="AA123" s="3" t="str">
        <f t="shared" si="20"/>
        <v>Pass</v>
      </c>
      <c r="AB123" s="4"/>
      <c r="AC123" s="6">
        <v>0</v>
      </c>
      <c r="AD123" s="6">
        <v>90.250154668634593</v>
      </c>
      <c r="AE123" s="7" t="str">
        <f t="shared" si="21"/>
        <v>Pass</v>
      </c>
      <c r="AG123" s="16">
        <v>0</v>
      </c>
      <c r="AH123" s="16">
        <v>98.544711719859734</v>
      </c>
      <c r="AI123" s="9" t="str">
        <f t="shared" si="22"/>
        <v>Pass</v>
      </c>
      <c r="AJ123" s="2" t="str">
        <f t="shared" si="23"/>
        <v>Yes</v>
      </c>
      <c r="AK123" s="2" t="s">
        <v>36</v>
      </c>
    </row>
    <row r="124" spans="1:37" x14ac:dyDescent="0.2">
      <c r="A124" s="2" t="s">
        <v>20</v>
      </c>
      <c r="B124" s="2" t="s">
        <v>0</v>
      </c>
      <c r="C124" s="9" t="s">
        <v>5</v>
      </c>
      <c r="D124" s="9">
        <v>0</v>
      </c>
      <c r="E124" s="16">
        <v>0</v>
      </c>
      <c r="F124" s="16">
        <v>0.41264122724533081</v>
      </c>
      <c r="G124" s="9">
        <v>40.241771697998047</v>
      </c>
      <c r="H124" s="9">
        <v>40.241771697998047</v>
      </c>
      <c r="I124" s="9">
        <v>0</v>
      </c>
      <c r="J124" s="9">
        <v>100</v>
      </c>
      <c r="K124" s="9">
        <v>2.4679403752088547E-2</v>
      </c>
      <c r="L124" s="16" t="str">
        <f t="shared" si="16"/>
        <v>Avoided</v>
      </c>
      <c r="M124" s="19"/>
      <c r="N124" s="2" t="s">
        <v>20</v>
      </c>
      <c r="O124" s="2" t="s">
        <v>5</v>
      </c>
      <c r="P124" s="9" t="s">
        <v>0</v>
      </c>
      <c r="Q124" s="9">
        <v>0</v>
      </c>
      <c r="R124" s="16">
        <v>0</v>
      </c>
      <c r="S124" s="16">
        <v>6.4711098093539476E-4</v>
      </c>
      <c r="T124" s="9">
        <v>1.8810602426528931</v>
      </c>
      <c r="U124" s="9">
        <v>1.8810602426528931</v>
      </c>
      <c r="V124" s="9">
        <v>0</v>
      </c>
      <c r="W124" s="9">
        <v>100</v>
      </c>
      <c r="X124" s="9">
        <v>5.9920927742496133E-4</v>
      </c>
      <c r="Y124" s="16" t="str">
        <f t="shared" si="19"/>
        <v>Avoided</v>
      </c>
      <c r="Z124" s="19"/>
      <c r="AA124" s="3" t="str">
        <f t="shared" si="20"/>
        <v>Pass</v>
      </c>
      <c r="AB124" s="4"/>
      <c r="AC124" s="6">
        <v>0</v>
      </c>
      <c r="AD124" s="6">
        <v>90.250154668634593</v>
      </c>
      <c r="AE124" s="7" t="str">
        <f t="shared" si="21"/>
        <v>Pass</v>
      </c>
      <c r="AG124" s="16">
        <v>0</v>
      </c>
      <c r="AH124" s="16">
        <v>98.544711719859734</v>
      </c>
      <c r="AI124" s="9" t="str">
        <f t="shared" si="22"/>
        <v>Pass</v>
      </c>
      <c r="AJ124" s="2" t="str">
        <f t="shared" si="23"/>
        <v>Yes</v>
      </c>
      <c r="AK124" s="2" t="s">
        <v>36</v>
      </c>
    </row>
    <row r="125" spans="1:37" x14ac:dyDescent="0.2">
      <c r="A125" s="2" t="s">
        <v>21</v>
      </c>
      <c r="B125" s="2" t="s">
        <v>0</v>
      </c>
      <c r="C125" s="9" t="s">
        <v>5</v>
      </c>
      <c r="D125" s="9">
        <v>0</v>
      </c>
      <c r="E125" s="16">
        <v>0</v>
      </c>
      <c r="F125" s="16">
        <v>0.30612689256668091</v>
      </c>
      <c r="G125" s="9">
        <v>29.810054779052734</v>
      </c>
      <c r="H125" s="9">
        <v>29.810054779052734</v>
      </c>
      <c r="I125" s="9">
        <v>0</v>
      </c>
      <c r="J125" s="9">
        <v>100</v>
      </c>
      <c r="K125" s="9">
        <v>3.6882150918245316E-2</v>
      </c>
      <c r="L125" s="16" t="str">
        <f t="shared" si="16"/>
        <v>Avoided</v>
      </c>
      <c r="M125" s="19"/>
      <c r="N125" s="2" t="s">
        <v>21</v>
      </c>
      <c r="O125" s="2" t="s">
        <v>5</v>
      </c>
      <c r="P125" s="9" t="s">
        <v>0</v>
      </c>
      <c r="Q125" s="9">
        <v>0</v>
      </c>
      <c r="R125" s="16">
        <v>0</v>
      </c>
      <c r="S125" s="16">
        <v>2.1569854288827628E-4</v>
      </c>
      <c r="T125" s="9">
        <v>0.62576872110366821</v>
      </c>
      <c r="U125" s="9">
        <v>0.62576872110366821</v>
      </c>
      <c r="V125" s="9">
        <v>0</v>
      </c>
      <c r="W125" s="9">
        <v>100</v>
      </c>
      <c r="X125" s="9">
        <v>2.0020111696794629E-4</v>
      </c>
      <c r="Y125" s="16" t="str">
        <f t="shared" si="19"/>
        <v>Avoided</v>
      </c>
      <c r="Z125" s="19"/>
      <c r="AA125" s="3" t="str">
        <f t="shared" si="20"/>
        <v>Pass</v>
      </c>
      <c r="AB125" s="4"/>
      <c r="AC125" s="6">
        <v>0</v>
      </c>
      <c r="AD125" s="6">
        <v>90.250154668634593</v>
      </c>
      <c r="AE125" s="7" t="str">
        <f t="shared" si="21"/>
        <v>Pass</v>
      </c>
      <c r="AG125" s="16">
        <v>0</v>
      </c>
      <c r="AH125" s="16">
        <v>98.544711719859734</v>
      </c>
      <c r="AI125" s="9" t="str">
        <f t="shared" si="22"/>
        <v>Pass</v>
      </c>
      <c r="AJ125" s="2" t="str">
        <f t="shared" si="23"/>
        <v>Yes</v>
      </c>
      <c r="AK125" s="2" t="s">
        <v>36</v>
      </c>
    </row>
    <row r="126" spans="1:37" x14ac:dyDescent="0.2">
      <c r="A126" s="2" t="s">
        <v>22</v>
      </c>
      <c r="B126" s="2" t="s">
        <v>0</v>
      </c>
      <c r="C126" s="9" t="s">
        <v>5</v>
      </c>
      <c r="D126" s="9">
        <v>0</v>
      </c>
      <c r="E126" s="16">
        <v>0</v>
      </c>
      <c r="F126" s="16">
        <v>0.48225581645965576</v>
      </c>
      <c r="G126" s="9">
        <v>46.927967071533203</v>
      </c>
      <c r="H126" s="9">
        <v>46.927967071533203</v>
      </c>
      <c r="I126" s="9">
        <v>0</v>
      </c>
      <c r="J126" s="9">
        <v>100</v>
      </c>
      <c r="K126" s="9">
        <v>5.1763977855443954E-2</v>
      </c>
      <c r="L126" s="16" t="str">
        <f t="shared" si="16"/>
        <v>Avoided</v>
      </c>
      <c r="M126" s="19"/>
      <c r="N126" s="2" t="s">
        <v>22</v>
      </c>
      <c r="O126" s="2" t="s">
        <v>5</v>
      </c>
      <c r="P126" s="9" t="s">
        <v>0</v>
      </c>
      <c r="Q126" s="9">
        <v>0</v>
      </c>
      <c r="R126" s="16">
        <v>0</v>
      </c>
      <c r="S126" s="16">
        <v>4.313933604862541E-4</v>
      </c>
      <c r="T126" s="9">
        <v>1.2499158382415771</v>
      </c>
      <c r="U126" s="9">
        <v>1.2499158382415771</v>
      </c>
      <c r="V126" s="9">
        <v>0</v>
      </c>
      <c r="W126" s="9">
        <v>100</v>
      </c>
      <c r="X126" s="9">
        <v>4.0033581899479032E-4</v>
      </c>
      <c r="Y126" s="16" t="str">
        <f t="shared" si="19"/>
        <v>Avoided</v>
      </c>
      <c r="Z126" s="19"/>
      <c r="AA126" s="3" t="str">
        <f t="shared" si="20"/>
        <v>Pass</v>
      </c>
      <c r="AB126" s="4"/>
      <c r="AC126" s="6">
        <v>0</v>
      </c>
      <c r="AD126" s="6">
        <v>90.250154668634593</v>
      </c>
      <c r="AE126" s="7" t="str">
        <f t="shared" si="21"/>
        <v>Pass</v>
      </c>
      <c r="AG126" s="16">
        <v>0</v>
      </c>
      <c r="AH126" s="16">
        <v>98.544711719859734</v>
      </c>
      <c r="AI126" s="9" t="str">
        <f t="shared" si="22"/>
        <v>Pass</v>
      </c>
      <c r="AJ126" s="2" t="str">
        <f t="shared" si="23"/>
        <v>Yes</v>
      </c>
      <c r="AK126" s="2" t="s">
        <v>36</v>
      </c>
    </row>
    <row r="127" spans="1:37" x14ac:dyDescent="0.2">
      <c r="A127" s="2" t="s">
        <v>23</v>
      </c>
      <c r="B127" s="2" t="s">
        <v>0</v>
      </c>
      <c r="C127" s="9" t="s">
        <v>5</v>
      </c>
      <c r="D127" s="9">
        <v>0</v>
      </c>
      <c r="E127" s="16">
        <v>0</v>
      </c>
      <c r="F127" s="16">
        <v>0.75792670249938965</v>
      </c>
      <c r="G127" s="9">
        <v>73.973442077636719</v>
      </c>
      <c r="H127" s="9">
        <v>73.973442077636719</v>
      </c>
      <c r="I127" s="9">
        <v>0</v>
      </c>
      <c r="J127" s="9">
        <v>100</v>
      </c>
      <c r="K127" s="9">
        <v>3.7947501987218857E-2</v>
      </c>
      <c r="L127" s="16" t="str">
        <f t="shared" si="16"/>
        <v>Avoided</v>
      </c>
      <c r="M127" s="19"/>
      <c r="N127" s="2" t="s">
        <v>23</v>
      </c>
      <c r="O127" s="2" t="s">
        <v>5</v>
      </c>
      <c r="P127" s="9" t="s">
        <v>0</v>
      </c>
      <c r="Q127" s="9">
        <v>0</v>
      </c>
      <c r="R127" s="16">
        <v>0</v>
      </c>
      <c r="S127" s="16">
        <v>6.4705655677244067E-4</v>
      </c>
      <c r="T127" s="9">
        <v>1.8698761463165283</v>
      </c>
      <c r="U127" s="9">
        <v>1.8698761463165283</v>
      </c>
      <c r="V127" s="9">
        <v>0</v>
      </c>
      <c r="W127" s="9">
        <v>100</v>
      </c>
      <c r="X127" s="9">
        <v>5.4315716261044145E-4</v>
      </c>
      <c r="Y127" s="16" t="str">
        <f t="shared" si="19"/>
        <v>Avoided</v>
      </c>
      <c r="Z127" s="19"/>
      <c r="AA127" s="3" t="str">
        <f t="shared" si="20"/>
        <v>Pass</v>
      </c>
      <c r="AB127" s="4"/>
      <c r="AC127" s="6">
        <v>0</v>
      </c>
      <c r="AD127" s="6">
        <v>90.250154668634593</v>
      </c>
      <c r="AE127" s="7" t="str">
        <f t="shared" si="21"/>
        <v>Pass</v>
      </c>
      <c r="AG127" s="16">
        <v>0</v>
      </c>
      <c r="AH127" s="16">
        <v>98.544711719859734</v>
      </c>
      <c r="AI127" s="9" t="str">
        <f t="shared" si="22"/>
        <v>Pass</v>
      </c>
      <c r="AJ127" s="2" t="str">
        <f t="shared" si="23"/>
        <v>Yes</v>
      </c>
      <c r="AK127" s="2" t="s">
        <v>36</v>
      </c>
    </row>
    <row r="128" spans="1:37" x14ac:dyDescent="0.2">
      <c r="A128" s="2" t="s">
        <v>24</v>
      </c>
      <c r="B128" s="2" t="s">
        <v>0</v>
      </c>
      <c r="C128" s="9" t="s">
        <v>5</v>
      </c>
      <c r="D128" s="9">
        <v>0</v>
      </c>
      <c r="E128" s="16">
        <v>0</v>
      </c>
      <c r="F128" s="16">
        <v>0.64192479848861694</v>
      </c>
      <c r="G128" s="9">
        <v>62.520397186279297</v>
      </c>
      <c r="H128" s="9">
        <v>62.520397186279297</v>
      </c>
      <c r="I128" s="9">
        <v>0</v>
      </c>
      <c r="J128" s="9">
        <v>100</v>
      </c>
      <c r="K128" s="9">
        <v>1.5100521966814995E-2</v>
      </c>
      <c r="L128" s="16" t="str">
        <f t="shared" si="16"/>
        <v>Avoided</v>
      </c>
      <c r="M128" s="19"/>
      <c r="N128" s="2" t="s">
        <v>24</v>
      </c>
      <c r="O128" s="2" t="s">
        <v>5</v>
      </c>
      <c r="P128" s="9" t="s">
        <v>0</v>
      </c>
      <c r="Q128" s="9">
        <v>0</v>
      </c>
      <c r="R128" s="16">
        <v>0</v>
      </c>
      <c r="S128" s="16">
        <v>2.1568645024672151E-4</v>
      </c>
      <c r="T128" s="9">
        <v>0.62049674987792969</v>
      </c>
      <c r="U128" s="9">
        <v>0.62049674987792969</v>
      </c>
      <c r="V128" s="9">
        <v>0</v>
      </c>
      <c r="W128" s="9">
        <v>100</v>
      </c>
      <c r="X128" s="9">
        <v>2.0009739091619849E-4</v>
      </c>
      <c r="Y128" s="16" t="str">
        <f t="shared" si="19"/>
        <v>Avoided</v>
      </c>
      <c r="Z128" s="19"/>
      <c r="AA128" s="3" t="str">
        <f t="shared" si="20"/>
        <v>Pass</v>
      </c>
      <c r="AB128" s="4"/>
      <c r="AC128" s="6">
        <v>0</v>
      </c>
      <c r="AD128" s="6">
        <v>90.250154668634593</v>
      </c>
      <c r="AE128" s="7" t="str">
        <f t="shared" si="21"/>
        <v>Pass</v>
      </c>
      <c r="AG128" s="16">
        <v>0</v>
      </c>
      <c r="AH128" s="16">
        <v>98.544711719859734</v>
      </c>
      <c r="AI128" s="9" t="str">
        <f t="shared" si="22"/>
        <v>Pass</v>
      </c>
      <c r="AJ128" s="2" t="str">
        <f t="shared" si="23"/>
        <v>Yes</v>
      </c>
      <c r="AK128" s="2" t="s">
        <v>36</v>
      </c>
    </row>
    <row r="129" spans="1:37" x14ac:dyDescent="0.2">
      <c r="A129" s="2" t="s">
        <v>25</v>
      </c>
      <c r="B129" s="2" t="s">
        <v>0</v>
      </c>
      <c r="C129" s="9" t="s">
        <v>5</v>
      </c>
      <c r="D129" s="9">
        <v>0</v>
      </c>
      <c r="E129" s="16">
        <v>0</v>
      </c>
      <c r="F129" s="16">
        <v>9.5775187015533447E-2</v>
      </c>
      <c r="G129" s="9">
        <v>9.282801628112793</v>
      </c>
      <c r="H129" s="9">
        <v>9.282801628112793</v>
      </c>
      <c r="I129" s="9">
        <v>0</v>
      </c>
      <c r="J129" s="9">
        <v>100</v>
      </c>
      <c r="K129" s="9">
        <v>9.0799815952777863E-3</v>
      </c>
      <c r="L129" s="16" t="str">
        <f t="shared" si="16"/>
        <v>Avoided</v>
      </c>
      <c r="M129" s="19"/>
      <c r="N129" s="2" t="s">
        <v>25</v>
      </c>
      <c r="O129" s="2" t="s">
        <v>5</v>
      </c>
      <c r="P129" s="9" t="s">
        <v>0</v>
      </c>
      <c r="Q129" s="9">
        <v>0</v>
      </c>
      <c r="R129" s="16">
        <v>0</v>
      </c>
      <c r="S129" s="16">
        <v>1.5097757568582892E-3</v>
      </c>
      <c r="T129" s="9">
        <v>4.326176643371582</v>
      </c>
      <c r="U129" s="9">
        <v>4.326176643371582</v>
      </c>
      <c r="V129" s="9">
        <v>0</v>
      </c>
      <c r="W129" s="9">
        <v>100</v>
      </c>
      <c r="X129" s="9">
        <v>1.2600888730958104E-3</v>
      </c>
      <c r="Y129" s="16" t="str">
        <f t="shared" si="19"/>
        <v>Avoided</v>
      </c>
      <c r="Z129" s="19"/>
      <c r="AA129" s="3" t="str">
        <f t="shared" si="20"/>
        <v>Pass</v>
      </c>
      <c r="AB129" s="4"/>
      <c r="AC129" s="6">
        <v>0</v>
      </c>
      <c r="AD129" s="6">
        <v>90.250154668634593</v>
      </c>
      <c r="AE129" s="7" t="str">
        <f t="shared" si="21"/>
        <v>Pass</v>
      </c>
      <c r="AG129" s="16">
        <v>0</v>
      </c>
      <c r="AH129" s="16">
        <v>98.544711719859734</v>
      </c>
      <c r="AI129" s="9" t="str">
        <f t="shared" si="22"/>
        <v>Pass</v>
      </c>
      <c r="AJ129" s="2" t="str">
        <f t="shared" si="23"/>
        <v>Yes</v>
      </c>
      <c r="AK129" s="2" t="s">
        <v>36</v>
      </c>
    </row>
    <row r="130" spans="1:37" x14ac:dyDescent="0.2">
      <c r="A130" s="2" t="s">
        <v>26</v>
      </c>
      <c r="B130" s="2" t="s">
        <v>0</v>
      </c>
      <c r="C130" s="9" t="s">
        <v>5</v>
      </c>
      <c r="D130" s="9">
        <v>1</v>
      </c>
      <c r="E130" s="16">
        <v>1.0301844216883183E-2</v>
      </c>
      <c r="F130" s="16">
        <v>0.2796635627746582</v>
      </c>
      <c r="G130" s="9">
        <v>27.220270156860352</v>
      </c>
      <c r="H130" s="9">
        <v>26.220270156860352</v>
      </c>
      <c r="I130" s="9">
        <v>0</v>
      </c>
      <c r="J130" s="9">
        <v>96.326263427734375</v>
      </c>
      <c r="K130" s="9">
        <v>1.325845904648304E-2</v>
      </c>
      <c r="L130" s="16" t="str">
        <f t="shared" si="16"/>
        <v>Avoided</v>
      </c>
      <c r="M130" s="19"/>
      <c r="N130" s="2" t="s">
        <v>26</v>
      </c>
      <c r="O130" s="2" t="s">
        <v>5</v>
      </c>
      <c r="P130" s="9" t="s">
        <v>0</v>
      </c>
      <c r="Q130" s="9">
        <v>1</v>
      </c>
      <c r="R130" s="16">
        <v>3.4913030685856938E-4</v>
      </c>
      <c r="S130" s="16">
        <v>5.17644127830863E-3</v>
      </c>
      <c r="T130" s="9">
        <v>14.827389717102051</v>
      </c>
      <c r="U130" s="9">
        <v>13.827389717102051</v>
      </c>
      <c r="V130" s="9">
        <v>0</v>
      </c>
      <c r="W130" s="9">
        <v>93.255722045898438</v>
      </c>
      <c r="X130" s="9">
        <v>4.3637799099087715E-3</v>
      </c>
      <c r="Y130" s="16" t="str">
        <f t="shared" si="19"/>
        <v>Avoided</v>
      </c>
      <c r="Z130" s="19"/>
      <c r="AA130" s="3" t="str">
        <f t="shared" si="20"/>
        <v>Pass</v>
      </c>
      <c r="AB130" s="4"/>
      <c r="AC130" s="6">
        <v>0</v>
      </c>
      <c r="AD130" s="6">
        <v>90.250154668634593</v>
      </c>
      <c r="AE130" s="7" t="str">
        <f t="shared" si="21"/>
        <v>Pass</v>
      </c>
      <c r="AG130" s="16">
        <v>0</v>
      </c>
      <c r="AH130" s="16">
        <v>98.544711719859734</v>
      </c>
      <c r="AI130" s="9" t="str">
        <f t="shared" si="22"/>
        <v>Fail</v>
      </c>
      <c r="AJ130" s="2" t="str">
        <f t="shared" si="23"/>
        <v>No</v>
      </c>
    </row>
    <row r="131" spans="1:37" x14ac:dyDescent="0.2">
      <c r="A131" s="2" t="s">
        <v>27</v>
      </c>
      <c r="B131" s="2" t="s">
        <v>0</v>
      </c>
      <c r="C131" s="9" t="s">
        <v>5</v>
      </c>
      <c r="D131" s="9">
        <v>2</v>
      </c>
      <c r="E131" s="16">
        <v>2.0531773567199707E-2</v>
      </c>
      <c r="F131" s="16">
        <v>0.57122230529785156</v>
      </c>
      <c r="G131" s="9">
        <v>55.950942993164062</v>
      </c>
      <c r="H131" s="9">
        <v>53.950942993164062</v>
      </c>
      <c r="I131" s="9">
        <v>0</v>
      </c>
      <c r="J131" s="9">
        <v>96.425437927246094</v>
      </c>
      <c r="K131" s="9">
        <v>2.1436909213662148E-2</v>
      </c>
      <c r="L131" s="16" t="str">
        <f t="shared" si="16"/>
        <v>Avoided</v>
      </c>
      <c r="M131" s="19"/>
      <c r="N131" s="2" t="s">
        <v>27</v>
      </c>
      <c r="O131" s="2" t="s">
        <v>5</v>
      </c>
      <c r="P131" s="9" t="s">
        <v>0</v>
      </c>
      <c r="Q131" s="9">
        <v>2</v>
      </c>
      <c r="R131" s="16">
        <v>6.9941318361088634E-4</v>
      </c>
      <c r="S131" s="16">
        <v>7.5493673793971539E-3</v>
      </c>
      <c r="T131" s="9">
        <v>21.589197158813477</v>
      </c>
      <c r="U131" s="9">
        <v>19.589197158813477</v>
      </c>
      <c r="V131" s="9">
        <v>0</v>
      </c>
      <c r="W131" s="9">
        <v>90.736106872558594</v>
      </c>
      <c r="X131" s="9">
        <v>5.8877160772681236E-3</v>
      </c>
      <c r="Y131" s="16" t="str">
        <f t="shared" si="19"/>
        <v>Avoided</v>
      </c>
      <c r="Z131" s="19"/>
      <c r="AA131" s="3" t="str">
        <f t="shared" si="20"/>
        <v>Pass</v>
      </c>
      <c r="AB131" s="4"/>
      <c r="AC131" s="6">
        <v>0</v>
      </c>
      <c r="AD131" s="6">
        <v>90.250154668634593</v>
      </c>
      <c r="AE131" s="7" t="str">
        <f t="shared" si="21"/>
        <v>Pass</v>
      </c>
      <c r="AG131" s="16">
        <v>0</v>
      </c>
      <c r="AH131" s="16">
        <v>98.544711719859734</v>
      </c>
      <c r="AI131" s="9" t="str">
        <f t="shared" si="22"/>
        <v>Fail</v>
      </c>
      <c r="AJ131" s="2" t="str">
        <f t="shared" si="23"/>
        <v>No</v>
      </c>
    </row>
    <row r="132" spans="1:37" ht="17" thickBot="1" x14ac:dyDescent="0.25">
      <c r="A132" s="22" t="s">
        <v>28</v>
      </c>
      <c r="B132" s="22" t="s">
        <v>0</v>
      </c>
      <c r="C132" s="23" t="s">
        <v>5</v>
      </c>
      <c r="D132" s="23">
        <v>0</v>
      </c>
      <c r="E132" s="21">
        <v>0</v>
      </c>
      <c r="F132" s="21">
        <v>0</v>
      </c>
      <c r="G132" s="23">
        <v>0</v>
      </c>
      <c r="H132" s="23">
        <v>0</v>
      </c>
      <c r="I132" s="23">
        <v>0</v>
      </c>
      <c r="J132" s="23">
        <v>0</v>
      </c>
      <c r="K132" s="23">
        <v>0</v>
      </c>
      <c r="L132" s="21" t="str">
        <f t="shared" si="16"/>
        <v>Avoided</v>
      </c>
      <c r="M132" s="19"/>
      <c r="N132" s="22" t="s">
        <v>28</v>
      </c>
      <c r="O132" s="22" t="s">
        <v>5</v>
      </c>
      <c r="P132" s="23" t="s">
        <v>0</v>
      </c>
      <c r="Q132" s="23">
        <v>0</v>
      </c>
      <c r="R132" s="21">
        <v>0</v>
      </c>
      <c r="S132" s="21">
        <v>2.1571203251369298E-4</v>
      </c>
      <c r="T132" s="23">
        <v>0.61468136310577393</v>
      </c>
      <c r="U132" s="23">
        <v>0.61468136310577393</v>
      </c>
      <c r="V132" s="23">
        <v>0</v>
      </c>
      <c r="W132" s="23">
        <v>100</v>
      </c>
      <c r="X132" s="23">
        <v>2.1076542907394469E-4</v>
      </c>
      <c r="Y132" s="21" t="str">
        <f t="shared" si="19"/>
        <v>Avoided</v>
      </c>
      <c r="Z132" s="19"/>
      <c r="AA132" s="20" t="str">
        <f t="shared" si="20"/>
        <v>Pass</v>
      </c>
      <c r="AB132" s="4"/>
      <c r="AC132" s="23">
        <v>0</v>
      </c>
      <c r="AD132" s="23">
        <v>90.250154668634593</v>
      </c>
      <c r="AE132" s="22" t="str">
        <f t="shared" si="21"/>
        <v>Fail</v>
      </c>
      <c r="AG132" s="21">
        <v>0</v>
      </c>
      <c r="AH132" s="21">
        <v>98.544711719859734</v>
      </c>
      <c r="AI132" s="23" t="str">
        <f t="shared" si="22"/>
        <v>Pass</v>
      </c>
      <c r="AJ132" s="22" t="str">
        <f t="shared" si="23"/>
        <v>No</v>
      </c>
      <c r="AK132" s="22"/>
    </row>
    <row r="133" spans="1:37" ht="17" thickTop="1" x14ac:dyDescent="0.2"/>
  </sheetData>
  <conditionalFormatting sqref="AA58:AB81 AA84:AB107 AA110:AB1048576 AA1:AB30 AA32:AB55">
    <cfRule type="cellIs" dxfId="29" priority="35" operator="equal">
      <formula>$AA$11</formula>
    </cfRule>
  </conditionalFormatting>
  <conditionalFormatting sqref="AJ58:AJ81 AJ84:AJ107 AJ110:AJ1048576 AJ1:AJ30 AJ32:AJ55">
    <cfRule type="cellIs" dxfId="28" priority="22" operator="equal">
      <formula>$AJ$15</formula>
    </cfRule>
  </conditionalFormatting>
  <conditionalFormatting sqref="AA56:AB56">
    <cfRule type="cellIs" dxfId="27" priority="21" operator="equal">
      <formula>$AA$11</formula>
    </cfRule>
  </conditionalFormatting>
  <conditionalFormatting sqref="AJ56">
    <cfRule type="cellIs" dxfId="26" priority="19" operator="equal">
      <formula>$AJ$15</formula>
    </cfRule>
  </conditionalFormatting>
  <conditionalFormatting sqref="AA82:AB82">
    <cfRule type="cellIs" dxfId="25" priority="18" operator="equal">
      <formula>$AA$11</formula>
    </cfRule>
  </conditionalFormatting>
  <conditionalFormatting sqref="AJ82">
    <cfRule type="cellIs" dxfId="24" priority="16" operator="equal">
      <formula>$AJ$15</formula>
    </cfRule>
  </conditionalFormatting>
  <conditionalFormatting sqref="AA108:AB108">
    <cfRule type="cellIs" dxfId="23" priority="15" operator="equal">
      <formula>$AA$11</formula>
    </cfRule>
  </conditionalFormatting>
  <conditionalFormatting sqref="AJ108">
    <cfRule type="cellIs" dxfId="22" priority="13" operator="equal">
      <formula>$AJ$15</formula>
    </cfRule>
  </conditionalFormatting>
  <conditionalFormatting sqref="AA31:AB31">
    <cfRule type="cellIs" dxfId="21" priority="12" operator="equal">
      <formula>$AA$11</formula>
    </cfRule>
  </conditionalFormatting>
  <conditionalFormatting sqref="AJ31">
    <cfRule type="cellIs" dxfId="20" priority="10" operator="equal">
      <formula>$AJ$15</formula>
    </cfRule>
  </conditionalFormatting>
  <conditionalFormatting sqref="AA57:AB57">
    <cfRule type="cellIs" dxfId="19" priority="9" operator="equal">
      <formula>$AA$11</formula>
    </cfRule>
  </conditionalFormatting>
  <conditionalFormatting sqref="AJ57">
    <cfRule type="cellIs" dxfId="18" priority="7" operator="equal">
      <formula>$AJ$15</formula>
    </cfRule>
  </conditionalFormatting>
  <conditionalFormatting sqref="AA83:AB83">
    <cfRule type="cellIs" dxfId="17" priority="6" operator="equal">
      <formula>$AA$11</formula>
    </cfRule>
  </conditionalFormatting>
  <conditionalFormatting sqref="AJ83">
    <cfRule type="cellIs" dxfId="16" priority="4" operator="equal">
      <formula>$AJ$15</formula>
    </cfRule>
  </conditionalFormatting>
  <conditionalFormatting sqref="AA109:AB109">
    <cfRule type="cellIs" dxfId="15" priority="3" operator="equal">
      <formula>$AA$11</formula>
    </cfRule>
  </conditionalFormatting>
  <conditionalFormatting sqref="AJ109">
    <cfRule type="cellIs" dxfId="14" priority="1" operator="equal">
      <formula>$AJ$15</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4A05E-97F3-4FAB-9985-12434EABEEF4}">
  <sheetPr codeName="Sheet16"/>
  <dimension ref="A1:DC38"/>
  <sheetViews>
    <sheetView topLeftCell="A2" zoomScale="85" zoomScaleNormal="85" workbookViewId="0">
      <selection activeCell="DQ29" sqref="DQ29"/>
    </sheetView>
  </sheetViews>
  <sheetFormatPr baseColWidth="10" defaultColWidth="10.83203125" defaultRowHeight="13" x14ac:dyDescent="0.15"/>
  <cols>
    <col min="1" max="1" width="22" style="25" customWidth="1"/>
    <col min="2" max="2" width="15.33203125" style="25" bestFit="1" customWidth="1"/>
    <col min="3" max="3" width="16.1640625" style="25" bestFit="1" customWidth="1"/>
    <col min="4" max="4" width="18.6640625" style="25" bestFit="1" customWidth="1"/>
    <col min="5" max="5" width="13.6640625" style="46" bestFit="1" customWidth="1"/>
    <col min="6" max="6" width="11.6640625" style="46" bestFit="1" customWidth="1"/>
    <col min="7" max="7" width="15.33203125" style="25" customWidth="1"/>
    <col min="8" max="8" width="21.6640625" style="25" customWidth="1"/>
    <col min="9" max="9" width="17.1640625" style="46" bestFit="1" customWidth="1"/>
    <col min="10" max="10" width="14.6640625" style="46" bestFit="1" customWidth="1"/>
    <col min="11" max="11" width="32.6640625" style="25" hidden="1" customWidth="1"/>
    <col min="12" max="12" width="13" style="25" bestFit="1" customWidth="1"/>
    <col min="13" max="13" width="10.83203125" style="25"/>
    <col min="14" max="14" width="19" style="25" bestFit="1" customWidth="1"/>
    <col min="15" max="15" width="16.1640625" style="25" bestFit="1" customWidth="1"/>
    <col min="16" max="16" width="15.33203125" style="25" bestFit="1" customWidth="1"/>
    <col min="17" max="17" width="18.6640625" style="25" bestFit="1" customWidth="1"/>
    <col min="18" max="18" width="13.6640625" style="46" bestFit="1" customWidth="1"/>
    <col min="19" max="19" width="11.6640625" style="46" bestFit="1" customWidth="1"/>
    <col min="20" max="20" width="15.33203125" style="25" customWidth="1"/>
    <col min="21" max="21" width="21.6640625" style="25" customWidth="1"/>
    <col min="22" max="22" width="17.1640625" style="46" bestFit="1" customWidth="1"/>
    <col min="23" max="23" width="14.6640625" style="46" bestFit="1" customWidth="1"/>
    <col min="24" max="24" width="32.6640625" style="25" hidden="1" customWidth="1"/>
    <col min="25" max="25" width="13" style="25" bestFit="1" customWidth="1"/>
    <col min="26" max="26" width="10.83203125" style="25"/>
    <col min="27" max="27" width="7.83203125" style="25" customWidth="1"/>
    <col min="28" max="28" width="12.83203125" style="25" bestFit="1" customWidth="1"/>
    <col min="29" max="29" width="10.83203125" style="25"/>
    <col min="30" max="30" width="25.6640625" style="46" bestFit="1" customWidth="1"/>
    <col min="31" max="31" width="23.1640625" style="46" bestFit="1" customWidth="1"/>
    <col min="32" max="32" width="10.33203125" style="25" bestFit="1" customWidth="1"/>
    <col min="33" max="33" width="10.83203125" style="25"/>
    <col min="34" max="34" width="25.6640625" style="46" bestFit="1" customWidth="1"/>
    <col min="35" max="35" width="23.1640625" style="46" bestFit="1" customWidth="1"/>
    <col min="36" max="36" width="10.33203125" style="25" bestFit="1" customWidth="1"/>
    <col min="37" max="37" width="10.33203125" style="44" customWidth="1"/>
    <col min="38" max="38" width="21.33203125" style="25" bestFit="1" customWidth="1"/>
    <col min="39" max="39" width="42.1640625" style="25" bestFit="1" customWidth="1"/>
    <col min="40" max="41" width="22" style="25" customWidth="1"/>
    <col min="42" max="48" width="10.83203125" style="25"/>
    <col min="49" max="49" width="10.83203125" style="46"/>
    <col min="50" max="51" width="10.83203125" style="25"/>
    <col min="52" max="52" width="10.83203125" style="46"/>
    <col min="53" max="60" width="10.83203125" style="25"/>
    <col min="61" max="61" width="10.83203125" style="46"/>
    <col min="62" max="62" width="10.83203125" style="25"/>
    <col min="63" max="63" width="10.83203125" style="46"/>
    <col min="64" max="64" width="10.83203125" style="25"/>
    <col min="65" max="65" width="10.83203125" style="47"/>
    <col min="66" max="104" width="10.83203125" style="25"/>
    <col min="105" max="105" width="41.6640625" style="25" customWidth="1"/>
    <col min="106" max="106" width="18" style="25" customWidth="1"/>
    <col min="107" max="107" width="17.1640625" style="25" customWidth="1"/>
    <col min="108" max="16384" width="10.83203125" style="25"/>
  </cols>
  <sheetData>
    <row r="1" spans="1:107" s="26" customFormat="1" x14ac:dyDescent="0.2">
      <c r="E1" s="27"/>
      <c r="F1" s="27"/>
      <c r="I1" s="28"/>
      <c r="J1" s="28"/>
      <c r="L1" s="29"/>
      <c r="M1" s="30"/>
      <c r="R1" s="27"/>
      <c r="S1" s="27"/>
      <c r="V1" s="28"/>
      <c r="W1" s="28"/>
      <c r="Y1" s="29"/>
      <c r="Z1" s="30"/>
      <c r="AA1" s="30"/>
      <c r="AB1" s="31"/>
      <c r="AC1" s="32"/>
      <c r="AD1" s="33"/>
      <c r="AE1" s="33"/>
      <c r="AF1" s="31"/>
      <c r="AG1" s="32"/>
      <c r="AH1" s="33"/>
      <c r="AI1" s="33"/>
      <c r="AJ1" s="31"/>
      <c r="AK1" s="32"/>
      <c r="AL1" s="31"/>
      <c r="AM1" s="31"/>
      <c r="AP1" s="34"/>
      <c r="AQ1" s="34"/>
      <c r="AW1" s="28"/>
      <c r="AZ1" s="28"/>
      <c r="BI1" s="28"/>
      <c r="BK1" s="28"/>
      <c r="BM1" s="35"/>
    </row>
    <row r="2" spans="1:107" s="34" customFormat="1" ht="14" thickBot="1" x14ac:dyDescent="0.25">
      <c r="A2" s="31" t="s">
        <v>29</v>
      </c>
      <c r="E2" s="36"/>
      <c r="F2" s="36"/>
      <c r="I2" s="36"/>
      <c r="J2" s="36"/>
      <c r="M2" s="37"/>
      <c r="N2" s="31" t="s">
        <v>30</v>
      </c>
      <c r="R2" s="36"/>
      <c r="S2" s="36"/>
      <c r="V2" s="36"/>
      <c r="W2" s="36"/>
      <c r="Z2" s="37"/>
      <c r="AA2" s="37"/>
      <c r="AC2" s="37"/>
      <c r="AD2" s="36" t="s">
        <v>52</v>
      </c>
      <c r="AE2" s="36"/>
      <c r="AG2" s="37"/>
      <c r="AH2" s="36" t="s">
        <v>51</v>
      </c>
      <c r="AI2" s="36"/>
      <c r="AK2" s="37"/>
      <c r="AN2" s="31"/>
      <c r="AO2" s="31"/>
      <c r="AW2" s="36"/>
      <c r="AZ2" s="36"/>
      <c r="BI2" s="36"/>
      <c r="BK2" s="36"/>
      <c r="BM2" s="38"/>
    </row>
    <row r="3" spans="1:107" s="31" customFormat="1" ht="15" thickTop="1" thickBot="1" x14ac:dyDescent="0.25">
      <c r="A3" s="39" t="s">
        <v>43</v>
      </c>
      <c r="B3" s="39" t="s">
        <v>44</v>
      </c>
      <c r="C3" s="39" t="s">
        <v>45</v>
      </c>
      <c r="D3" s="39" t="s">
        <v>53</v>
      </c>
      <c r="E3" s="40" t="s">
        <v>55</v>
      </c>
      <c r="F3" s="40" t="s">
        <v>54</v>
      </c>
      <c r="G3" s="39" t="s">
        <v>56</v>
      </c>
      <c r="H3" s="39" t="s">
        <v>57</v>
      </c>
      <c r="I3" s="41" t="s">
        <v>47</v>
      </c>
      <c r="J3" s="41" t="s">
        <v>48</v>
      </c>
      <c r="K3" s="39" t="s">
        <v>46</v>
      </c>
      <c r="L3" s="42" t="s">
        <v>31</v>
      </c>
      <c r="M3" s="37"/>
      <c r="N3" s="39" t="s">
        <v>43</v>
      </c>
      <c r="O3" s="39" t="s">
        <v>45</v>
      </c>
      <c r="P3" s="39" t="s">
        <v>44</v>
      </c>
      <c r="Q3" s="39" t="s">
        <v>53</v>
      </c>
      <c r="R3" s="40" t="s">
        <v>55</v>
      </c>
      <c r="S3" s="40" t="s">
        <v>54</v>
      </c>
      <c r="T3" s="39" t="s">
        <v>56</v>
      </c>
      <c r="U3" s="39" t="s">
        <v>57</v>
      </c>
      <c r="V3" s="41" t="s">
        <v>47</v>
      </c>
      <c r="W3" s="41" t="s">
        <v>48</v>
      </c>
      <c r="X3" s="39" t="s">
        <v>46</v>
      </c>
      <c r="Y3" s="42" t="s">
        <v>31</v>
      </c>
      <c r="Z3" s="37"/>
      <c r="AA3" s="37"/>
      <c r="AB3" s="39" t="s">
        <v>37</v>
      </c>
      <c r="AC3" s="32"/>
      <c r="AD3" s="41" t="s">
        <v>49</v>
      </c>
      <c r="AE3" s="41" t="s">
        <v>50</v>
      </c>
      <c r="AF3" s="39" t="s">
        <v>42</v>
      </c>
      <c r="AG3" s="32"/>
      <c r="AH3" s="41" t="s">
        <v>49</v>
      </c>
      <c r="AI3" s="41" t="s">
        <v>50</v>
      </c>
      <c r="AJ3" s="39" t="s">
        <v>42</v>
      </c>
      <c r="AK3" s="32"/>
      <c r="AL3" s="39" t="s">
        <v>41</v>
      </c>
      <c r="AM3" s="39" t="s">
        <v>32</v>
      </c>
      <c r="AN3" s="39" t="s">
        <v>43</v>
      </c>
      <c r="AO3" s="32"/>
      <c r="AP3" s="34" t="s">
        <v>31</v>
      </c>
      <c r="AQ3" s="34"/>
      <c r="AR3" s="34" t="s">
        <v>62</v>
      </c>
      <c r="AW3" s="33"/>
      <c r="AZ3" s="33"/>
      <c r="BI3" s="33"/>
      <c r="BK3" s="33"/>
      <c r="BM3" s="43"/>
      <c r="DA3" s="31" t="s">
        <v>116</v>
      </c>
      <c r="DB3" s="31" t="s">
        <v>117</v>
      </c>
      <c r="DC3" s="31" t="s">
        <v>118</v>
      </c>
    </row>
    <row r="4" spans="1:107" ht="14" thickTop="1" x14ac:dyDescent="0.15">
      <c r="A4" s="44" t="s">
        <v>68</v>
      </c>
      <c r="B4" s="44" t="s">
        <v>0</v>
      </c>
      <c r="C4" s="44" t="s">
        <v>1</v>
      </c>
      <c r="D4" s="44">
        <v>218</v>
      </c>
      <c r="E4" s="45">
        <v>0.90407663583755493</v>
      </c>
      <c r="F4" s="45">
        <v>0.7152937650680542</v>
      </c>
      <c r="G4" s="44">
        <v>172.15083312988281</v>
      </c>
      <c r="H4" s="44">
        <v>45.849170684814453</v>
      </c>
      <c r="I4" s="45">
        <v>21.031728744506836</v>
      </c>
      <c r="J4" s="45">
        <v>0</v>
      </c>
      <c r="K4" s="44">
        <v>3.7880267947912216E-2</v>
      </c>
      <c r="L4" s="44" t="str">
        <f>IF(E4&gt;F4, "targeted", "avoided")</f>
        <v>targeted</v>
      </c>
      <c r="N4" s="44" t="s">
        <v>9</v>
      </c>
      <c r="O4" s="44" t="s">
        <v>1</v>
      </c>
      <c r="P4" s="44" t="s">
        <v>0</v>
      </c>
      <c r="Q4" s="44">
        <v>218</v>
      </c>
      <c r="R4" s="45">
        <v>6.0552023351192474E-2</v>
      </c>
      <c r="S4" s="45">
        <v>4.8728607594966888E-2</v>
      </c>
      <c r="T4" s="44">
        <v>175.4124755859375</v>
      </c>
      <c r="U4" s="44">
        <v>42.587532043457031</v>
      </c>
      <c r="V4" s="45">
        <v>19.535564422607422</v>
      </c>
      <c r="W4" s="45">
        <v>0</v>
      </c>
      <c r="X4" s="44">
        <v>8.9975809678435326E-3</v>
      </c>
      <c r="Y4" s="44" t="str">
        <f>IF(R4&gt;S4, "targeted", "avoided")</f>
        <v>targeted</v>
      </c>
      <c r="Z4" s="25" t="str">
        <f>IF(Y4="targeted", "commission", "omission")</f>
        <v>commission</v>
      </c>
      <c r="AB4" s="44" t="str">
        <f>IF(L4=Y4, "Pass", "Fail")</f>
        <v>Pass</v>
      </c>
      <c r="AD4" s="45">
        <v>5.0838944435119631</v>
      </c>
      <c r="AE4" s="45">
        <v>1.7879144668579101</v>
      </c>
      <c r="AF4" s="44" t="str">
        <f>IF(AND(AB4="Pass", OR(AND(L4="Avoided", J4&gt;AE4),AND(L4="targeted", I4&gt;AD4))), "Pass", "Fail")</f>
        <v>Pass</v>
      </c>
      <c r="AH4" s="45">
        <v>11.365857696533203</v>
      </c>
      <c r="AI4" s="45">
        <v>0</v>
      </c>
      <c r="AJ4" s="44" t="str">
        <f>IF(AND(AB4="Pass", OR(AND(Y4="Avoided", W4&gt;AI4),AND(Y4="targeted", V4&gt;AH4))), "Pass", "Fail")</f>
        <v>Pass</v>
      </c>
      <c r="AL4" s="44" t="str">
        <f>IF(AND(AF4="Pass", AJ4="Pass"), "Yes", "No")</f>
        <v>Yes</v>
      </c>
      <c r="AM4" s="44" t="s">
        <v>34</v>
      </c>
      <c r="AN4" s="44" t="s">
        <v>68</v>
      </c>
      <c r="AO4" s="44"/>
      <c r="AP4" s="25" t="s">
        <v>103</v>
      </c>
      <c r="AR4" s="25" t="s">
        <v>63</v>
      </c>
      <c r="AS4" s="25" t="str">
        <f>A4</f>
        <v>1995-1996</v>
      </c>
      <c r="AT4" s="25" t="s">
        <v>80</v>
      </c>
      <c r="AU4" s="25" t="str">
        <f>C4</f>
        <v>Mosaic Vegetation</v>
      </c>
      <c r="AV4" s="25" t="s">
        <v>93</v>
      </c>
      <c r="AW4" s="46">
        <f>E4</f>
        <v>0.90407663583755493</v>
      </c>
      <c r="AX4" s="25" t="s">
        <v>81</v>
      </c>
      <c r="AY4" s="25" t="s">
        <v>82</v>
      </c>
      <c r="AZ4" s="46">
        <f>F4</f>
        <v>0.7152937650680542</v>
      </c>
      <c r="BA4" s="25" t="s">
        <v>81</v>
      </c>
      <c r="BB4" s="25" t="s">
        <v>83</v>
      </c>
      <c r="BC4" s="25" t="str">
        <f>C4</f>
        <v>Mosaic Vegetation</v>
      </c>
      <c r="BD4" s="25" t="s">
        <v>84</v>
      </c>
      <c r="BE4" s="25" t="str">
        <f>A4</f>
        <v>1995-1996</v>
      </c>
      <c r="BF4" s="25" t="s">
        <v>85</v>
      </c>
      <c r="BG4" s="25" t="str">
        <f>Z4</f>
        <v>commission</v>
      </c>
      <c r="BH4" s="25" t="s">
        <v>86</v>
      </c>
      <c r="BI4" s="46">
        <f>I4</f>
        <v>21.031728744506836</v>
      </c>
      <c r="BJ4" s="25" t="s">
        <v>87</v>
      </c>
      <c r="BK4" s="46">
        <f>AD4</f>
        <v>5.0838944435119631</v>
      </c>
      <c r="BL4" s="25" t="s">
        <v>88</v>
      </c>
      <c r="BM4" s="47">
        <f>D4</f>
        <v>218</v>
      </c>
      <c r="BN4" s="25" t="s">
        <v>89</v>
      </c>
      <c r="BO4" s="25" t="str">
        <f>C4</f>
        <v>Mosaic Vegetation</v>
      </c>
      <c r="BP4" s="25" t="s">
        <v>90</v>
      </c>
      <c r="BQ4" s="25" t="s">
        <v>91</v>
      </c>
      <c r="BR4" s="25" t="s">
        <v>105</v>
      </c>
      <c r="BS4" s="25" t="str">
        <f>C4</f>
        <v>Mosaic Vegetation</v>
      </c>
      <c r="BT4" s="25" t="s">
        <v>101</v>
      </c>
      <c r="BU4" s="25" t="str">
        <f>A4</f>
        <v>1995-1996</v>
      </c>
      <c r="BV4" s="25" t="s">
        <v>92</v>
      </c>
      <c r="BW4" s="46">
        <f>R4</f>
        <v>6.0552023351192474E-2</v>
      </c>
      <c r="BX4" s="25" t="s">
        <v>94</v>
      </c>
      <c r="BY4" s="46">
        <f>S4</f>
        <v>4.8728607594966888E-2</v>
      </c>
      <c r="BZ4" s="25" t="s">
        <v>108</v>
      </c>
      <c r="CA4" s="25" t="str">
        <f>C4</f>
        <v>Mosaic Vegetation</v>
      </c>
      <c r="CB4" s="25" t="s">
        <v>95</v>
      </c>
      <c r="CC4" s="25" t="str">
        <f>A4</f>
        <v>1995-1996</v>
      </c>
      <c r="CD4" s="25" t="s">
        <v>85</v>
      </c>
      <c r="CE4" s="25" t="str">
        <f>Z4</f>
        <v>commission</v>
      </c>
      <c r="CF4" s="25" t="s">
        <v>86</v>
      </c>
      <c r="CG4" s="46">
        <f>V4</f>
        <v>19.535564422607422</v>
      </c>
      <c r="CH4" s="25" t="s">
        <v>87</v>
      </c>
      <c r="CI4" s="46">
        <f>AH4</f>
        <v>11.365857696533203</v>
      </c>
      <c r="CJ4" s="25" t="s">
        <v>96</v>
      </c>
      <c r="CK4" s="25">
        <f>Q4</f>
        <v>218</v>
      </c>
      <c r="CL4" s="25" t="s">
        <v>97</v>
      </c>
      <c r="CM4" s="25" t="str">
        <f>C4</f>
        <v>Mosaic Vegetation</v>
      </c>
      <c r="CN4" s="25" t="s">
        <v>98</v>
      </c>
      <c r="CO4" s="25" t="s">
        <v>91</v>
      </c>
      <c r="CP4" s="25" t="s">
        <v>99</v>
      </c>
      <c r="CQ4" s="25" t="str">
        <f>C4</f>
        <v>Mosaic Vegetation</v>
      </c>
      <c r="CR4" s="25" t="s">
        <v>100</v>
      </c>
      <c r="CS4" s="25" t="str">
        <f>C4</f>
        <v>Mosaic Vegetation</v>
      </c>
      <c r="CT4" s="25" t="s">
        <v>106</v>
      </c>
      <c r="CU4" s="25" t="str">
        <f>C4</f>
        <v>Mosaic Vegetation</v>
      </c>
      <c r="CV4" s="25" t="str">
        <f>L4</f>
        <v>targeted</v>
      </c>
      <c r="CW4" s="25" t="s">
        <v>107</v>
      </c>
      <c r="CX4" s="25" t="str">
        <f>A4</f>
        <v>1995-1996</v>
      </c>
      <c r="CY4" s="25" t="s">
        <v>102</v>
      </c>
      <c r="DA4" s="25" t="str">
        <f>_xlfn.CONCAT(AR4:BP4)</f>
        <v>Examining the transitions from Forest in 1995-1996,  Mosaic Vegetation experienced a gain intensity of 0.904076635837555%, above the uniform of 0.715293765068054%, which meant that Forest loss was targeted by Mosaic Vegetation in1995-1996. This was further supported by good evidence where a commission error of 21.0317287445068% (above the mean of 5.08389444351196% in this land-system regime) was required in 218 pixels lost from Forest to Mosaic Vegetation to account for its deviation past the uniform.</v>
      </c>
      <c r="DB4" s="25" t="str">
        <f>_xlfn.CONCAT(BR4:CN4)</f>
        <v>Examining the transitions to Mosaic Vegetation in 1995-1996, Forest experienced a loss intensity of 0.0605520233511925%, above the uniform of 0.0487286075949669%, which meant that the gain of Mosaic Vegetation targeted Forest in 1995-1996. This was further supported by good evidence where a commission error of 19.5355644226074% (above the mean of 11.3658576965332% in this land-system regime) was required in these 218 pixels gained by Mosaic Vegetation from Forest to account for its deviation past the uniform.</v>
      </c>
      <c r="DC4" s="25" t="str">
        <f>_xlfn.CONCAT(CP4:CY4)</f>
        <v>Therefore, since good evidence supported the reciprocal relationship that (1) Forest loss was targeted by Mosaic Vegetation and (2) the gain of Mosaic Vegetation targeted Forest, this transition where Mosaic Vegetationtargeted Forest in 1995-1996 was truly systematic.</v>
      </c>
    </row>
    <row r="5" spans="1:107" x14ac:dyDescent="0.15">
      <c r="A5" s="25" t="s">
        <v>68</v>
      </c>
      <c r="B5" s="25" t="s">
        <v>0</v>
      </c>
      <c r="C5" s="25" t="s">
        <v>4</v>
      </c>
      <c r="D5" s="25">
        <v>270</v>
      </c>
      <c r="E5" s="46">
        <v>1.4044944047927856</v>
      </c>
      <c r="F5" s="46">
        <v>0.7152937650680542</v>
      </c>
      <c r="G5" s="25">
        <v>136.55352783203125</v>
      </c>
      <c r="H5" s="25">
        <v>133.44647216796875</v>
      </c>
      <c r="I5" s="46">
        <v>49.424617767333984</v>
      </c>
      <c r="J5" s="46">
        <v>0</v>
      </c>
      <c r="K5" s="25">
        <v>3.7880267947912216E-2</v>
      </c>
      <c r="L5" s="25" t="str">
        <f>IF(E5&gt;F5, "targeted", "avoided")</f>
        <v>targeted</v>
      </c>
      <c r="N5" s="25" t="s">
        <v>9</v>
      </c>
      <c r="O5" s="25" t="s">
        <v>4</v>
      </c>
      <c r="P5" s="25" t="s">
        <v>0</v>
      </c>
      <c r="Q5" s="25">
        <v>270</v>
      </c>
      <c r="R5" s="46">
        <v>7.4995622038841248E-2</v>
      </c>
      <c r="S5" s="46">
        <v>6.1402756720781326E-2</v>
      </c>
      <c r="T5" s="25">
        <v>221.03276062011719</v>
      </c>
      <c r="U5" s="25">
        <v>48.967235565185547</v>
      </c>
      <c r="V5" s="46">
        <v>18.136013031005859</v>
      </c>
      <c r="W5" s="46">
        <v>0</v>
      </c>
      <c r="X5" s="25">
        <v>1.0345438495278358E-2</v>
      </c>
      <c r="Y5" s="25" t="str">
        <f>IF(R5&gt;S5, "targeted", "avoided")</f>
        <v>targeted</v>
      </c>
      <c r="Z5" s="25" t="str">
        <f t="shared" ref="Z5:Z38" si="0">IF(Y5="targeted", "commission", "omission")</f>
        <v>commission</v>
      </c>
      <c r="AB5" s="25" t="str">
        <f>IF(L5=Y5, "Pass", "Fail")</f>
        <v>Pass</v>
      </c>
      <c r="AD5" s="46">
        <v>32.735732269287112</v>
      </c>
      <c r="AE5" s="46">
        <v>0</v>
      </c>
      <c r="AF5" s="25" t="str">
        <f>IF(AND(AB5="Pass", OR(AND(L5="Avoided", J5&gt;AE5),AND(L5="targeted", I5&gt;AD5))), "Pass", "Fail")</f>
        <v>Pass</v>
      </c>
      <c r="AH5" s="46">
        <v>6.7260082244873045</v>
      </c>
      <c r="AI5" s="46">
        <v>0</v>
      </c>
      <c r="AJ5" s="25" t="str">
        <f>IF(AND(AB5="Pass", OR(AND(Y5="Avoided", W5&gt;AI5),AND(Y5="targeted", V5&gt;AH5))), "Pass", "Fail")</f>
        <v>Pass</v>
      </c>
      <c r="AL5" s="25" t="str">
        <f>IF(AND(AF5="Pass", AJ5="Pass"), "Yes", "No")</f>
        <v>Yes</v>
      </c>
      <c r="AM5" s="25" t="s">
        <v>35</v>
      </c>
      <c r="AN5" s="25" t="s">
        <v>68</v>
      </c>
      <c r="AP5" s="25" t="s">
        <v>103</v>
      </c>
      <c r="AR5" s="25" t="s">
        <v>63</v>
      </c>
      <c r="AS5" s="25" t="str">
        <f>A5</f>
        <v>1995-1996</v>
      </c>
      <c r="AT5" s="25" t="s">
        <v>80</v>
      </c>
      <c r="AU5" s="25" t="str">
        <f>C5</f>
        <v>Cropland</v>
      </c>
      <c r="AV5" s="25" t="s">
        <v>93</v>
      </c>
      <c r="AW5" s="46">
        <f>E5</f>
        <v>1.4044944047927856</v>
      </c>
      <c r="AX5" s="25" t="s">
        <v>81</v>
      </c>
      <c r="AY5" s="25" t="s">
        <v>82</v>
      </c>
      <c r="AZ5" s="46">
        <f>F5</f>
        <v>0.7152937650680542</v>
      </c>
      <c r="BA5" s="25" t="s">
        <v>81</v>
      </c>
      <c r="BB5" s="25" t="s">
        <v>83</v>
      </c>
      <c r="BC5" s="25" t="str">
        <f>C5</f>
        <v>Cropland</v>
      </c>
      <c r="BD5" s="25" t="s">
        <v>84</v>
      </c>
      <c r="BE5" s="25" t="str">
        <f>A5</f>
        <v>1995-1996</v>
      </c>
      <c r="BF5" s="25" t="s">
        <v>85</v>
      </c>
      <c r="BG5" s="25" t="str">
        <f>Z5</f>
        <v>commission</v>
      </c>
      <c r="BH5" s="25" t="s">
        <v>86</v>
      </c>
      <c r="BI5" s="46">
        <f>I5</f>
        <v>49.424617767333984</v>
      </c>
      <c r="BJ5" s="25" t="s">
        <v>87</v>
      </c>
      <c r="BK5" s="46">
        <f>AD5</f>
        <v>32.735732269287112</v>
      </c>
      <c r="BL5" s="25" t="s">
        <v>88</v>
      </c>
      <c r="BM5" s="47">
        <f>D5</f>
        <v>270</v>
      </c>
      <c r="BN5" s="25" t="s">
        <v>89</v>
      </c>
      <c r="BO5" s="25" t="str">
        <f>C5</f>
        <v>Cropland</v>
      </c>
      <c r="BP5" s="25" t="s">
        <v>90</v>
      </c>
      <c r="BQ5" s="25" t="s">
        <v>91</v>
      </c>
      <c r="BR5" s="25" t="s">
        <v>105</v>
      </c>
      <c r="BS5" s="25" t="str">
        <f t="shared" ref="BS5:BS7" si="1">C5</f>
        <v>Cropland</v>
      </c>
      <c r="BT5" s="25" t="s">
        <v>101</v>
      </c>
      <c r="BU5" s="25" t="str">
        <f>A5</f>
        <v>1995-1996</v>
      </c>
      <c r="BV5" s="25" t="s">
        <v>92</v>
      </c>
      <c r="BW5" s="46">
        <f>R5</f>
        <v>7.4995622038841248E-2</v>
      </c>
      <c r="BX5" s="25" t="s">
        <v>94</v>
      </c>
      <c r="BY5" s="46">
        <f>S5</f>
        <v>6.1402756720781326E-2</v>
      </c>
      <c r="BZ5" s="25" t="s">
        <v>108</v>
      </c>
      <c r="CA5" s="25" t="str">
        <f>C5</f>
        <v>Cropland</v>
      </c>
      <c r="CB5" s="25" t="s">
        <v>95</v>
      </c>
      <c r="CC5" s="25" t="str">
        <f>A5</f>
        <v>1995-1996</v>
      </c>
      <c r="CD5" s="25" t="s">
        <v>85</v>
      </c>
      <c r="CE5" s="25" t="str">
        <f>Z5</f>
        <v>commission</v>
      </c>
      <c r="CF5" s="25" t="s">
        <v>86</v>
      </c>
      <c r="CG5" s="46">
        <f>V5</f>
        <v>18.136013031005859</v>
      </c>
      <c r="CH5" s="25" t="s">
        <v>87</v>
      </c>
      <c r="CI5" s="46">
        <f>AH5</f>
        <v>6.7260082244873045</v>
      </c>
      <c r="CJ5" s="25" t="s">
        <v>96</v>
      </c>
      <c r="CK5" s="25">
        <f>Q5</f>
        <v>270</v>
      </c>
      <c r="CL5" s="25" t="s">
        <v>97</v>
      </c>
      <c r="CM5" s="25" t="str">
        <f>C5</f>
        <v>Cropland</v>
      </c>
      <c r="CN5" s="25" t="s">
        <v>98</v>
      </c>
      <c r="CO5" s="25" t="s">
        <v>91</v>
      </c>
      <c r="CP5" s="25" t="s">
        <v>99</v>
      </c>
      <c r="CQ5" s="25" t="str">
        <f>C5</f>
        <v>Cropland</v>
      </c>
      <c r="CR5" s="25" t="s">
        <v>100</v>
      </c>
      <c r="CS5" s="25" t="str">
        <f>C5</f>
        <v>Cropland</v>
      </c>
      <c r="CT5" s="25" t="s">
        <v>106</v>
      </c>
      <c r="CU5" s="25" t="str">
        <f>C5</f>
        <v>Cropland</v>
      </c>
      <c r="CV5" s="25" t="str">
        <f t="shared" ref="CV5:CV7" si="2">L5</f>
        <v>targeted</v>
      </c>
      <c r="CW5" s="25" t="s">
        <v>107</v>
      </c>
      <c r="CX5" s="25" t="str">
        <f>A5</f>
        <v>1995-1996</v>
      </c>
      <c r="CY5" s="25" t="s">
        <v>102</v>
      </c>
      <c r="DA5" s="25" t="str">
        <f>_xlfn.CONCAT(AR5:BP5)</f>
        <v>Examining the transitions from Forest in 1995-1996,  Cropland experienced a gain intensity of 1.40449440479279%, above the uniform of 0.715293765068054%, which meant that Forest loss was targeted by Cropland in1995-1996. This was further supported by good evidence where a commission error of 49.424617767334% (above the mean of 32.7357322692871% in this land-system regime) was required in 270 pixels lost from Forest to Cropland to account for its deviation past the uniform.</v>
      </c>
      <c r="DB5" s="25" t="str">
        <f t="shared" ref="DB5:DB8" si="3">_xlfn.CONCAT(BR5:CN5)</f>
        <v>Examining the transitions to Cropland in 1995-1996, Forest experienced a loss intensity of 0.0749956220388412%, above the uniform of 0.0614027567207813%, which meant that the gain of Cropland targeted Forest in 1995-1996. This was further supported by good evidence where a commission error of 18.1360130310059% (above the mean of 6.7260082244873% in this land-system regime) was required in these 270 pixels gained by Cropland from Forest to account for its deviation past the uniform.</v>
      </c>
      <c r="DC5" s="25" t="str">
        <f t="shared" ref="DC5:DC8" si="4">_xlfn.CONCAT(CP5:CY5)</f>
        <v>Therefore, since good evidence supported the reciprocal relationship that (1) Forest loss was targeted by Cropland and (2) the gain of Cropland targeted Forest, this transition where Croplandtargeted Forest in 1995-1996 was truly systematic.</v>
      </c>
    </row>
    <row r="6" spans="1:107" x14ac:dyDescent="0.15">
      <c r="A6" s="25" t="s">
        <v>74</v>
      </c>
      <c r="B6" s="25" t="s">
        <v>0</v>
      </c>
      <c r="C6" s="25" t="s">
        <v>4</v>
      </c>
      <c r="D6" s="25">
        <v>494</v>
      </c>
      <c r="E6" s="46">
        <v>2.4996204376220703</v>
      </c>
      <c r="F6" s="46">
        <v>1.3379459381103516</v>
      </c>
      <c r="G6" s="25">
        <v>261.304931640625</v>
      </c>
      <c r="H6" s="25">
        <v>232.695068359375</v>
      </c>
      <c r="I6" s="46">
        <v>47.104263305664062</v>
      </c>
      <c r="J6" s="46">
        <v>0</v>
      </c>
      <c r="K6" s="25">
        <v>5.260787159204483E-2</v>
      </c>
      <c r="L6" s="25" t="str">
        <f>IF(E6&gt;F6, "targeted", "avoided")</f>
        <v>targeted</v>
      </c>
      <c r="N6" s="25" t="s">
        <v>10</v>
      </c>
      <c r="O6" s="25" t="s">
        <v>4</v>
      </c>
      <c r="P6" s="25" t="s">
        <v>0</v>
      </c>
      <c r="Q6" s="25">
        <v>494</v>
      </c>
      <c r="R6" s="46">
        <v>0.13751137256622314</v>
      </c>
      <c r="S6" s="46">
        <v>0.1189170628786087</v>
      </c>
      <c r="T6" s="25">
        <v>427.1217041015625</v>
      </c>
      <c r="U6" s="25">
        <v>66.878288269042969</v>
      </c>
      <c r="V6" s="46">
        <v>13.538115501403809</v>
      </c>
      <c r="W6" s="46">
        <v>0</v>
      </c>
      <c r="X6" s="25">
        <v>1.412955392152071E-2</v>
      </c>
      <c r="Y6" s="25" t="str">
        <f>IF(R6&gt;S6, "targeted", "avoided")</f>
        <v>targeted</v>
      </c>
      <c r="Z6" s="25" t="str">
        <f t="shared" si="0"/>
        <v>commission</v>
      </c>
      <c r="AB6" s="25" t="str">
        <f>IF(L6=Y6, "Pass", "Fail")</f>
        <v>Pass</v>
      </c>
      <c r="AD6" s="46">
        <v>32.735732269287112</v>
      </c>
      <c r="AE6" s="46">
        <v>0</v>
      </c>
      <c r="AF6" s="25" t="str">
        <f>IF(AND(AB6="Pass", OR(AND(L6="Avoided", J6&gt;AE6),AND(L6="targeted", I6&gt;AD6))), "Pass", "Fail")</f>
        <v>Pass</v>
      </c>
      <c r="AH6" s="46">
        <v>6.7260082244873045</v>
      </c>
      <c r="AI6" s="46">
        <v>0</v>
      </c>
      <c r="AJ6" s="25" t="str">
        <f>IF(AND(AB6="Pass", OR(AND(Y6="Avoided", W6&gt;AI6),AND(Y6="targeted", V6&gt;AH6))), "Pass", "Fail")</f>
        <v>Pass</v>
      </c>
      <c r="AL6" s="25" t="str">
        <f>IF(AND(AF6="Pass", AJ6="Pass"), "Yes", "No")</f>
        <v>Yes</v>
      </c>
      <c r="AM6" s="25" t="s">
        <v>35</v>
      </c>
      <c r="AN6" s="25" t="s">
        <v>74</v>
      </c>
      <c r="AP6" s="25" t="s">
        <v>103</v>
      </c>
      <c r="AR6" s="25" t="s">
        <v>63</v>
      </c>
      <c r="AS6" s="25" t="str">
        <f>A6</f>
        <v>1996-1997</v>
      </c>
      <c r="AT6" s="25" t="s">
        <v>80</v>
      </c>
      <c r="AU6" s="25" t="str">
        <f>C6</f>
        <v>Cropland</v>
      </c>
      <c r="AV6" s="25" t="s">
        <v>93</v>
      </c>
      <c r="AW6" s="46">
        <f>E6</f>
        <v>2.4996204376220703</v>
      </c>
      <c r="AX6" s="25" t="s">
        <v>81</v>
      </c>
      <c r="AY6" s="25" t="s">
        <v>82</v>
      </c>
      <c r="AZ6" s="46">
        <f>F6</f>
        <v>1.3379459381103516</v>
      </c>
      <c r="BA6" s="25" t="s">
        <v>81</v>
      </c>
      <c r="BB6" s="25" t="s">
        <v>83</v>
      </c>
      <c r="BC6" s="25" t="str">
        <f>C6</f>
        <v>Cropland</v>
      </c>
      <c r="BD6" s="25" t="s">
        <v>84</v>
      </c>
      <c r="BE6" s="25" t="str">
        <f>A6</f>
        <v>1996-1997</v>
      </c>
      <c r="BF6" s="25" t="s">
        <v>85</v>
      </c>
      <c r="BG6" s="25" t="str">
        <f>Z6</f>
        <v>commission</v>
      </c>
      <c r="BH6" s="25" t="s">
        <v>86</v>
      </c>
      <c r="BI6" s="46">
        <f>I6</f>
        <v>47.104263305664062</v>
      </c>
      <c r="BJ6" s="25" t="s">
        <v>87</v>
      </c>
      <c r="BK6" s="46">
        <f>AD6</f>
        <v>32.735732269287112</v>
      </c>
      <c r="BL6" s="25" t="s">
        <v>88</v>
      </c>
      <c r="BM6" s="47">
        <f>D6</f>
        <v>494</v>
      </c>
      <c r="BN6" s="25" t="s">
        <v>89</v>
      </c>
      <c r="BO6" s="25" t="str">
        <f>C6</f>
        <v>Cropland</v>
      </c>
      <c r="BP6" s="25" t="s">
        <v>90</v>
      </c>
      <c r="BQ6" s="25" t="s">
        <v>91</v>
      </c>
      <c r="BR6" s="25" t="s">
        <v>105</v>
      </c>
      <c r="BS6" s="25" t="str">
        <f t="shared" si="1"/>
        <v>Cropland</v>
      </c>
      <c r="BT6" s="25" t="s">
        <v>101</v>
      </c>
      <c r="BU6" s="25" t="str">
        <f>A6</f>
        <v>1996-1997</v>
      </c>
      <c r="BV6" s="25" t="s">
        <v>92</v>
      </c>
      <c r="BW6" s="46">
        <f>R6</f>
        <v>0.13751137256622314</v>
      </c>
      <c r="BX6" s="25" t="s">
        <v>94</v>
      </c>
      <c r="BY6" s="46">
        <f>S6</f>
        <v>0.1189170628786087</v>
      </c>
      <c r="BZ6" s="25" t="s">
        <v>108</v>
      </c>
      <c r="CA6" s="25" t="str">
        <f>C6</f>
        <v>Cropland</v>
      </c>
      <c r="CB6" s="25" t="s">
        <v>95</v>
      </c>
      <c r="CC6" s="25" t="str">
        <f>A6</f>
        <v>1996-1997</v>
      </c>
      <c r="CD6" s="25" t="s">
        <v>85</v>
      </c>
      <c r="CE6" s="25" t="str">
        <f>Z6</f>
        <v>commission</v>
      </c>
      <c r="CF6" s="25" t="s">
        <v>86</v>
      </c>
      <c r="CG6" s="46">
        <f>V6</f>
        <v>13.538115501403809</v>
      </c>
      <c r="CH6" s="25" t="s">
        <v>87</v>
      </c>
      <c r="CI6" s="46">
        <f>AH6</f>
        <v>6.7260082244873045</v>
      </c>
      <c r="CJ6" s="25" t="s">
        <v>96</v>
      </c>
      <c r="CK6" s="25">
        <f>Q6</f>
        <v>494</v>
      </c>
      <c r="CL6" s="25" t="s">
        <v>97</v>
      </c>
      <c r="CM6" s="25" t="str">
        <f>C6</f>
        <v>Cropland</v>
      </c>
      <c r="CN6" s="25" t="s">
        <v>98</v>
      </c>
      <c r="CO6" s="25" t="s">
        <v>91</v>
      </c>
      <c r="CP6" s="25" t="s">
        <v>99</v>
      </c>
      <c r="CQ6" s="25" t="str">
        <f>C6</f>
        <v>Cropland</v>
      </c>
      <c r="CR6" s="25" t="s">
        <v>100</v>
      </c>
      <c r="CS6" s="25" t="str">
        <f>C6</f>
        <v>Cropland</v>
      </c>
      <c r="CT6" s="25" t="s">
        <v>106</v>
      </c>
      <c r="CU6" s="25" t="str">
        <f>C6</f>
        <v>Cropland</v>
      </c>
      <c r="CV6" s="25" t="str">
        <f t="shared" si="2"/>
        <v>targeted</v>
      </c>
      <c r="CW6" s="25" t="s">
        <v>107</v>
      </c>
      <c r="CX6" s="25" t="str">
        <f>A6</f>
        <v>1996-1997</v>
      </c>
      <c r="CY6" s="25" t="s">
        <v>102</v>
      </c>
      <c r="DA6" s="25" t="str">
        <f>_xlfn.CONCAT(AR6:BP6)</f>
        <v>Examining the transitions from Forest in 1996-1997,  Cropland experienced a gain intensity of 2.49962043762207%, above the uniform of 1.33794593811035%, which meant that Forest loss was targeted by Cropland in1996-1997. This was further supported by good evidence where a commission error of 47.1042633056641% (above the mean of 32.7357322692871% in this land-system regime) was required in 494 pixels lost from Forest to Cropland to account for its deviation past the uniform.</v>
      </c>
      <c r="DB6" s="25" t="str">
        <f t="shared" si="3"/>
        <v>Examining the transitions to Cropland in 1996-1997, Forest experienced a loss intensity of 0.137511372566223%, above the uniform of 0.118917062878609%, which meant that the gain of Cropland targeted Forest in 1996-1997. This was further supported by good evidence where a commission error of 13.5381155014038% (above the mean of 6.7260082244873% in this land-system regime) was required in these 494 pixels gained by Cropland from Forest to account for its deviation past the uniform.</v>
      </c>
      <c r="DC6" s="25" t="str">
        <f t="shared" si="4"/>
        <v>Therefore, since good evidence supported the reciprocal relationship that (1) Forest loss was targeted by Cropland and (2) the gain of Cropland targeted Forest, this transition where Croplandtargeted Forest in 1996-1997 was truly systematic.</v>
      </c>
    </row>
    <row r="7" spans="1:107" x14ac:dyDescent="0.15">
      <c r="A7" s="25" t="s">
        <v>74</v>
      </c>
      <c r="B7" s="25" t="s">
        <v>0</v>
      </c>
      <c r="C7" s="25" t="s">
        <v>3</v>
      </c>
      <c r="D7" s="25">
        <v>15</v>
      </c>
      <c r="E7" s="46">
        <v>1.4634146690368652</v>
      </c>
      <c r="F7" s="46">
        <v>1.3379459381103516</v>
      </c>
      <c r="G7" s="25">
        <v>13.696505546569824</v>
      </c>
      <c r="H7" s="25">
        <v>1.3034945726394653</v>
      </c>
      <c r="I7" s="46">
        <v>8.6899642944335938</v>
      </c>
      <c r="J7" s="46">
        <v>0</v>
      </c>
      <c r="K7" s="25">
        <v>5.260787159204483E-2</v>
      </c>
      <c r="L7" s="25" t="str">
        <f>IF(E7&gt;F7, "targeted", "avoided")</f>
        <v>targeted</v>
      </c>
      <c r="N7" s="25" t="s">
        <v>10</v>
      </c>
      <c r="O7" s="25" t="s">
        <v>3</v>
      </c>
      <c r="P7" s="25" t="s">
        <v>0</v>
      </c>
      <c r="Q7" s="25">
        <v>15</v>
      </c>
      <c r="R7" s="46">
        <v>4.1754469275474548E-3</v>
      </c>
      <c r="S7" s="46">
        <v>3.1758667901158333E-3</v>
      </c>
      <c r="T7" s="25">
        <v>11.408964157104492</v>
      </c>
      <c r="U7" s="25">
        <v>3.5910356044769287</v>
      </c>
      <c r="V7" s="46">
        <v>23.940237045288086</v>
      </c>
      <c r="W7" s="46">
        <v>0</v>
      </c>
      <c r="X7" s="25">
        <v>7.5868767453357577E-4</v>
      </c>
      <c r="Y7" s="25" t="str">
        <f>IF(R7&gt;S7, "targeted", "avoided")</f>
        <v>targeted</v>
      </c>
      <c r="Z7" s="25" t="str">
        <f t="shared" si="0"/>
        <v>commission</v>
      </c>
      <c r="AB7" s="25" t="str">
        <f>IF(L7=Y7, "Pass", "Fail")</f>
        <v>Pass</v>
      </c>
      <c r="AD7" s="46">
        <v>8.014912414550782</v>
      </c>
      <c r="AE7" s="46">
        <v>20</v>
      </c>
      <c r="AF7" s="25" t="str">
        <f>IF(AND(AB7="Pass", OR(AND(L7="Avoided", J7&gt;AE7),AND(L7="targeted", I7&gt;AD7))), "Pass", "Fail")</f>
        <v>Pass</v>
      </c>
      <c r="AH7" s="46">
        <v>4.7880474090576168</v>
      </c>
      <c r="AI7" s="46">
        <v>1.1447867393493651</v>
      </c>
      <c r="AJ7" s="25" t="str">
        <f>IF(AND(AB7="Pass", OR(AND(Y7="Avoided", W7&gt;AI7),AND(Y7="targeted", V7&gt;AH7))), "Pass", "Fail")</f>
        <v>Pass</v>
      </c>
      <c r="AL7" s="25" t="str">
        <f>IF(AND(AF7="Pass", AJ7="Pass"), "Yes", "No")</f>
        <v>Yes</v>
      </c>
      <c r="AM7" s="25" t="s">
        <v>40</v>
      </c>
      <c r="AN7" s="25" t="s">
        <v>74</v>
      </c>
      <c r="AP7" s="25" t="s">
        <v>103</v>
      </c>
      <c r="AR7" s="25" t="s">
        <v>63</v>
      </c>
      <c r="AS7" s="25" t="str">
        <f>A7</f>
        <v>1996-1997</v>
      </c>
      <c r="AT7" s="25" t="s">
        <v>80</v>
      </c>
      <c r="AU7" s="25" t="str">
        <f>C7</f>
        <v>Other Vegetation</v>
      </c>
      <c r="AV7" s="25" t="s">
        <v>93</v>
      </c>
      <c r="AW7" s="46">
        <f>E7</f>
        <v>1.4634146690368652</v>
      </c>
      <c r="AX7" s="25" t="s">
        <v>81</v>
      </c>
      <c r="AY7" s="25" t="s">
        <v>82</v>
      </c>
      <c r="AZ7" s="46">
        <f>F7</f>
        <v>1.3379459381103516</v>
      </c>
      <c r="BA7" s="25" t="s">
        <v>81</v>
      </c>
      <c r="BB7" s="25" t="s">
        <v>83</v>
      </c>
      <c r="BC7" s="25" t="str">
        <f>C7</f>
        <v>Other Vegetation</v>
      </c>
      <c r="BD7" s="25" t="s">
        <v>84</v>
      </c>
      <c r="BE7" s="25" t="str">
        <f>A7</f>
        <v>1996-1997</v>
      </c>
      <c r="BF7" s="25" t="s">
        <v>85</v>
      </c>
      <c r="BG7" s="25" t="str">
        <f>Z7</f>
        <v>commission</v>
      </c>
      <c r="BH7" s="25" t="s">
        <v>86</v>
      </c>
      <c r="BI7" s="46">
        <f>I7</f>
        <v>8.6899642944335938</v>
      </c>
      <c r="BJ7" s="25" t="s">
        <v>87</v>
      </c>
      <c r="BK7" s="46">
        <f>AD7</f>
        <v>8.014912414550782</v>
      </c>
      <c r="BL7" s="25" t="s">
        <v>88</v>
      </c>
      <c r="BM7" s="47">
        <f>D7</f>
        <v>15</v>
      </c>
      <c r="BN7" s="25" t="s">
        <v>89</v>
      </c>
      <c r="BO7" s="25" t="str">
        <f>C7</f>
        <v>Other Vegetation</v>
      </c>
      <c r="BP7" s="25" t="s">
        <v>90</v>
      </c>
      <c r="BQ7" s="25" t="s">
        <v>91</v>
      </c>
      <c r="BR7" s="25" t="s">
        <v>105</v>
      </c>
      <c r="BS7" s="25" t="str">
        <f t="shared" si="1"/>
        <v>Other Vegetation</v>
      </c>
      <c r="BT7" s="25" t="s">
        <v>101</v>
      </c>
      <c r="BU7" s="25" t="str">
        <f>A7</f>
        <v>1996-1997</v>
      </c>
      <c r="BV7" s="25" t="s">
        <v>92</v>
      </c>
      <c r="BW7" s="46">
        <f>R7</f>
        <v>4.1754469275474548E-3</v>
      </c>
      <c r="BX7" s="25" t="s">
        <v>94</v>
      </c>
      <c r="BY7" s="46">
        <f>S7</f>
        <v>3.1758667901158333E-3</v>
      </c>
      <c r="BZ7" s="25" t="s">
        <v>108</v>
      </c>
      <c r="CA7" s="25" t="str">
        <f>C7</f>
        <v>Other Vegetation</v>
      </c>
      <c r="CB7" s="25" t="s">
        <v>95</v>
      </c>
      <c r="CC7" s="25" t="str">
        <f>A7</f>
        <v>1996-1997</v>
      </c>
      <c r="CD7" s="25" t="s">
        <v>85</v>
      </c>
      <c r="CE7" s="25" t="str">
        <f>Z7</f>
        <v>commission</v>
      </c>
      <c r="CF7" s="25" t="s">
        <v>86</v>
      </c>
      <c r="CG7" s="46">
        <f>V7</f>
        <v>23.940237045288086</v>
      </c>
      <c r="CH7" s="25" t="s">
        <v>87</v>
      </c>
      <c r="CI7" s="46">
        <f>AH7</f>
        <v>4.7880474090576168</v>
      </c>
      <c r="CJ7" s="25" t="s">
        <v>96</v>
      </c>
      <c r="CK7" s="25">
        <f>Q7</f>
        <v>15</v>
      </c>
      <c r="CL7" s="25" t="s">
        <v>97</v>
      </c>
      <c r="CM7" s="25" t="str">
        <f>C7</f>
        <v>Other Vegetation</v>
      </c>
      <c r="CN7" s="25" t="s">
        <v>98</v>
      </c>
      <c r="CO7" s="25" t="s">
        <v>91</v>
      </c>
      <c r="CP7" s="25" t="s">
        <v>99</v>
      </c>
      <c r="CQ7" s="25" t="str">
        <f>C7</f>
        <v>Other Vegetation</v>
      </c>
      <c r="CR7" s="25" t="s">
        <v>100</v>
      </c>
      <c r="CS7" s="25" t="str">
        <f>C7</f>
        <v>Other Vegetation</v>
      </c>
      <c r="CT7" s="25" t="s">
        <v>106</v>
      </c>
      <c r="CU7" s="25" t="str">
        <f>C7</f>
        <v>Other Vegetation</v>
      </c>
      <c r="CV7" s="25" t="str">
        <f t="shared" si="2"/>
        <v>targeted</v>
      </c>
      <c r="CW7" s="25" t="s">
        <v>107</v>
      </c>
      <c r="CX7" s="25" t="str">
        <f>A7</f>
        <v>1996-1997</v>
      </c>
      <c r="CY7" s="25" t="s">
        <v>102</v>
      </c>
      <c r="DA7" s="25" t="str">
        <f>_xlfn.CONCAT(AR7:BP7)</f>
        <v>Examining the transitions from Forest in 1996-1997,  Other Vegetation experienced a gain intensity of 1.46341466903687%, above the uniform of 1.33794593811035%, which meant that Forest loss was targeted by Other Vegetation in1996-1997. This was further supported by good evidence where a commission error of 8.68996429443359% (above the mean of 8.01491241455078% in this land-system regime) was required in 15 pixels lost from Forest to Other Vegetation to account for its deviation past the uniform.</v>
      </c>
      <c r="DB7" s="25" t="str">
        <f t="shared" si="3"/>
        <v>Examining the transitions to Other Vegetation in 1996-1997, Forest experienced a loss intensity of 0.00417544692754745%, above the uniform of 0.00317586679011583%, which meant that the gain of Other Vegetation targeted Forest in 1996-1997. This was further supported by good evidence where a commission error of 23.9402370452881% (above the mean of 4.78804740905762% in this land-system regime) was required in these 15 pixels gained by Other Vegetation from Forest to account for its deviation past the uniform.</v>
      </c>
      <c r="DC7" s="25" t="str">
        <f t="shared" si="4"/>
        <v>Therefore, since good evidence supported the reciprocal relationship that (1) Forest loss was targeted by Other Vegetation and (2) the gain of Other Vegetation targeted Forest, this transition where Other Vegetationtargeted Forest in 1996-1997 was truly systematic.</v>
      </c>
    </row>
    <row r="8" spans="1:107" s="48" customFormat="1" ht="14" thickBot="1" x14ac:dyDescent="0.2">
      <c r="A8" s="48" t="s">
        <v>74</v>
      </c>
      <c r="B8" s="48" t="s">
        <v>0</v>
      </c>
      <c r="C8" s="48" t="s">
        <v>5</v>
      </c>
      <c r="D8" s="48">
        <v>1</v>
      </c>
      <c r="E8" s="49">
        <v>1.0277491994202137E-2</v>
      </c>
      <c r="F8" s="49">
        <v>1.3379459381103516</v>
      </c>
      <c r="G8" s="48">
        <v>131.9339599609375</v>
      </c>
      <c r="H8" s="48">
        <v>130.9339599609375</v>
      </c>
      <c r="I8" s="49">
        <v>0</v>
      </c>
      <c r="J8" s="49">
        <v>99.242042541503906</v>
      </c>
      <c r="K8" s="48">
        <v>5.2607875317335129E-2</v>
      </c>
      <c r="L8" s="48" t="str">
        <f>IF(E8&gt;F8, "targeted", "avoided")</f>
        <v>avoided</v>
      </c>
      <c r="N8" s="48" t="s">
        <v>10</v>
      </c>
      <c r="O8" s="48" t="s">
        <v>5</v>
      </c>
      <c r="P8" s="48" t="s">
        <v>0</v>
      </c>
      <c r="Q8" s="48">
        <v>1</v>
      </c>
      <c r="R8" s="49">
        <v>2.783631207421422E-4</v>
      </c>
      <c r="S8" s="49">
        <v>4.3141195783391595E-4</v>
      </c>
      <c r="T8" s="48">
        <v>1.5498195886611938</v>
      </c>
      <c r="U8" s="48">
        <v>0.54981958866119385</v>
      </c>
      <c r="V8" s="49">
        <v>0</v>
      </c>
      <c r="W8" s="49">
        <v>35.476360321044922</v>
      </c>
      <c r="X8" s="48">
        <v>1.9375164993107319E-4</v>
      </c>
      <c r="Y8" s="48" t="str">
        <f>IF(R8&gt;S8, "targeted", "avoided")</f>
        <v>avoided</v>
      </c>
      <c r="Z8" s="48" t="str">
        <f t="shared" si="0"/>
        <v>omission</v>
      </c>
      <c r="AB8" s="48" t="str">
        <f>IF(L8=Y8, "Pass", "Fail")</f>
        <v>Pass</v>
      </c>
      <c r="AD8" s="49">
        <v>0</v>
      </c>
      <c r="AE8" s="49">
        <v>59.848408508300778</v>
      </c>
      <c r="AF8" s="48" t="str">
        <f>IF(AND(AB8="Pass", OR(AND(L8="Avoided", J8&gt;AE8),AND(L8="targeted", I8&gt;AD8))), "Pass", "Fail")</f>
        <v>Pass</v>
      </c>
      <c r="AH8" s="49">
        <v>0</v>
      </c>
      <c r="AI8" s="49">
        <v>27.095272064208984</v>
      </c>
      <c r="AJ8" s="48" t="str">
        <f>IF(AND(AB8="Pass", OR(AND(Y8="Avoided", W8&gt;AI8),AND(Y8="targeted", V8&gt;AH8))), "Pass", "Fail")</f>
        <v>Pass</v>
      </c>
      <c r="AK8" s="50"/>
      <c r="AL8" s="48" t="str">
        <f>IF(AND(AF8="Pass", AJ8="Pass"), "Yes", "No")</f>
        <v>Yes</v>
      </c>
      <c r="AM8" s="48" t="s">
        <v>36</v>
      </c>
      <c r="AN8" s="48" t="s">
        <v>74</v>
      </c>
      <c r="AP8" s="48" t="s">
        <v>104</v>
      </c>
      <c r="AR8" s="25" t="s">
        <v>63</v>
      </c>
      <c r="AS8" s="48" t="str">
        <f>A8</f>
        <v>1996-1997</v>
      </c>
      <c r="AT8" s="48" t="s">
        <v>79</v>
      </c>
      <c r="AU8" s="48" t="str">
        <f>C8</f>
        <v>Non-Vegetation</v>
      </c>
      <c r="AV8" s="25" t="s">
        <v>93</v>
      </c>
      <c r="AW8" s="49">
        <f>E8</f>
        <v>1.0277491994202137E-2</v>
      </c>
      <c r="AX8" s="25" t="s">
        <v>81</v>
      </c>
      <c r="AY8" s="25" t="s">
        <v>110</v>
      </c>
      <c r="AZ8" s="49">
        <f>F8</f>
        <v>1.3379459381103516</v>
      </c>
      <c r="BA8" s="48" t="s">
        <v>81</v>
      </c>
      <c r="BB8" s="25" t="s">
        <v>111</v>
      </c>
      <c r="BC8" s="48" t="str">
        <f>C8</f>
        <v>Non-Vegetation</v>
      </c>
      <c r="BD8" s="48" t="s">
        <v>101</v>
      </c>
      <c r="BE8" s="48" t="str">
        <f>A8</f>
        <v>1996-1997</v>
      </c>
      <c r="BF8" s="25" t="s">
        <v>112</v>
      </c>
      <c r="BG8" s="48" t="str">
        <f>Z8</f>
        <v>omission</v>
      </c>
      <c r="BH8" s="25" t="s">
        <v>86</v>
      </c>
      <c r="BI8" s="49">
        <f>J8</f>
        <v>99.242042541503906</v>
      </c>
      <c r="BJ8" s="25" t="s">
        <v>87</v>
      </c>
      <c r="BK8" s="49">
        <f>AE8</f>
        <v>59.848408508300778</v>
      </c>
      <c r="BL8" s="52" t="s">
        <v>119</v>
      </c>
      <c r="BM8" s="51">
        <f>H8</f>
        <v>130.9339599609375</v>
      </c>
      <c r="BN8" s="52" t="s">
        <v>120</v>
      </c>
      <c r="BO8" s="48" t="str">
        <f>C8</f>
        <v>Non-Vegetation</v>
      </c>
      <c r="BP8" s="25" t="s">
        <v>90</v>
      </c>
      <c r="BQ8" s="25" t="s">
        <v>91</v>
      </c>
      <c r="BR8" s="25" t="s">
        <v>105</v>
      </c>
      <c r="BS8" s="48" t="str">
        <f>C8</f>
        <v>Non-Vegetation</v>
      </c>
      <c r="BT8" s="48" t="s">
        <v>101</v>
      </c>
      <c r="BU8" s="48" t="str">
        <f>A8</f>
        <v>1996-1997</v>
      </c>
      <c r="BV8" s="25" t="s">
        <v>92</v>
      </c>
      <c r="BW8" s="49">
        <f>R8</f>
        <v>2.783631207421422E-4</v>
      </c>
      <c r="BX8" s="25" t="s">
        <v>109</v>
      </c>
      <c r="BY8" s="49">
        <f>S8</f>
        <v>4.3141195783391595E-4</v>
      </c>
      <c r="BZ8" s="25" t="s">
        <v>108</v>
      </c>
      <c r="CA8" s="48" t="str">
        <f>C8</f>
        <v>Non-Vegetation</v>
      </c>
      <c r="CB8" s="25" t="s">
        <v>113</v>
      </c>
      <c r="CC8" s="48" t="str">
        <f>A8</f>
        <v>1996-1997</v>
      </c>
      <c r="CD8" s="25" t="s">
        <v>112</v>
      </c>
      <c r="CE8" s="48" t="str">
        <f>Z8</f>
        <v>omission</v>
      </c>
      <c r="CF8" s="25" t="s">
        <v>86</v>
      </c>
      <c r="CG8" s="49">
        <f>W8</f>
        <v>35.476360321044922</v>
      </c>
      <c r="CH8" s="25" t="s">
        <v>87</v>
      </c>
      <c r="CI8" s="49">
        <f>AI8</f>
        <v>27.095272064208984</v>
      </c>
      <c r="CJ8" s="52" t="s">
        <v>119</v>
      </c>
      <c r="CK8" s="48">
        <f>U8</f>
        <v>0.54981958866119385</v>
      </c>
      <c r="CL8" s="52" t="s">
        <v>120</v>
      </c>
      <c r="CM8" s="48" t="str">
        <f>C8</f>
        <v>Non-Vegetation</v>
      </c>
      <c r="CN8" s="25" t="s">
        <v>90</v>
      </c>
      <c r="CO8" s="25" t="s">
        <v>91</v>
      </c>
      <c r="CP8" s="25" t="s">
        <v>114</v>
      </c>
      <c r="CQ8" s="48" t="str">
        <f>C8</f>
        <v>Non-Vegetation</v>
      </c>
      <c r="CR8" s="25" t="s">
        <v>100</v>
      </c>
      <c r="CS8" s="48" t="str">
        <f>C8</f>
        <v>Non-Vegetation</v>
      </c>
      <c r="CT8" s="25" t="s">
        <v>115</v>
      </c>
      <c r="CU8" s="48" t="str">
        <f>C8</f>
        <v>Non-Vegetation</v>
      </c>
      <c r="CV8" s="48" t="str">
        <f>L8</f>
        <v>avoided</v>
      </c>
      <c r="CW8" s="25" t="s">
        <v>107</v>
      </c>
      <c r="CX8" s="48" t="str">
        <f>A8</f>
        <v>1996-1997</v>
      </c>
      <c r="CY8" s="25" t="s">
        <v>102</v>
      </c>
      <c r="DA8" s="25" t="str">
        <f>_xlfn.CONCAT(AR8:BP8)</f>
        <v>Examining the transitions from Forest in 1996-1997, Non-Vegetation experienced a gain intensity of 0.0102774919942021%, below the uniform of 1.33794593811035%, which meant that Forest loss was avoided by Non-Vegetation in 1996-1997. This was further supported by good evidence where an omission error of 99.2420425415039% (above the mean of 59.8484085083008% in this land-system regime) was required. This meant that 130.933959960937 pixels had to be erroneously omitted in this transition from Forest to Non-Vegetation to account for its deviation past the uniform.</v>
      </c>
      <c r="DB8" s="25" t="str">
        <f t="shared" si="3"/>
        <v>Examining the transitions to Non-Vegetation in 1996-1997, Forest experienced a loss intensity of 0.000278363120742142%, below the uniform of 0.000431411957833916%, which meant that the gain of Non-Vegetation avoided Forest in 1996-1997. This was further supported by good evidence where an omission error of 35.4763603210449% (above the mean of 27.095272064209% in this land-system regime) was required. This meant that 0.549819588661194 pixels had to be erroneously omitted in this transition from Forest to Non-Vegetation to account for its deviation past the uniform.</v>
      </c>
      <c r="DC8" s="25" t="str">
        <f t="shared" si="4"/>
        <v>Therefore, since good evidence supported the reciprocal relationship that (1) Forest loss was avoided by Non-Vegetation and (2) the gain of Non-Vegetationavoided Forest, this transition where Non-Vegetationavoided Forest in 1996-1997 was truly systematic.</v>
      </c>
    </row>
    <row r="9" spans="1:107" s="31" customFormat="1" ht="15" thickTop="1" thickBot="1" x14ac:dyDescent="0.25">
      <c r="A9" s="39" t="s">
        <v>43</v>
      </c>
      <c r="B9" s="39" t="s">
        <v>44</v>
      </c>
      <c r="C9" s="39" t="s">
        <v>45</v>
      </c>
      <c r="D9" s="39" t="s">
        <v>53</v>
      </c>
      <c r="E9" s="40" t="s">
        <v>55</v>
      </c>
      <c r="F9" s="40" t="s">
        <v>54</v>
      </c>
      <c r="G9" s="39" t="s">
        <v>56</v>
      </c>
      <c r="H9" s="39" t="s">
        <v>57</v>
      </c>
      <c r="I9" s="41" t="s">
        <v>47</v>
      </c>
      <c r="J9" s="41" t="s">
        <v>48</v>
      </c>
      <c r="K9" s="39" t="s">
        <v>46</v>
      </c>
      <c r="L9" s="42" t="s">
        <v>31</v>
      </c>
      <c r="M9" s="37"/>
      <c r="N9" s="39" t="s">
        <v>43</v>
      </c>
      <c r="O9" s="39" t="s">
        <v>45</v>
      </c>
      <c r="P9" s="39" t="s">
        <v>44</v>
      </c>
      <c r="Q9" s="39" t="s">
        <v>53</v>
      </c>
      <c r="R9" s="40" t="s">
        <v>55</v>
      </c>
      <c r="S9" s="40" t="s">
        <v>54</v>
      </c>
      <c r="T9" s="39" t="s">
        <v>56</v>
      </c>
      <c r="U9" s="39" t="s">
        <v>57</v>
      </c>
      <c r="V9" s="41" t="s">
        <v>47</v>
      </c>
      <c r="W9" s="41" t="s">
        <v>48</v>
      </c>
      <c r="X9" s="39" t="s">
        <v>46</v>
      </c>
      <c r="Y9" s="42" t="s">
        <v>31</v>
      </c>
      <c r="Z9" s="37"/>
      <c r="AA9" s="37"/>
      <c r="AB9" s="39" t="s">
        <v>37</v>
      </c>
      <c r="AC9" s="32"/>
      <c r="AD9" s="41" t="s">
        <v>49</v>
      </c>
      <c r="AE9" s="41" t="s">
        <v>50</v>
      </c>
      <c r="AF9" s="39" t="s">
        <v>42</v>
      </c>
      <c r="AG9" s="32"/>
      <c r="AH9" s="41" t="s">
        <v>49</v>
      </c>
      <c r="AI9" s="41" t="s">
        <v>50</v>
      </c>
      <c r="AJ9" s="39" t="s">
        <v>42</v>
      </c>
      <c r="AK9" s="32"/>
      <c r="AL9" s="39" t="s">
        <v>41</v>
      </c>
      <c r="AM9" s="39" t="s">
        <v>32</v>
      </c>
      <c r="AN9" s="39" t="s">
        <v>43</v>
      </c>
      <c r="AO9" s="32"/>
      <c r="AP9" s="34" t="s">
        <v>31</v>
      </c>
      <c r="AQ9" s="34"/>
      <c r="AR9" s="34" t="s">
        <v>62</v>
      </c>
      <c r="AW9" s="33"/>
      <c r="AZ9" s="33"/>
      <c r="BI9" s="33"/>
      <c r="BK9" s="33"/>
      <c r="BM9" s="43"/>
    </row>
    <row r="10" spans="1:107" ht="14" thickTop="1" x14ac:dyDescent="0.15">
      <c r="A10" s="25" t="s">
        <v>69</v>
      </c>
      <c r="B10" s="25" t="s">
        <v>0</v>
      </c>
      <c r="C10" s="25" t="s">
        <v>1</v>
      </c>
      <c r="D10" s="25">
        <v>3058</v>
      </c>
      <c r="E10" s="46">
        <v>8.8908271789550781</v>
      </c>
      <c r="F10" s="46">
        <v>7.0618629455566406</v>
      </c>
      <c r="G10" s="25">
        <v>2381.1279296875</v>
      </c>
      <c r="H10" s="25">
        <v>676.87200927734375</v>
      </c>
      <c r="I10" s="46">
        <v>22.134468078613281</v>
      </c>
      <c r="J10" s="46">
        <v>0</v>
      </c>
      <c r="K10" s="25">
        <v>0.4539932906627655</v>
      </c>
      <c r="L10" s="25" t="str">
        <f t="shared" ref="L10:L16" si="5">IF(E10&gt;F10, "targeted", "avoided")</f>
        <v>targeted</v>
      </c>
      <c r="N10" s="25" t="s">
        <v>14</v>
      </c>
      <c r="O10" s="25" t="s">
        <v>1</v>
      </c>
      <c r="P10" s="25" t="s">
        <v>0</v>
      </c>
      <c r="Q10" s="25">
        <v>3058</v>
      </c>
      <c r="R10" s="46">
        <v>0.921275794506073</v>
      </c>
      <c r="S10" s="46">
        <v>0.71007496118545532</v>
      </c>
      <c r="T10" s="25">
        <v>2351.9453125</v>
      </c>
      <c r="U10" s="25">
        <v>706.0545654296875</v>
      </c>
      <c r="V10" s="46">
        <v>23.088769912719727</v>
      </c>
      <c r="W10" s="46">
        <v>0</v>
      </c>
      <c r="X10" s="25">
        <v>0.14917002618312836</v>
      </c>
      <c r="Y10" s="25" t="str">
        <f t="shared" ref="Y10:Y16" si="6">IF(R10&gt;S10, "targeted", "avoided")</f>
        <v>targeted</v>
      </c>
      <c r="Z10" s="25" t="str">
        <f t="shared" si="0"/>
        <v>commission</v>
      </c>
      <c r="AB10" s="25" t="str">
        <f t="shared" ref="AB10:AB16" si="7">IF(L10=Y10, "Pass", "Fail")</f>
        <v>Pass</v>
      </c>
      <c r="AD10" s="46">
        <v>12.598438433238439</v>
      </c>
      <c r="AE10" s="46">
        <v>4.3416835239955356</v>
      </c>
      <c r="AF10" s="25" t="str">
        <f t="shared" ref="AF10:AF16" si="8">IF(AND(AB10="Pass", OR(AND(L10="Avoided", J10&gt;AE10),AND(L10="targeted", I10&gt;AD10))), "Pass", "Fail")</f>
        <v>Pass</v>
      </c>
      <c r="AH10" s="46">
        <v>23.062611716134207</v>
      </c>
      <c r="AI10" s="46">
        <v>0</v>
      </c>
      <c r="AJ10" s="25" t="str">
        <f t="shared" ref="AJ10:AJ16" si="9">IF(AND(AB10="Pass", OR(AND(Y10="Avoided", W10&gt;AI10),AND(Y10="targeted", V10&gt;AH10))), "Pass", "Fail")</f>
        <v>Pass</v>
      </c>
      <c r="AL10" s="25" t="str">
        <f t="shared" ref="AL10:AL16" si="10">IF(AND(AF10="Pass", AJ10="Pass"), "Yes", "No")</f>
        <v>Yes</v>
      </c>
      <c r="AM10" s="25" t="s">
        <v>34</v>
      </c>
      <c r="AN10" s="25" t="s">
        <v>69</v>
      </c>
      <c r="AP10" s="25" t="s">
        <v>103</v>
      </c>
      <c r="AR10" s="25" t="s">
        <v>63</v>
      </c>
      <c r="AS10" s="25" t="str">
        <f>A10</f>
        <v>2000-2001</v>
      </c>
      <c r="AT10" s="25" t="s">
        <v>80</v>
      </c>
      <c r="AU10" s="25" t="str">
        <f>C10</f>
        <v>Mosaic Vegetation</v>
      </c>
      <c r="AV10" s="25" t="s">
        <v>93</v>
      </c>
      <c r="AW10" s="46">
        <f>E10</f>
        <v>8.8908271789550781</v>
      </c>
      <c r="AX10" s="25" t="s">
        <v>81</v>
      </c>
      <c r="AY10" s="25" t="s">
        <v>82</v>
      </c>
      <c r="AZ10" s="46">
        <f>F10</f>
        <v>7.0618629455566406</v>
      </c>
      <c r="BA10" s="25" t="s">
        <v>81</v>
      </c>
      <c r="BB10" s="25" t="s">
        <v>83</v>
      </c>
      <c r="BC10" s="25" t="str">
        <f>C10</f>
        <v>Mosaic Vegetation</v>
      </c>
      <c r="BD10" s="25" t="s">
        <v>84</v>
      </c>
      <c r="BE10" s="25" t="str">
        <f>A10</f>
        <v>2000-2001</v>
      </c>
      <c r="BF10" s="25" t="s">
        <v>85</v>
      </c>
      <c r="BG10" s="25" t="str">
        <f>Z10</f>
        <v>commission</v>
      </c>
      <c r="BH10" s="25" t="s">
        <v>86</v>
      </c>
      <c r="BI10" s="46">
        <f>I10</f>
        <v>22.134468078613281</v>
      </c>
      <c r="BJ10" s="25" t="s">
        <v>87</v>
      </c>
      <c r="BK10" s="46">
        <f>AD10</f>
        <v>12.598438433238439</v>
      </c>
      <c r="BL10" s="25" t="s">
        <v>88</v>
      </c>
      <c r="BM10" s="47">
        <f>D10</f>
        <v>3058</v>
      </c>
      <c r="BN10" s="25" t="s">
        <v>89</v>
      </c>
      <c r="BO10" s="25" t="str">
        <f>C10</f>
        <v>Mosaic Vegetation</v>
      </c>
      <c r="BP10" s="25" t="s">
        <v>90</v>
      </c>
      <c r="BQ10" s="25" t="s">
        <v>91</v>
      </c>
      <c r="BR10" s="25" t="s">
        <v>105</v>
      </c>
      <c r="BS10" s="25" t="str">
        <f>C10</f>
        <v>Mosaic Vegetation</v>
      </c>
      <c r="BT10" s="25" t="s">
        <v>101</v>
      </c>
      <c r="BU10" s="25" t="str">
        <f>A10</f>
        <v>2000-2001</v>
      </c>
      <c r="BV10" s="25" t="s">
        <v>92</v>
      </c>
      <c r="BW10" s="46">
        <f>R10</f>
        <v>0.921275794506073</v>
      </c>
      <c r="BX10" s="25" t="s">
        <v>94</v>
      </c>
      <c r="BY10" s="46">
        <f>S10</f>
        <v>0.71007496118545532</v>
      </c>
      <c r="BZ10" s="25" t="s">
        <v>108</v>
      </c>
      <c r="CA10" s="25" t="str">
        <f>C10</f>
        <v>Mosaic Vegetation</v>
      </c>
      <c r="CB10" s="25" t="s">
        <v>95</v>
      </c>
      <c r="CC10" s="25" t="str">
        <f>A10</f>
        <v>2000-2001</v>
      </c>
      <c r="CD10" s="25" t="s">
        <v>85</v>
      </c>
      <c r="CE10" s="25" t="str">
        <f>Z10</f>
        <v>commission</v>
      </c>
      <c r="CF10" s="25" t="s">
        <v>86</v>
      </c>
      <c r="CG10" s="46">
        <f>V10</f>
        <v>23.088769912719727</v>
      </c>
      <c r="CH10" s="25" t="s">
        <v>87</v>
      </c>
      <c r="CI10" s="46">
        <f>AH10</f>
        <v>23.062611716134207</v>
      </c>
      <c r="CJ10" s="25" t="s">
        <v>96</v>
      </c>
      <c r="CK10" s="25">
        <f>Q10</f>
        <v>3058</v>
      </c>
      <c r="CL10" s="25" t="s">
        <v>97</v>
      </c>
      <c r="CM10" s="25" t="str">
        <f>C10</f>
        <v>Mosaic Vegetation</v>
      </c>
      <c r="CN10" s="25" t="s">
        <v>98</v>
      </c>
      <c r="CO10" s="25" t="s">
        <v>91</v>
      </c>
      <c r="CP10" s="25" t="s">
        <v>99</v>
      </c>
      <c r="CQ10" s="25" t="str">
        <f>C10</f>
        <v>Mosaic Vegetation</v>
      </c>
      <c r="CR10" s="25" t="s">
        <v>100</v>
      </c>
      <c r="CS10" s="25" t="str">
        <f>C10</f>
        <v>Mosaic Vegetation</v>
      </c>
      <c r="CT10" s="25" t="s">
        <v>106</v>
      </c>
      <c r="CU10" s="25" t="str">
        <f>C10</f>
        <v>Mosaic Vegetation</v>
      </c>
      <c r="CV10" s="25" t="str">
        <f>L10</f>
        <v>targeted</v>
      </c>
      <c r="CW10" s="25" t="s">
        <v>107</v>
      </c>
      <c r="CX10" s="25" t="str">
        <f>A10</f>
        <v>2000-2001</v>
      </c>
      <c r="CY10" s="25" t="s">
        <v>102</v>
      </c>
      <c r="DA10" s="25" t="str">
        <f>_xlfn.CONCAT(AR10:BP10)</f>
        <v>Examining the transitions from Forest in 2000-2001,  Mosaic Vegetation experienced a gain intensity of 8.89082717895508%, above the uniform of 7.06186294555664%, which meant that Forest loss was targeted by Mosaic Vegetation in2000-2001. This was further supported by good evidence where a commission error of 22.1344680786133% (above the mean of 12.5984384332384% in this land-system regime) was required in 3058 pixels lost from Forest to Mosaic Vegetation to account for its deviation past the uniform.</v>
      </c>
      <c r="DB10" s="25" t="str">
        <f t="shared" ref="DB10:DB16" si="11">_xlfn.CONCAT(BR10:CN10)</f>
        <v>Examining the transitions to Mosaic Vegetation in 2000-2001, Forest experienced a loss intensity of 0.921275794506073%, above the uniform of 0.710074961185455%, which meant that the gain of Mosaic Vegetation targeted Forest in 2000-2001. This was further supported by good evidence where a commission error of 23.0887699127197% (above the mean of 23.0626117161342% in this land-system regime) was required in these 3058 pixels gained by Mosaic Vegetation from Forest to account for its deviation past the uniform.</v>
      </c>
      <c r="DC10" s="25" t="str">
        <f t="shared" ref="DC10:DC16" si="12">_xlfn.CONCAT(CP10:CY10)</f>
        <v>Therefore, since good evidence supported the reciprocal relationship that (1) Forest loss was targeted by Mosaic Vegetation and (2) the gain of Mosaic Vegetation targeted Forest, this transition where Mosaic Vegetationtargeted Forest in 2000-2001 was truly systematic.</v>
      </c>
    </row>
    <row r="11" spans="1:107" s="48" customFormat="1" x14ac:dyDescent="0.15">
      <c r="A11" s="48" t="s">
        <v>69</v>
      </c>
      <c r="B11" s="48" t="s">
        <v>0</v>
      </c>
      <c r="C11" s="48" t="s">
        <v>4</v>
      </c>
      <c r="D11" s="48">
        <v>398</v>
      </c>
      <c r="E11" s="49">
        <v>1.7212299108505249</v>
      </c>
      <c r="F11" s="49">
        <v>7.0618629455566406</v>
      </c>
      <c r="G11" s="48">
        <v>1726.7490234375</v>
      </c>
      <c r="H11" s="48">
        <v>1328.7490234375</v>
      </c>
      <c r="I11" s="49">
        <v>0</v>
      </c>
      <c r="J11" s="49">
        <v>76.950904846191406</v>
      </c>
      <c r="K11" s="48">
        <v>0.45399335026741028</v>
      </c>
      <c r="L11" s="48" t="str">
        <f t="shared" si="5"/>
        <v>avoided</v>
      </c>
      <c r="N11" s="48" t="s">
        <v>14</v>
      </c>
      <c r="O11" s="48" t="s">
        <v>4</v>
      </c>
      <c r="P11" s="48" t="s">
        <v>0</v>
      </c>
      <c r="Q11" s="48">
        <v>398</v>
      </c>
      <c r="R11" s="49">
        <v>0.11990443617105484</v>
      </c>
      <c r="S11" s="49">
        <v>0.13243240118026733</v>
      </c>
      <c r="T11" s="48">
        <v>439.63934326171875</v>
      </c>
      <c r="U11" s="48">
        <v>41.63934326171875</v>
      </c>
      <c r="V11" s="49">
        <v>0</v>
      </c>
      <c r="W11" s="49">
        <v>9.4712505340576172</v>
      </c>
      <c r="X11" s="48">
        <v>1.8677281215786934E-2</v>
      </c>
      <c r="Y11" s="48" t="str">
        <f t="shared" si="6"/>
        <v>avoided</v>
      </c>
      <c r="Z11" s="48" t="str">
        <f t="shared" si="0"/>
        <v>omission</v>
      </c>
      <c r="AB11" s="48" t="str">
        <f t="shared" si="7"/>
        <v>Pass</v>
      </c>
      <c r="AD11" s="49">
        <v>0</v>
      </c>
      <c r="AE11" s="49">
        <v>58.659157412392751</v>
      </c>
      <c r="AF11" s="48" t="str">
        <f t="shared" si="8"/>
        <v>Pass</v>
      </c>
      <c r="AH11" s="49">
        <v>11.621937888009208</v>
      </c>
      <c r="AI11" s="49">
        <v>1.3530357905796595</v>
      </c>
      <c r="AJ11" s="48" t="str">
        <f t="shared" si="9"/>
        <v>Pass</v>
      </c>
      <c r="AK11" s="50"/>
      <c r="AL11" s="48" t="str">
        <f t="shared" si="10"/>
        <v>Yes</v>
      </c>
      <c r="AM11" s="48" t="s">
        <v>38</v>
      </c>
      <c r="AN11" s="48" t="s">
        <v>69</v>
      </c>
      <c r="AP11" s="48" t="s">
        <v>104</v>
      </c>
      <c r="AR11" s="25" t="s">
        <v>63</v>
      </c>
      <c r="AS11" s="48" t="str">
        <f t="shared" ref="AS11:AS12" si="13">A11</f>
        <v>2000-2001</v>
      </c>
      <c r="AT11" s="48" t="s">
        <v>79</v>
      </c>
      <c r="AU11" s="48" t="str">
        <f t="shared" ref="AU11:AU12" si="14">C11</f>
        <v>Cropland</v>
      </c>
      <c r="AV11" s="25" t="s">
        <v>93</v>
      </c>
      <c r="AW11" s="49">
        <f t="shared" ref="AW11:AW12" si="15">E11</f>
        <v>1.7212299108505249</v>
      </c>
      <c r="AX11" s="25" t="s">
        <v>81</v>
      </c>
      <c r="AY11" s="25" t="s">
        <v>110</v>
      </c>
      <c r="AZ11" s="49">
        <f t="shared" ref="AZ11:AZ12" si="16">F11</f>
        <v>7.0618629455566406</v>
      </c>
      <c r="BA11" s="48" t="s">
        <v>81</v>
      </c>
      <c r="BB11" s="25" t="s">
        <v>111</v>
      </c>
      <c r="BC11" s="48" t="str">
        <f t="shared" ref="BC11:BC12" si="17">C11</f>
        <v>Cropland</v>
      </c>
      <c r="BD11" s="48" t="s">
        <v>101</v>
      </c>
      <c r="BE11" s="48" t="str">
        <f t="shared" ref="BE11:BE12" si="18">A11</f>
        <v>2000-2001</v>
      </c>
      <c r="BF11" s="25" t="s">
        <v>112</v>
      </c>
      <c r="BG11" s="48" t="str">
        <f t="shared" ref="BG11:BG12" si="19">Z11</f>
        <v>omission</v>
      </c>
      <c r="BH11" s="25" t="s">
        <v>86</v>
      </c>
      <c r="BI11" s="49">
        <f t="shared" ref="BI11:BI12" si="20">J11</f>
        <v>76.950904846191406</v>
      </c>
      <c r="BJ11" s="25" t="s">
        <v>87</v>
      </c>
      <c r="BK11" s="49">
        <f t="shared" ref="BK11:BK12" si="21">AE11</f>
        <v>58.659157412392751</v>
      </c>
      <c r="BL11" s="52" t="s">
        <v>119</v>
      </c>
      <c r="BM11" s="51">
        <f t="shared" ref="BM11:BM12" si="22">H11</f>
        <v>1328.7490234375</v>
      </c>
      <c r="BN11" s="52" t="s">
        <v>120</v>
      </c>
      <c r="BO11" s="48" t="str">
        <f t="shared" ref="BO11:BO12" si="23">C11</f>
        <v>Cropland</v>
      </c>
      <c r="BP11" s="25" t="s">
        <v>90</v>
      </c>
      <c r="BQ11" s="25" t="s">
        <v>91</v>
      </c>
      <c r="BR11" s="25" t="s">
        <v>105</v>
      </c>
      <c r="BS11" s="48" t="str">
        <f t="shared" ref="BS11:BS12" si="24">C11</f>
        <v>Cropland</v>
      </c>
      <c r="BT11" s="48" t="s">
        <v>101</v>
      </c>
      <c r="BU11" s="48" t="str">
        <f t="shared" ref="BU11:BU12" si="25">A11</f>
        <v>2000-2001</v>
      </c>
      <c r="BV11" s="25" t="s">
        <v>92</v>
      </c>
      <c r="BW11" s="49">
        <f t="shared" ref="BW11:BW12" si="26">R11</f>
        <v>0.11990443617105484</v>
      </c>
      <c r="BX11" s="25" t="s">
        <v>109</v>
      </c>
      <c r="BY11" s="49">
        <f t="shared" ref="BY11:BY12" si="27">S11</f>
        <v>0.13243240118026733</v>
      </c>
      <c r="BZ11" s="25" t="s">
        <v>108</v>
      </c>
      <c r="CA11" s="48" t="str">
        <f t="shared" ref="CA11:CA12" si="28">C11</f>
        <v>Cropland</v>
      </c>
      <c r="CB11" s="25" t="s">
        <v>113</v>
      </c>
      <c r="CC11" s="48" t="str">
        <f t="shared" ref="CC11:CC12" si="29">A11</f>
        <v>2000-2001</v>
      </c>
      <c r="CD11" s="25" t="s">
        <v>112</v>
      </c>
      <c r="CE11" s="48" t="str">
        <f t="shared" ref="CE11:CE12" si="30">Z11</f>
        <v>omission</v>
      </c>
      <c r="CF11" s="25" t="s">
        <v>86</v>
      </c>
      <c r="CG11" s="49">
        <f t="shared" ref="CG11:CG12" si="31">W11</f>
        <v>9.4712505340576172</v>
      </c>
      <c r="CH11" s="25" t="s">
        <v>87</v>
      </c>
      <c r="CI11" s="49">
        <f t="shared" ref="CI11:CI12" si="32">AI11</f>
        <v>1.3530357905796595</v>
      </c>
      <c r="CJ11" s="52" t="s">
        <v>119</v>
      </c>
      <c r="CK11" s="48">
        <f t="shared" ref="CK11:CK12" si="33">U11</f>
        <v>41.63934326171875</v>
      </c>
      <c r="CL11" s="52" t="s">
        <v>120</v>
      </c>
      <c r="CM11" s="48" t="str">
        <f t="shared" ref="CM11:CM12" si="34">C11</f>
        <v>Cropland</v>
      </c>
      <c r="CN11" s="25" t="s">
        <v>90</v>
      </c>
      <c r="CO11" s="25" t="s">
        <v>91</v>
      </c>
      <c r="CP11" s="25" t="s">
        <v>114</v>
      </c>
      <c r="CQ11" s="48" t="str">
        <f t="shared" ref="CQ11:CQ12" si="35">C11</f>
        <v>Cropland</v>
      </c>
      <c r="CR11" s="25" t="s">
        <v>100</v>
      </c>
      <c r="CS11" s="48" t="str">
        <f t="shared" ref="CS11:CS12" si="36">C11</f>
        <v>Cropland</v>
      </c>
      <c r="CT11" s="25" t="s">
        <v>115</v>
      </c>
      <c r="CU11" s="48" t="str">
        <f t="shared" ref="CU11:CU12" si="37">C11</f>
        <v>Cropland</v>
      </c>
      <c r="CV11" s="48" t="str">
        <f t="shared" ref="CV11:CV12" si="38">L11</f>
        <v>avoided</v>
      </c>
      <c r="CW11" s="25" t="s">
        <v>107</v>
      </c>
      <c r="CX11" s="48" t="str">
        <f t="shared" ref="CX11:CX12" si="39">A11</f>
        <v>2000-2001</v>
      </c>
      <c r="CY11" s="25" t="s">
        <v>102</v>
      </c>
      <c r="DA11" s="25" t="str">
        <f>_xlfn.CONCAT(AR11:BP11)</f>
        <v>Examining the transitions from Forest in 2000-2001, Cropland experienced a gain intensity of 1.72122991085052%, below the uniform of 7.06186294555664%, which meant that Forest loss was avoided by Cropland in 2000-2001. This was further supported by good evidence where an omission error of 76.9509048461914% (above the mean of 58.6591574123928% in this land-system regime) was required. This meant that 1328.7490234375 pixels had to be erroneously omitted in this transition from Forest to Cropland to account for its deviation past the uniform.</v>
      </c>
      <c r="DB11" s="25" t="str">
        <f t="shared" si="11"/>
        <v>Examining the transitions to Cropland in 2000-2001, Forest experienced a loss intensity of 0.119904436171055%, below the uniform of 0.132432401180267%, which meant that the gain of Cropland avoided Forest in 2000-2001. This was further supported by good evidence where an omission error of 9.47125053405762% (above the mean of 1.35303579057966% in this land-system regime) was required. This meant that 41.6393432617187 pixels had to be erroneously omitted in this transition from Forest to Cropland to account for its deviation past the uniform.</v>
      </c>
      <c r="DC11" s="25" t="str">
        <f t="shared" si="12"/>
        <v>Therefore, since good evidence supported the reciprocal relationship that (1) Forest loss was avoided by Cropland and (2) the gain of Croplandavoided Forest, this transition where Croplandavoided Forest in 2000-2001 was truly systematic.</v>
      </c>
    </row>
    <row r="12" spans="1:107" s="48" customFormat="1" x14ac:dyDescent="0.15">
      <c r="A12" s="48" t="s">
        <v>69</v>
      </c>
      <c r="B12" s="48" t="s">
        <v>0</v>
      </c>
      <c r="C12" s="48" t="s">
        <v>3</v>
      </c>
      <c r="D12" s="48">
        <v>0</v>
      </c>
      <c r="E12" s="49">
        <v>0</v>
      </c>
      <c r="F12" s="49">
        <v>7.0618629455566406</v>
      </c>
      <c r="G12" s="48">
        <v>80.847564697265625</v>
      </c>
      <c r="H12" s="48">
        <v>80.847564697265625</v>
      </c>
      <c r="I12" s="49">
        <v>0</v>
      </c>
      <c r="J12" s="49">
        <v>100</v>
      </c>
      <c r="K12" s="48">
        <v>0.45399335026741028</v>
      </c>
      <c r="L12" s="48" t="str">
        <f t="shared" si="5"/>
        <v>avoided</v>
      </c>
      <c r="N12" s="48" t="s">
        <v>14</v>
      </c>
      <c r="O12" s="48" t="s">
        <v>3</v>
      </c>
      <c r="P12" s="48" t="s">
        <v>0</v>
      </c>
      <c r="Q12" s="48">
        <v>0</v>
      </c>
      <c r="R12" s="49">
        <v>0</v>
      </c>
      <c r="S12" s="49">
        <v>6.3524197321385145E-4</v>
      </c>
      <c r="T12" s="48">
        <v>2.1085784435272217</v>
      </c>
      <c r="U12" s="48">
        <v>2.1085784435272217</v>
      </c>
      <c r="V12" s="49">
        <v>0</v>
      </c>
      <c r="W12" s="49">
        <v>100</v>
      </c>
      <c r="X12" s="48">
        <v>5.1766581600531936E-4</v>
      </c>
      <c r="Y12" s="48" t="str">
        <f t="shared" si="6"/>
        <v>avoided</v>
      </c>
      <c r="Z12" s="48" t="str">
        <f t="shared" si="0"/>
        <v>omission</v>
      </c>
      <c r="AB12" s="48" t="str">
        <f t="shared" si="7"/>
        <v>Pass</v>
      </c>
      <c r="AD12" s="49">
        <v>0</v>
      </c>
      <c r="AE12" s="49">
        <v>85.366407666887554</v>
      </c>
      <c r="AF12" s="48" t="str">
        <f t="shared" si="8"/>
        <v>Pass</v>
      </c>
      <c r="AH12" s="49">
        <v>20.646295275006974</v>
      </c>
      <c r="AI12" s="49">
        <v>14.285714285714286</v>
      </c>
      <c r="AJ12" s="48" t="str">
        <f t="shared" si="9"/>
        <v>Pass</v>
      </c>
      <c r="AK12" s="50"/>
      <c r="AL12" s="48" t="str">
        <f t="shared" si="10"/>
        <v>Yes</v>
      </c>
      <c r="AM12" s="48" t="s">
        <v>39</v>
      </c>
      <c r="AN12" s="48" t="s">
        <v>69</v>
      </c>
      <c r="AP12" s="48" t="s">
        <v>104</v>
      </c>
      <c r="AR12" s="25" t="s">
        <v>63</v>
      </c>
      <c r="AS12" s="48" t="str">
        <f t="shared" si="13"/>
        <v>2000-2001</v>
      </c>
      <c r="AT12" s="48" t="s">
        <v>79</v>
      </c>
      <c r="AU12" s="48" t="str">
        <f t="shared" si="14"/>
        <v>Other Vegetation</v>
      </c>
      <c r="AV12" s="25" t="s">
        <v>93</v>
      </c>
      <c r="AW12" s="49">
        <f t="shared" si="15"/>
        <v>0</v>
      </c>
      <c r="AX12" s="25" t="s">
        <v>81</v>
      </c>
      <c r="AY12" s="25" t="s">
        <v>110</v>
      </c>
      <c r="AZ12" s="49">
        <f t="shared" si="16"/>
        <v>7.0618629455566406</v>
      </c>
      <c r="BA12" s="48" t="s">
        <v>81</v>
      </c>
      <c r="BB12" s="25" t="s">
        <v>111</v>
      </c>
      <c r="BC12" s="48" t="str">
        <f t="shared" si="17"/>
        <v>Other Vegetation</v>
      </c>
      <c r="BD12" s="48" t="s">
        <v>101</v>
      </c>
      <c r="BE12" s="48" t="str">
        <f t="shared" si="18"/>
        <v>2000-2001</v>
      </c>
      <c r="BF12" s="25" t="s">
        <v>112</v>
      </c>
      <c r="BG12" s="48" t="str">
        <f t="shared" si="19"/>
        <v>omission</v>
      </c>
      <c r="BH12" s="25" t="s">
        <v>86</v>
      </c>
      <c r="BI12" s="49">
        <f t="shared" si="20"/>
        <v>100</v>
      </c>
      <c r="BJ12" s="25" t="s">
        <v>87</v>
      </c>
      <c r="BK12" s="49">
        <f t="shared" si="21"/>
        <v>85.366407666887554</v>
      </c>
      <c r="BL12" s="52" t="s">
        <v>119</v>
      </c>
      <c r="BM12" s="51">
        <f t="shared" si="22"/>
        <v>80.847564697265625</v>
      </c>
      <c r="BN12" s="52" t="s">
        <v>120</v>
      </c>
      <c r="BO12" s="48" t="str">
        <f t="shared" si="23"/>
        <v>Other Vegetation</v>
      </c>
      <c r="BP12" s="25" t="s">
        <v>90</v>
      </c>
      <c r="BQ12" s="25" t="s">
        <v>91</v>
      </c>
      <c r="BR12" s="25" t="s">
        <v>105</v>
      </c>
      <c r="BS12" s="48" t="str">
        <f t="shared" si="24"/>
        <v>Other Vegetation</v>
      </c>
      <c r="BT12" s="48" t="s">
        <v>101</v>
      </c>
      <c r="BU12" s="48" t="str">
        <f t="shared" si="25"/>
        <v>2000-2001</v>
      </c>
      <c r="BV12" s="25" t="s">
        <v>92</v>
      </c>
      <c r="BW12" s="49">
        <f t="shared" si="26"/>
        <v>0</v>
      </c>
      <c r="BX12" s="25" t="s">
        <v>109</v>
      </c>
      <c r="BY12" s="49">
        <f t="shared" si="27"/>
        <v>6.3524197321385145E-4</v>
      </c>
      <c r="BZ12" s="25" t="s">
        <v>108</v>
      </c>
      <c r="CA12" s="48" t="str">
        <f t="shared" si="28"/>
        <v>Other Vegetation</v>
      </c>
      <c r="CB12" s="25" t="s">
        <v>113</v>
      </c>
      <c r="CC12" s="48" t="str">
        <f t="shared" si="29"/>
        <v>2000-2001</v>
      </c>
      <c r="CD12" s="25" t="s">
        <v>112</v>
      </c>
      <c r="CE12" s="48" t="str">
        <f t="shared" si="30"/>
        <v>omission</v>
      </c>
      <c r="CF12" s="25" t="s">
        <v>86</v>
      </c>
      <c r="CG12" s="49">
        <f t="shared" si="31"/>
        <v>100</v>
      </c>
      <c r="CH12" s="25" t="s">
        <v>87</v>
      </c>
      <c r="CI12" s="49">
        <f t="shared" si="32"/>
        <v>14.285714285714286</v>
      </c>
      <c r="CJ12" s="52" t="s">
        <v>119</v>
      </c>
      <c r="CK12" s="48">
        <f t="shared" si="33"/>
        <v>2.1085784435272217</v>
      </c>
      <c r="CL12" s="52" t="s">
        <v>120</v>
      </c>
      <c r="CM12" s="48" t="str">
        <f t="shared" si="34"/>
        <v>Other Vegetation</v>
      </c>
      <c r="CN12" s="25" t="s">
        <v>90</v>
      </c>
      <c r="CO12" s="25" t="s">
        <v>91</v>
      </c>
      <c r="CP12" s="25" t="s">
        <v>114</v>
      </c>
      <c r="CQ12" s="48" t="str">
        <f t="shared" si="35"/>
        <v>Other Vegetation</v>
      </c>
      <c r="CR12" s="25" t="s">
        <v>100</v>
      </c>
      <c r="CS12" s="48" t="str">
        <f t="shared" si="36"/>
        <v>Other Vegetation</v>
      </c>
      <c r="CT12" s="25" t="s">
        <v>115</v>
      </c>
      <c r="CU12" s="48" t="str">
        <f t="shared" si="37"/>
        <v>Other Vegetation</v>
      </c>
      <c r="CV12" s="48" t="str">
        <f t="shared" si="38"/>
        <v>avoided</v>
      </c>
      <c r="CW12" s="25" t="s">
        <v>107</v>
      </c>
      <c r="CX12" s="48" t="str">
        <f t="shared" si="39"/>
        <v>2000-2001</v>
      </c>
      <c r="CY12" s="25" t="s">
        <v>102</v>
      </c>
      <c r="DA12" s="25" t="str">
        <f>_xlfn.CONCAT(AR12:BP12)</f>
        <v>Examining the transitions from Forest in 2000-2001, Other Vegetation experienced a gain intensity of 0%, below the uniform of 7.06186294555664%, which meant that Forest loss was avoided by Other Vegetation in 2000-2001. This was further supported by good evidence where an omission error of 100% (above the mean of 85.3664076668876% in this land-system regime) was required. This meant that 80.8475646972656 pixels had to be erroneously omitted in this transition from Forest to Other Vegetation to account for its deviation past the uniform.</v>
      </c>
      <c r="DB12" s="25" t="str">
        <f t="shared" si="11"/>
        <v>Examining the transitions to Other Vegetation in 2000-2001, Forest experienced a loss intensity of 0%, below the uniform of 0.000635241973213851%, which meant that the gain of Other Vegetation avoided Forest in 2000-2001. This was further supported by good evidence where an omission error of 100% (above the mean of 14.2857142857143% in this land-system regime) was required. This meant that 2.10857844352722 pixels had to be erroneously omitted in this transition from Forest to Other Vegetation to account for its deviation past the uniform.</v>
      </c>
      <c r="DC12" s="25" t="str">
        <f t="shared" si="12"/>
        <v>Therefore, since good evidence supported the reciprocal relationship that (1) Forest loss was avoided by Other Vegetation and (2) the gain of Other Vegetationavoided Forest, this transition where Other Vegetationavoided Forest in 2000-2001 was truly systematic.</v>
      </c>
    </row>
    <row r="13" spans="1:107" x14ac:dyDescent="0.15">
      <c r="A13" s="25" t="s">
        <v>65</v>
      </c>
      <c r="B13" s="25" t="s">
        <v>0</v>
      </c>
      <c r="C13" s="25" t="s">
        <v>2</v>
      </c>
      <c r="D13" s="25">
        <v>11274</v>
      </c>
      <c r="E13" s="46">
        <v>11.862748146057129</v>
      </c>
      <c r="F13" s="46">
        <v>9.1497611999511719</v>
      </c>
      <c r="G13" s="25">
        <v>8435.9873046875</v>
      </c>
      <c r="H13" s="25">
        <v>2838.0126953125</v>
      </c>
      <c r="I13" s="46">
        <v>25.173076629638672</v>
      </c>
      <c r="J13" s="46">
        <v>0</v>
      </c>
      <c r="K13" s="25">
        <v>0.62173372507095337</v>
      </c>
      <c r="L13" s="25" t="str">
        <f t="shared" si="5"/>
        <v>targeted</v>
      </c>
      <c r="N13" s="25" t="s">
        <v>15</v>
      </c>
      <c r="O13" s="25" t="s">
        <v>2</v>
      </c>
      <c r="P13" s="25" t="s">
        <v>0</v>
      </c>
      <c r="Q13" s="25">
        <v>11274</v>
      </c>
      <c r="R13" s="46">
        <v>3.5100173950195312</v>
      </c>
      <c r="S13" s="46">
        <v>2.8946921825408936</v>
      </c>
      <c r="T13" s="25">
        <v>9238.6904296875</v>
      </c>
      <c r="U13" s="25">
        <v>2035.309814453125</v>
      </c>
      <c r="V13" s="46">
        <v>18.053129196166992</v>
      </c>
      <c r="W13" s="46">
        <v>0</v>
      </c>
      <c r="X13" s="25">
        <v>0.43000534176826477</v>
      </c>
      <c r="Y13" s="25" t="str">
        <f t="shared" si="6"/>
        <v>targeted</v>
      </c>
      <c r="Z13" s="25" t="str">
        <f t="shared" si="0"/>
        <v>commission</v>
      </c>
      <c r="AB13" s="25" t="str">
        <f t="shared" si="7"/>
        <v>Pass</v>
      </c>
      <c r="AD13" s="46">
        <v>19.859748091016495</v>
      </c>
      <c r="AE13" s="46">
        <v>0</v>
      </c>
      <c r="AF13" s="25" t="str">
        <f t="shared" si="8"/>
        <v>Pass</v>
      </c>
      <c r="AH13" s="46">
        <v>16.688850947788783</v>
      </c>
      <c r="AI13" s="46">
        <v>0</v>
      </c>
      <c r="AJ13" s="25" t="str">
        <f t="shared" si="9"/>
        <v>Pass</v>
      </c>
      <c r="AL13" s="25" t="str">
        <f t="shared" si="10"/>
        <v>Yes</v>
      </c>
      <c r="AM13" s="25" t="s">
        <v>33</v>
      </c>
      <c r="AN13" s="25" t="s">
        <v>65</v>
      </c>
      <c r="AP13" s="25" t="s">
        <v>103</v>
      </c>
      <c r="AR13" s="25" t="s">
        <v>63</v>
      </c>
      <c r="AS13" s="25" t="str">
        <f>A13</f>
        <v>2001-2002</v>
      </c>
      <c r="AT13" s="25" t="s">
        <v>80</v>
      </c>
      <c r="AU13" s="25" t="str">
        <f>C13</f>
        <v>Shrubland</v>
      </c>
      <c r="AV13" s="25" t="s">
        <v>93</v>
      </c>
      <c r="AW13" s="46">
        <f>E13</f>
        <v>11.862748146057129</v>
      </c>
      <c r="AX13" s="25" t="s">
        <v>81</v>
      </c>
      <c r="AY13" s="25" t="s">
        <v>82</v>
      </c>
      <c r="AZ13" s="46">
        <f>F13</f>
        <v>9.1497611999511719</v>
      </c>
      <c r="BA13" s="25" t="s">
        <v>81</v>
      </c>
      <c r="BB13" s="25" t="s">
        <v>83</v>
      </c>
      <c r="BC13" s="25" t="str">
        <f>C13</f>
        <v>Shrubland</v>
      </c>
      <c r="BD13" s="25" t="s">
        <v>84</v>
      </c>
      <c r="BE13" s="25" t="str">
        <f>A13</f>
        <v>2001-2002</v>
      </c>
      <c r="BF13" s="25" t="s">
        <v>85</v>
      </c>
      <c r="BG13" s="25" t="str">
        <f>Z13</f>
        <v>commission</v>
      </c>
      <c r="BH13" s="25" t="s">
        <v>86</v>
      </c>
      <c r="BI13" s="46">
        <f>I13</f>
        <v>25.173076629638672</v>
      </c>
      <c r="BJ13" s="25" t="s">
        <v>87</v>
      </c>
      <c r="BK13" s="46">
        <f>AD13</f>
        <v>19.859748091016495</v>
      </c>
      <c r="BL13" s="25" t="s">
        <v>88</v>
      </c>
      <c r="BM13" s="47">
        <f>D13</f>
        <v>11274</v>
      </c>
      <c r="BN13" s="25" t="s">
        <v>89</v>
      </c>
      <c r="BO13" s="25" t="str">
        <f>C13</f>
        <v>Shrubland</v>
      </c>
      <c r="BP13" s="25" t="s">
        <v>90</v>
      </c>
      <c r="BQ13" s="25" t="s">
        <v>91</v>
      </c>
      <c r="BR13" s="25" t="s">
        <v>105</v>
      </c>
      <c r="BS13" s="25" t="str">
        <f>C13</f>
        <v>Shrubland</v>
      </c>
      <c r="BT13" s="25" t="s">
        <v>101</v>
      </c>
      <c r="BU13" s="25" t="str">
        <f>A13</f>
        <v>2001-2002</v>
      </c>
      <c r="BV13" s="25" t="s">
        <v>92</v>
      </c>
      <c r="BW13" s="46">
        <f>R13</f>
        <v>3.5100173950195312</v>
      </c>
      <c r="BX13" s="25" t="s">
        <v>94</v>
      </c>
      <c r="BY13" s="46">
        <f>S13</f>
        <v>2.8946921825408936</v>
      </c>
      <c r="BZ13" s="25" t="s">
        <v>108</v>
      </c>
      <c r="CA13" s="25" t="str">
        <f>C13</f>
        <v>Shrubland</v>
      </c>
      <c r="CB13" s="25" t="s">
        <v>95</v>
      </c>
      <c r="CC13" s="25" t="str">
        <f>A13</f>
        <v>2001-2002</v>
      </c>
      <c r="CD13" s="25" t="s">
        <v>85</v>
      </c>
      <c r="CE13" s="25" t="str">
        <f>Z13</f>
        <v>commission</v>
      </c>
      <c r="CF13" s="25" t="s">
        <v>86</v>
      </c>
      <c r="CG13" s="46">
        <f>V13</f>
        <v>18.053129196166992</v>
      </c>
      <c r="CH13" s="25" t="s">
        <v>87</v>
      </c>
      <c r="CI13" s="46">
        <f>AH13</f>
        <v>16.688850947788783</v>
      </c>
      <c r="CJ13" s="25" t="s">
        <v>96</v>
      </c>
      <c r="CK13" s="25">
        <f>Q13</f>
        <v>11274</v>
      </c>
      <c r="CL13" s="25" t="s">
        <v>97</v>
      </c>
      <c r="CM13" s="25" t="str">
        <f>C13</f>
        <v>Shrubland</v>
      </c>
      <c r="CN13" s="25" t="s">
        <v>98</v>
      </c>
      <c r="CO13" s="25" t="s">
        <v>91</v>
      </c>
      <c r="CP13" s="25" t="s">
        <v>99</v>
      </c>
      <c r="CQ13" s="25" t="str">
        <f>C13</f>
        <v>Shrubland</v>
      </c>
      <c r="CR13" s="25" t="s">
        <v>100</v>
      </c>
      <c r="CS13" s="25" t="str">
        <f>C13</f>
        <v>Shrubland</v>
      </c>
      <c r="CT13" s="25" t="s">
        <v>106</v>
      </c>
      <c r="CU13" s="25" t="str">
        <f>C13</f>
        <v>Shrubland</v>
      </c>
      <c r="CV13" s="25" t="str">
        <f>L13</f>
        <v>targeted</v>
      </c>
      <c r="CW13" s="25" t="s">
        <v>101</v>
      </c>
      <c r="CX13" s="25" t="str">
        <f>A13</f>
        <v>2001-2002</v>
      </c>
      <c r="CY13" s="25" t="s">
        <v>102</v>
      </c>
      <c r="DA13" s="25" t="str">
        <f t="shared" ref="DA13:DA16" si="40">_xlfn.CONCAT(AR13:BP13)</f>
        <v>Examining the transitions from Forest in 2001-2002,  Shrubland experienced a gain intensity of 11.8627481460571%, above the uniform of 9.14976119995117%, which meant that Forest loss was targeted by Shrubland in2001-2002. This was further supported by good evidence where a commission error of 25.1730766296387% (above the mean of 19.8597480910165% in this land-system regime) was required in 11274 pixels lost from Forest to Shrubland to account for its deviation past the uniform.</v>
      </c>
      <c r="DB13" s="25" t="str">
        <f t="shared" si="11"/>
        <v>Examining the transitions to Shrubland in 2001-2002, Forest experienced a loss intensity of 3.51001739501953%, above the uniform of 2.89469218254089%, which meant that the gain of Shrubland targeted Forest in 2001-2002. This was further supported by good evidence where a commission error of 18.053129196167% (above the mean of 16.6888509477888% in this land-system regime) was required in these 11274 pixels gained by Shrubland from Forest to account for its deviation past the uniform.</v>
      </c>
      <c r="DC13" s="25" t="str">
        <f t="shared" si="12"/>
        <v>Therefore, since good evidence supported the reciprocal relationship that (1) Forest loss was targeted by Shrubland and (2) the gain of Shrubland targeted Forest, this transition where Shrublandtargeted in 2001-2002 was truly systematic.</v>
      </c>
    </row>
    <row r="14" spans="1:107" s="48" customFormat="1" x14ac:dyDescent="0.15">
      <c r="A14" s="48" t="s">
        <v>65</v>
      </c>
      <c r="B14" s="48" t="s">
        <v>0</v>
      </c>
      <c r="C14" s="48" t="s">
        <v>5</v>
      </c>
      <c r="D14" s="48">
        <v>0</v>
      </c>
      <c r="E14" s="49">
        <v>0</v>
      </c>
      <c r="F14" s="49">
        <v>9.1497611999511719</v>
      </c>
      <c r="G14" s="48">
        <v>979.933349609375</v>
      </c>
      <c r="H14" s="48">
        <v>979.933349609375</v>
      </c>
      <c r="I14" s="49">
        <v>0</v>
      </c>
      <c r="J14" s="49">
        <v>100</v>
      </c>
      <c r="K14" s="48">
        <v>0.6217339038848877</v>
      </c>
      <c r="L14" s="48" t="str">
        <f t="shared" si="5"/>
        <v>avoided</v>
      </c>
      <c r="N14" s="48" t="s">
        <v>15</v>
      </c>
      <c r="O14" s="48" t="s">
        <v>5</v>
      </c>
      <c r="P14" s="48" t="s">
        <v>0</v>
      </c>
      <c r="Q14" s="48">
        <v>0</v>
      </c>
      <c r="R14" s="49">
        <v>0</v>
      </c>
      <c r="S14" s="49">
        <v>2.1570644457824528E-4</v>
      </c>
      <c r="T14" s="48">
        <v>0.69283980131149292</v>
      </c>
      <c r="U14" s="48">
        <v>0.69283980131149292</v>
      </c>
      <c r="V14" s="49">
        <v>0</v>
      </c>
      <c r="W14" s="49">
        <v>100</v>
      </c>
      <c r="X14" s="48">
        <v>1.9559828797355294E-4</v>
      </c>
      <c r="Y14" s="48" t="str">
        <f t="shared" si="6"/>
        <v>avoided</v>
      </c>
      <c r="Z14" s="48" t="str">
        <f t="shared" si="0"/>
        <v>omission</v>
      </c>
      <c r="AB14" s="48" t="str">
        <f t="shared" si="7"/>
        <v>Pass</v>
      </c>
      <c r="AD14" s="49">
        <v>0</v>
      </c>
      <c r="AE14" s="49">
        <v>99.637331281389507</v>
      </c>
      <c r="AF14" s="48" t="str">
        <f t="shared" si="8"/>
        <v>Pass</v>
      </c>
      <c r="AH14" s="49">
        <v>8.951744556427002</v>
      </c>
      <c r="AI14" s="49">
        <v>30.8575564793178</v>
      </c>
      <c r="AJ14" s="48" t="str">
        <f t="shared" si="9"/>
        <v>Pass</v>
      </c>
      <c r="AK14" s="50"/>
      <c r="AL14" s="48" t="str">
        <f t="shared" si="10"/>
        <v>Yes</v>
      </c>
      <c r="AM14" s="48" t="s">
        <v>36</v>
      </c>
      <c r="AN14" s="48" t="s">
        <v>65</v>
      </c>
      <c r="AP14" s="48" t="s">
        <v>104</v>
      </c>
      <c r="AR14" s="25" t="s">
        <v>63</v>
      </c>
      <c r="AS14" s="48" t="str">
        <f t="shared" ref="AS14:AS15" si="41">A14</f>
        <v>2001-2002</v>
      </c>
      <c r="AT14" s="48" t="s">
        <v>79</v>
      </c>
      <c r="AU14" s="48" t="str">
        <f t="shared" ref="AU14:AU15" si="42">C14</f>
        <v>Non-Vegetation</v>
      </c>
      <c r="AV14" s="25" t="s">
        <v>93</v>
      </c>
      <c r="AW14" s="49">
        <f t="shared" ref="AW14:AW15" si="43">E14</f>
        <v>0</v>
      </c>
      <c r="AX14" s="25" t="s">
        <v>81</v>
      </c>
      <c r="AY14" s="25" t="s">
        <v>110</v>
      </c>
      <c r="AZ14" s="49">
        <f t="shared" ref="AZ14:AZ15" si="44">F14</f>
        <v>9.1497611999511719</v>
      </c>
      <c r="BA14" s="48" t="s">
        <v>81</v>
      </c>
      <c r="BB14" s="25" t="s">
        <v>111</v>
      </c>
      <c r="BC14" s="48" t="str">
        <f t="shared" ref="BC14:BC15" si="45">C14</f>
        <v>Non-Vegetation</v>
      </c>
      <c r="BD14" s="48" t="s">
        <v>101</v>
      </c>
      <c r="BE14" s="48" t="str">
        <f t="shared" ref="BE14:BE15" si="46">A14</f>
        <v>2001-2002</v>
      </c>
      <c r="BF14" s="25" t="s">
        <v>112</v>
      </c>
      <c r="BG14" s="48" t="str">
        <f t="shared" ref="BG14:BG15" si="47">Z14</f>
        <v>omission</v>
      </c>
      <c r="BH14" s="25" t="s">
        <v>86</v>
      </c>
      <c r="BI14" s="49">
        <f t="shared" ref="BI14:BI15" si="48">J14</f>
        <v>100</v>
      </c>
      <c r="BJ14" s="25" t="s">
        <v>87</v>
      </c>
      <c r="BK14" s="49">
        <f t="shared" ref="BK14:BK15" si="49">AE14</f>
        <v>99.637331281389507</v>
      </c>
      <c r="BL14" s="52" t="s">
        <v>119</v>
      </c>
      <c r="BM14" s="51">
        <f t="shared" ref="BM14:BM15" si="50">H14</f>
        <v>979.933349609375</v>
      </c>
      <c r="BN14" s="52" t="s">
        <v>120</v>
      </c>
      <c r="BO14" s="48" t="str">
        <f t="shared" ref="BO14:BO15" si="51">C14</f>
        <v>Non-Vegetation</v>
      </c>
      <c r="BP14" s="25" t="s">
        <v>90</v>
      </c>
      <c r="BQ14" s="25" t="s">
        <v>91</v>
      </c>
      <c r="BR14" s="25" t="s">
        <v>105</v>
      </c>
      <c r="BS14" s="48" t="str">
        <f t="shared" ref="BS14:BS15" si="52">C14</f>
        <v>Non-Vegetation</v>
      </c>
      <c r="BT14" s="48" t="s">
        <v>101</v>
      </c>
      <c r="BU14" s="48" t="str">
        <f t="shared" ref="BU14:BU15" si="53">A14</f>
        <v>2001-2002</v>
      </c>
      <c r="BV14" s="25" t="s">
        <v>92</v>
      </c>
      <c r="BW14" s="49">
        <f t="shared" ref="BW14:BW15" si="54">R14</f>
        <v>0</v>
      </c>
      <c r="BX14" s="25" t="s">
        <v>109</v>
      </c>
      <c r="BY14" s="49">
        <f t="shared" ref="BY14:BY15" si="55">S14</f>
        <v>2.1570644457824528E-4</v>
      </c>
      <c r="BZ14" s="25" t="s">
        <v>108</v>
      </c>
      <c r="CA14" s="48" t="str">
        <f t="shared" ref="CA14:CA15" si="56">C14</f>
        <v>Non-Vegetation</v>
      </c>
      <c r="CB14" s="25" t="s">
        <v>113</v>
      </c>
      <c r="CC14" s="48" t="str">
        <f t="shared" ref="CC14:CC15" si="57">A14</f>
        <v>2001-2002</v>
      </c>
      <c r="CD14" s="25" t="s">
        <v>112</v>
      </c>
      <c r="CE14" s="48" t="str">
        <f t="shared" ref="CE14:CE15" si="58">Z14</f>
        <v>omission</v>
      </c>
      <c r="CF14" s="25" t="s">
        <v>86</v>
      </c>
      <c r="CG14" s="49">
        <f t="shared" ref="CG14:CG15" si="59">W14</f>
        <v>100</v>
      </c>
      <c r="CH14" s="25" t="s">
        <v>87</v>
      </c>
      <c r="CI14" s="49">
        <f t="shared" ref="CI14:CI15" si="60">AI14</f>
        <v>30.8575564793178</v>
      </c>
      <c r="CJ14" s="52" t="s">
        <v>119</v>
      </c>
      <c r="CK14" s="48">
        <f t="shared" ref="CK14:CK15" si="61">U14</f>
        <v>0.69283980131149292</v>
      </c>
      <c r="CL14" s="52" t="s">
        <v>120</v>
      </c>
      <c r="CM14" s="48" t="str">
        <f t="shared" ref="CM14:CM15" si="62">C14</f>
        <v>Non-Vegetation</v>
      </c>
      <c r="CN14" s="25" t="s">
        <v>90</v>
      </c>
      <c r="CO14" s="25" t="s">
        <v>91</v>
      </c>
      <c r="CP14" s="25" t="s">
        <v>114</v>
      </c>
      <c r="CQ14" s="48" t="str">
        <f t="shared" ref="CQ14:CQ15" si="63">C14</f>
        <v>Non-Vegetation</v>
      </c>
      <c r="CR14" s="25" t="s">
        <v>100</v>
      </c>
      <c r="CS14" s="48" t="str">
        <f t="shared" ref="CS14:CS15" si="64">C14</f>
        <v>Non-Vegetation</v>
      </c>
      <c r="CT14" s="25" t="s">
        <v>115</v>
      </c>
      <c r="CU14" s="48" t="str">
        <f t="shared" ref="CU14:CU15" si="65">C14</f>
        <v>Non-Vegetation</v>
      </c>
      <c r="CV14" s="48" t="str">
        <f t="shared" ref="CV14:CV15" si="66">L14</f>
        <v>avoided</v>
      </c>
      <c r="CW14" s="25" t="s">
        <v>107</v>
      </c>
      <c r="CX14" s="48" t="str">
        <f t="shared" ref="CX14:CX15" si="67">A14</f>
        <v>2001-2002</v>
      </c>
      <c r="CY14" s="25" t="s">
        <v>102</v>
      </c>
      <c r="DA14" s="25" t="str">
        <f t="shared" si="40"/>
        <v>Examining the transitions from Forest in 2001-2002, Non-Vegetation experienced a gain intensity of 0%, below the uniform of 9.14976119995117%, which meant that Forest loss was avoided by Non-Vegetation in 2001-2002. This was further supported by good evidence where an omission error of 100% (above the mean of 99.6373312813895% in this land-system regime) was required. This meant that 979.933349609375 pixels had to be erroneously omitted in this transition from Forest to Non-Vegetation to account for its deviation past the uniform.</v>
      </c>
      <c r="DB14" s="25" t="str">
        <f t="shared" si="11"/>
        <v>Examining the transitions to Non-Vegetation in 2001-2002, Forest experienced a loss intensity of 0%, below the uniform of 0.000215706444578245%, which meant that the gain of Non-Vegetation avoided Forest in 2001-2002. This was further supported by good evidence where an omission error of 100% (above the mean of 30.8575564793178% in this land-system regime) was required. This meant that 0.692839801311493 pixels had to be erroneously omitted in this transition from Forest to Non-Vegetation to account for its deviation past the uniform.</v>
      </c>
      <c r="DC14" s="25" t="str">
        <f t="shared" si="12"/>
        <v>Therefore, since good evidence supported the reciprocal relationship that (1) Forest loss was avoided by Non-Vegetation and (2) the gain of Non-Vegetationavoided Forest, this transition where Non-Vegetationavoided Forest in 2001-2002 was truly systematic.</v>
      </c>
    </row>
    <row r="15" spans="1:107" s="48" customFormat="1" x14ac:dyDescent="0.15">
      <c r="A15" s="48" t="s">
        <v>77</v>
      </c>
      <c r="B15" s="48" t="s">
        <v>0</v>
      </c>
      <c r="C15" s="48" t="s">
        <v>5</v>
      </c>
      <c r="D15" s="48">
        <v>0</v>
      </c>
      <c r="E15" s="49">
        <v>0</v>
      </c>
      <c r="F15" s="49">
        <v>0.87814939022064209</v>
      </c>
      <c r="G15" s="48">
        <v>86.2186279296875</v>
      </c>
      <c r="H15" s="48">
        <v>86.2186279296875</v>
      </c>
      <c r="I15" s="49">
        <v>0</v>
      </c>
      <c r="J15" s="49">
        <v>100</v>
      </c>
      <c r="K15" s="48">
        <v>4.3578077107667923E-2</v>
      </c>
      <c r="L15" s="48" t="str">
        <f t="shared" si="5"/>
        <v>avoided</v>
      </c>
      <c r="N15" s="48" t="s">
        <v>16</v>
      </c>
      <c r="O15" s="48" t="s">
        <v>5</v>
      </c>
      <c r="P15" s="48" t="s">
        <v>0</v>
      </c>
      <c r="Q15" s="48">
        <v>0</v>
      </c>
      <c r="R15" s="49">
        <v>0</v>
      </c>
      <c r="S15" s="49">
        <v>4.3141382047906518E-4</v>
      </c>
      <c r="T15" s="48">
        <v>1.3195927143096924</v>
      </c>
      <c r="U15" s="48">
        <v>1.3195927143096924</v>
      </c>
      <c r="V15" s="49">
        <v>0</v>
      </c>
      <c r="W15" s="49">
        <v>100</v>
      </c>
      <c r="X15" s="48">
        <v>4.0102386265061796E-4</v>
      </c>
      <c r="Y15" s="48" t="str">
        <f t="shared" si="6"/>
        <v>avoided</v>
      </c>
      <c r="Z15" s="48" t="str">
        <f t="shared" si="0"/>
        <v>omission</v>
      </c>
      <c r="AB15" s="48" t="str">
        <f t="shared" si="7"/>
        <v>Pass</v>
      </c>
      <c r="AD15" s="49">
        <v>0</v>
      </c>
      <c r="AE15" s="49">
        <v>99.637331281389507</v>
      </c>
      <c r="AF15" s="48" t="str">
        <f t="shared" si="8"/>
        <v>Pass</v>
      </c>
      <c r="AH15" s="49">
        <v>8.951744556427002</v>
      </c>
      <c r="AI15" s="49">
        <v>30.8575564793178</v>
      </c>
      <c r="AJ15" s="48" t="str">
        <f t="shared" si="9"/>
        <v>Pass</v>
      </c>
      <c r="AK15" s="50"/>
      <c r="AL15" s="48" t="str">
        <f t="shared" si="10"/>
        <v>Yes</v>
      </c>
      <c r="AM15" s="48" t="s">
        <v>36</v>
      </c>
      <c r="AN15" s="48" t="s">
        <v>77</v>
      </c>
      <c r="AP15" s="48" t="s">
        <v>104</v>
      </c>
      <c r="AR15" s="25" t="s">
        <v>63</v>
      </c>
      <c r="AS15" s="48" t="str">
        <f t="shared" si="41"/>
        <v>2002-2003</v>
      </c>
      <c r="AT15" s="48" t="s">
        <v>79</v>
      </c>
      <c r="AU15" s="48" t="str">
        <f t="shared" si="42"/>
        <v>Non-Vegetation</v>
      </c>
      <c r="AV15" s="25" t="s">
        <v>93</v>
      </c>
      <c r="AW15" s="49">
        <f t="shared" si="43"/>
        <v>0</v>
      </c>
      <c r="AX15" s="25" t="s">
        <v>81</v>
      </c>
      <c r="AY15" s="25" t="s">
        <v>110</v>
      </c>
      <c r="AZ15" s="49">
        <f t="shared" si="44"/>
        <v>0.87814939022064209</v>
      </c>
      <c r="BA15" s="48" t="s">
        <v>81</v>
      </c>
      <c r="BB15" s="25" t="s">
        <v>111</v>
      </c>
      <c r="BC15" s="48" t="str">
        <f t="shared" si="45"/>
        <v>Non-Vegetation</v>
      </c>
      <c r="BD15" s="48" t="s">
        <v>101</v>
      </c>
      <c r="BE15" s="48" t="str">
        <f t="shared" si="46"/>
        <v>2002-2003</v>
      </c>
      <c r="BF15" s="25" t="s">
        <v>112</v>
      </c>
      <c r="BG15" s="48" t="str">
        <f t="shared" si="47"/>
        <v>omission</v>
      </c>
      <c r="BH15" s="25" t="s">
        <v>86</v>
      </c>
      <c r="BI15" s="49">
        <f t="shared" si="48"/>
        <v>100</v>
      </c>
      <c r="BJ15" s="25" t="s">
        <v>87</v>
      </c>
      <c r="BK15" s="49">
        <f t="shared" si="49"/>
        <v>99.637331281389507</v>
      </c>
      <c r="BL15" s="52" t="s">
        <v>119</v>
      </c>
      <c r="BM15" s="51">
        <f t="shared" si="50"/>
        <v>86.2186279296875</v>
      </c>
      <c r="BN15" s="52" t="s">
        <v>120</v>
      </c>
      <c r="BO15" s="48" t="str">
        <f t="shared" si="51"/>
        <v>Non-Vegetation</v>
      </c>
      <c r="BP15" s="25" t="s">
        <v>90</v>
      </c>
      <c r="BQ15" s="25" t="s">
        <v>91</v>
      </c>
      <c r="BR15" s="25" t="s">
        <v>105</v>
      </c>
      <c r="BS15" s="48" t="str">
        <f t="shared" si="52"/>
        <v>Non-Vegetation</v>
      </c>
      <c r="BT15" s="48" t="s">
        <v>101</v>
      </c>
      <c r="BU15" s="48" t="str">
        <f t="shared" si="53"/>
        <v>2002-2003</v>
      </c>
      <c r="BV15" s="25" t="s">
        <v>92</v>
      </c>
      <c r="BW15" s="49">
        <f t="shared" si="54"/>
        <v>0</v>
      </c>
      <c r="BX15" s="25" t="s">
        <v>109</v>
      </c>
      <c r="BY15" s="49">
        <f t="shared" si="55"/>
        <v>4.3141382047906518E-4</v>
      </c>
      <c r="BZ15" s="25" t="s">
        <v>108</v>
      </c>
      <c r="CA15" s="48" t="str">
        <f t="shared" si="56"/>
        <v>Non-Vegetation</v>
      </c>
      <c r="CB15" s="25" t="s">
        <v>113</v>
      </c>
      <c r="CC15" s="48" t="str">
        <f t="shared" si="57"/>
        <v>2002-2003</v>
      </c>
      <c r="CD15" s="25" t="s">
        <v>112</v>
      </c>
      <c r="CE15" s="48" t="str">
        <f t="shared" si="58"/>
        <v>omission</v>
      </c>
      <c r="CF15" s="25" t="s">
        <v>86</v>
      </c>
      <c r="CG15" s="49">
        <f t="shared" si="59"/>
        <v>100</v>
      </c>
      <c r="CH15" s="25" t="s">
        <v>87</v>
      </c>
      <c r="CI15" s="49">
        <f t="shared" si="60"/>
        <v>30.8575564793178</v>
      </c>
      <c r="CJ15" s="52" t="s">
        <v>119</v>
      </c>
      <c r="CK15" s="48">
        <f t="shared" si="61"/>
        <v>1.3195927143096924</v>
      </c>
      <c r="CL15" s="52" t="s">
        <v>120</v>
      </c>
      <c r="CM15" s="48" t="str">
        <f t="shared" si="62"/>
        <v>Non-Vegetation</v>
      </c>
      <c r="CN15" s="25" t="s">
        <v>90</v>
      </c>
      <c r="CO15" s="25" t="s">
        <v>91</v>
      </c>
      <c r="CP15" s="25" t="s">
        <v>114</v>
      </c>
      <c r="CQ15" s="48" t="str">
        <f t="shared" si="63"/>
        <v>Non-Vegetation</v>
      </c>
      <c r="CR15" s="25" t="s">
        <v>100</v>
      </c>
      <c r="CS15" s="48" t="str">
        <f t="shared" si="64"/>
        <v>Non-Vegetation</v>
      </c>
      <c r="CT15" s="25" t="s">
        <v>115</v>
      </c>
      <c r="CU15" s="48" t="str">
        <f t="shared" si="65"/>
        <v>Non-Vegetation</v>
      </c>
      <c r="CV15" s="48" t="str">
        <f t="shared" si="66"/>
        <v>avoided</v>
      </c>
      <c r="CW15" s="25" t="s">
        <v>107</v>
      </c>
      <c r="CX15" s="48" t="str">
        <f t="shared" si="67"/>
        <v>2002-2003</v>
      </c>
      <c r="CY15" s="25" t="s">
        <v>102</v>
      </c>
      <c r="DA15" s="25" t="str">
        <f t="shared" si="40"/>
        <v>Examining the transitions from Forest in 2002-2003, Non-Vegetation experienced a gain intensity of 0%, below the uniform of 0.878149390220642%, which meant that Forest loss was avoided by Non-Vegetation in 2002-2003. This was further supported by good evidence where an omission error of 100% (above the mean of 99.6373312813895% in this land-system regime) was required. This meant that 86.2186279296875 pixels had to be erroneously omitted in this transition from Forest to Non-Vegetation to account for its deviation past the uniform.</v>
      </c>
      <c r="DB15" s="25" t="str">
        <f t="shared" si="11"/>
        <v>Examining the transitions to Non-Vegetation in 2002-2003, Forest experienced a loss intensity of 0%, below the uniform of 0.000431413820479065%, which meant that the gain of Non-Vegetation avoided Forest in 2002-2003. This was further supported by good evidence where an omission error of 100% (above the mean of 30.8575564793178% in this land-system regime) was required. This meant that 1.31959271430969 pixels had to be erroneously omitted in this transition from Forest to Non-Vegetation to account for its deviation past the uniform.</v>
      </c>
      <c r="DC15" s="25" t="str">
        <f t="shared" si="12"/>
        <v>Therefore, since good evidence supported the reciprocal relationship that (1) Forest loss was avoided by Non-Vegetation and (2) the gain of Non-Vegetationavoided Forest, this transition where Non-Vegetationavoided Forest in 2002-2003 was truly systematic.</v>
      </c>
    </row>
    <row r="16" spans="1:107" ht="14" thickBot="1" x14ac:dyDescent="0.2">
      <c r="A16" s="25" t="s">
        <v>64</v>
      </c>
      <c r="B16" s="25" t="s">
        <v>0</v>
      </c>
      <c r="C16" s="25" t="s">
        <v>2</v>
      </c>
      <c r="D16" s="25">
        <v>10781</v>
      </c>
      <c r="E16" s="46">
        <v>10.123099327087402</v>
      </c>
      <c r="F16" s="46">
        <v>7.203981876373291</v>
      </c>
      <c r="G16" s="25">
        <v>7430.8232421875</v>
      </c>
      <c r="H16" s="25">
        <v>3350.177001953125</v>
      </c>
      <c r="I16" s="46">
        <v>31.074825286865234</v>
      </c>
      <c r="J16" s="46">
        <v>0</v>
      </c>
      <c r="K16" s="25">
        <v>0.70780080556869507</v>
      </c>
      <c r="L16" s="25" t="str">
        <f t="shared" si="5"/>
        <v>targeted</v>
      </c>
      <c r="N16" s="25" t="s">
        <v>17</v>
      </c>
      <c r="O16" s="25" t="s">
        <v>2</v>
      </c>
      <c r="P16" s="25" t="s">
        <v>0</v>
      </c>
      <c r="Q16" s="25">
        <v>10781</v>
      </c>
      <c r="R16" s="46">
        <v>3.539884090423584</v>
      </c>
      <c r="S16" s="46">
        <v>2.8582479953765869</v>
      </c>
      <c r="T16" s="25">
        <v>8643.9404296875</v>
      </c>
      <c r="U16" s="25">
        <v>2137.059814453125</v>
      </c>
      <c r="V16" s="46">
        <v>19.822463989257812</v>
      </c>
      <c r="W16" s="46">
        <v>0</v>
      </c>
      <c r="X16" s="25">
        <v>0.45150232315063477</v>
      </c>
      <c r="Y16" s="25" t="str">
        <f t="shared" si="6"/>
        <v>targeted</v>
      </c>
      <c r="Z16" s="25" t="str">
        <f t="shared" si="0"/>
        <v>commission</v>
      </c>
      <c r="AB16" s="25" t="str">
        <f t="shared" si="7"/>
        <v>Pass</v>
      </c>
      <c r="AD16" s="46">
        <v>19.859748091016495</v>
      </c>
      <c r="AE16" s="46">
        <v>0</v>
      </c>
      <c r="AF16" s="25" t="str">
        <f t="shared" si="8"/>
        <v>Pass</v>
      </c>
      <c r="AH16" s="46">
        <v>16.688850947788783</v>
      </c>
      <c r="AI16" s="46">
        <v>0</v>
      </c>
      <c r="AJ16" s="25" t="str">
        <f t="shared" si="9"/>
        <v>Pass</v>
      </c>
      <c r="AL16" s="25" t="str">
        <f t="shared" si="10"/>
        <v>Yes</v>
      </c>
      <c r="AM16" s="25" t="s">
        <v>33</v>
      </c>
      <c r="AN16" s="25" t="s">
        <v>64</v>
      </c>
      <c r="AP16" s="25" t="s">
        <v>103</v>
      </c>
      <c r="AR16" s="25" t="s">
        <v>63</v>
      </c>
      <c r="AS16" s="25" t="str">
        <f t="shared" ref="AS16" si="68">A16</f>
        <v>2003-2004</v>
      </c>
      <c r="AT16" s="25" t="s">
        <v>80</v>
      </c>
      <c r="AU16" s="25" t="str">
        <f t="shared" ref="AU16" si="69">C16</f>
        <v>Shrubland</v>
      </c>
      <c r="AV16" s="25" t="s">
        <v>93</v>
      </c>
      <c r="AW16" s="46">
        <f t="shared" ref="AW16" si="70">E16</f>
        <v>10.123099327087402</v>
      </c>
      <c r="AX16" s="25" t="s">
        <v>81</v>
      </c>
      <c r="AY16" s="25" t="s">
        <v>82</v>
      </c>
      <c r="AZ16" s="46">
        <f t="shared" ref="AZ16" si="71">F16</f>
        <v>7.203981876373291</v>
      </c>
      <c r="BA16" s="25" t="s">
        <v>81</v>
      </c>
      <c r="BB16" s="25" t="s">
        <v>83</v>
      </c>
      <c r="BC16" s="25" t="str">
        <f t="shared" ref="BC16" si="72">C16</f>
        <v>Shrubland</v>
      </c>
      <c r="BD16" s="25" t="s">
        <v>84</v>
      </c>
      <c r="BE16" s="25" t="str">
        <f t="shared" ref="BE16" si="73">A16</f>
        <v>2003-2004</v>
      </c>
      <c r="BF16" s="25" t="s">
        <v>85</v>
      </c>
      <c r="BG16" s="25" t="str">
        <f t="shared" ref="BG16" si="74">Z16</f>
        <v>commission</v>
      </c>
      <c r="BH16" s="25" t="s">
        <v>86</v>
      </c>
      <c r="BI16" s="46">
        <f t="shared" ref="BI16" si="75">I16</f>
        <v>31.074825286865234</v>
      </c>
      <c r="BJ16" s="25" t="s">
        <v>87</v>
      </c>
      <c r="BK16" s="46">
        <f t="shared" ref="BK16" si="76">AD16</f>
        <v>19.859748091016495</v>
      </c>
      <c r="BL16" s="25" t="s">
        <v>88</v>
      </c>
      <c r="BM16" s="47">
        <f t="shared" ref="BM16" si="77">D16</f>
        <v>10781</v>
      </c>
      <c r="BN16" s="25" t="s">
        <v>89</v>
      </c>
      <c r="BO16" s="25" t="str">
        <f t="shared" ref="BO16" si="78">C16</f>
        <v>Shrubland</v>
      </c>
      <c r="BP16" s="25" t="s">
        <v>90</v>
      </c>
      <c r="BQ16" s="25" t="s">
        <v>91</v>
      </c>
      <c r="BR16" s="25" t="s">
        <v>105</v>
      </c>
      <c r="BS16" s="25" t="str">
        <f t="shared" ref="BS16" si="79">C16</f>
        <v>Shrubland</v>
      </c>
      <c r="BT16" s="25" t="s">
        <v>101</v>
      </c>
      <c r="BU16" s="25" t="str">
        <f t="shared" ref="BU16" si="80">A16</f>
        <v>2003-2004</v>
      </c>
      <c r="BV16" s="25" t="s">
        <v>92</v>
      </c>
      <c r="BW16" s="46">
        <f t="shared" ref="BW16" si="81">R16</f>
        <v>3.539884090423584</v>
      </c>
      <c r="BX16" s="25" t="s">
        <v>94</v>
      </c>
      <c r="BY16" s="46">
        <f t="shared" ref="BY16" si="82">S16</f>
        <v>2.8582479953765869</v>
      </c>
      <c r="BZ16" s="25" t="s">
        <v>108</v>
      </c>
      <c r="CA16" s="25" t="str">
        <f t="shared" ref="CA16" si="83">C16</f>
        <v>Shrubland</v>
      </c>
      <c r="CB16" s="25" t="s">
        <v>95</v>
      </c>
      <c r="CC16" s="25" t="str">
        <f t="shared" ref="CC16" si="84">A16</f>
        <v>2003-2004</v>
      </c>
      <c r="CD16" s="25" t="s">
        <v>85</v>
      </c>
      <c r="CE16" s="25" t="str">
        <f t="shared" ref="CE16" si="85">Z16</f>
        <v>commission</v>
      </c>
      <c r="CF16" s="25" t="s">
        <v>86</v>
      </c>
      <c r="CG16" s="46">
        <f t="shared" ref="CG16" si="86">V16</f>
        <v>19.822463989257812</v>
      </c>
      <c r="CH16" s="25" t="s">
        <v>87</v>
      </c>
      <c r="CI16" s="46">
        <f t="shared" ref="CI16" si="87">AH16</f>
        <v>16.688850947788783</v>
      </c>
      <c r="CJ16" s="25" t="s">
        <v>96</v>
      </c>
      <c r="CK16" s="25">
        <f t="shared" ref="CK16" si="88">Q16</f>
        <v>10781</v>
      </c>
      <c r="CL16" s="25" t="s">
        <v>97</v>
      </c>
      <c r="CM16" s="25" t="str">
        <f t="shared" ref="CM16" si="89">C16</f>
        <v>Shrubland</v>
      </c>
      <c r="CN16" s="25" t="s">
        <v>98</v>
      </c>
      <c r="CO16" s="25" t="s">
        <v>91</v>
      </c>
      <c r="CP16" s="25" t="s">
        <v>99</v>
      </c>
      <c r="CQ16" s="25" t="str">
        <f t="shared" ref="CQ16" si="90">C16</f>
        <v>Shrubland</v>
      </c>
      <c r="CR16" s="25" t="s">
        <v>100</v>
      </c>
      <c r="CS16" s="25" t="str">
        <f t="shared" ref="CS16" si="91">C16</f>
        <v>Shrubland</v>
      </c>
      <c r="CT16" s="25" t="s">
        <v>106</v>
      </c>
      <c r="CU16" s="25" t="str">
        <f t="shared" ref="CU16" si="92">C16</f>
        <v>Shrubland</v>
      </c>
      <c r="CV16" s="25" t="str">
        <f t="shared" ref="CV16" si="93">L16</f>
        <v>targeted</v>
      </c>
      <c r="CW16" s="25" t="s">
        <v>101</v>
      </c>
      <c r="CX16" s="25" t="str">
        <f t="shared" ref="CX16" si="94">A16</f>
        <v>2003-2004</v>
      </c>
      <c r="CY16" s="25" t="s">
        <v>102</v>
      </c>
      <c r="DA16" s="25" t="str">
        <f t="shared" si="40"/>
        <v>Examining the transitions from Forest in 2003-2004,  Shrubland experienced a gain intensity of 10.1230993270874%, above the uniform of 7.20398187637329%, which meant that Forest loss was targeted by Shrubland in2003-2004. This was further supported by good evidence where a commission error of 31.0748252868652% (above the mean of 19.8597480910165% in this land-system regime) was required in 10781 pixels lost from Forest to Shrubland to account for its deviation past the uniform.</v>
      </c>
      <c r="DB16" s="25" t="str">
        <f t="shared" si="11"/>
        <v>Examining the transitions to Shrubland in 2003-2004, Forest experienced a loss intensity of 3.53988409042358%, above the uniform of 2.85824799537659%, which meant that the gain of Shrubland targeted Forest in 2003-2004. This was further supported by good evidence where a commission error of 19.8224639892578% (above the mean of 16.6888509477888% in this land-system regime) was required in these 10781 pixels gained by Shrubland from Forest to account for its deviation past the uniform.</v>
      </c>
      <c r="DC16" s="25" t="str">
        <f t="shared" si="12"/>
        <v>Therefore, since good evidence supported the reciprocal relationship that (1) Forest loss was targeted by Shrubland and (2) the gain of Shrubland targeted Forest, this transition where Shrublandtargeted in 2003-2004 was truly systematic.</v>
      </c>
    </row>
    <row r="17" spans="1:107" s="31" customFormat="1" ht="15" thickTop="1" thickBot="1" x14ac:dyDescent="0.25">
      <c r="A17" s="39" t="s">
        <v>43</v>
      </c>
      <c r="B17" s="39" t="s">
        <v>44</v>
      </c>
      <c r="C17" s="39" t="s">
        <v>45</v>
      </c>
      <c r="D17" s="39" t="s">
        <v>53</v>
      </c>
      <c r="E17" s="40" t="s">
        <v>55</v>
      </c>
      <c r="F17" s="40" t="s">
        <v>54</v>
      </c>
      <c r="G17" s="39" t="s">
        <v>56</v>
      </c>
      <c r="H17" s="39" t="s">
        <v>57</v>
      </c>
      <c r="I17" s="41" t="s">
        <v>47</v>
      </c>
      <c r="J17" s="41" t="s">
        <v>48</v>
      </c>
      <c r="K17" s="39" t="s">
        <v>46</v>
      </c>
      <c r="L17" s="42" t="s">
        <v>31</v>
      </c>
      <c r="M17" s="37"/>
      <c r="N17" s="39" t="s">
        <v>43</v>
      </c>
      <c r="O17" s="39" t="s">
        <v>45</v>
      </c>
      <c r="P17" s="39" t="s">
        <v>44</v>
      </c>
      <c r="Q17" s="39" t="s">
        <v>53</v>
      </c>
      <c r="R17" s="40" t="s">
        <v>55</v>
      </c>
      <c r="S17" s="40" t="s">
        <v>54</v>
      </c>
      <c r="T17" s="39" t="s">
        <v>56</v>
      </c>
      <c r="U17" s="39" t="s">
        <v>57</v>
      </c>
      <c r="V17" s="41" t="s">
        <v>47</v>
      </c>
      <c r="W17" s="41" t="s">
        <v>48</v>
      </c>
      <c r="X17" s="39" t="s">
        <v>46</v>
      </c>
      <c r="Y17" s="42" t="s">
        <v>31</v>
      </c>
      <c r="Z17" s="37"/>
      <c r="AA17" s="37"/>
      <c r="AB17" s="39" t="s">
        <v>37</v>
      </c>
      <c r="AC17" s="32"/>
      <c r="AD17" s="41" t="s">
        <v>49</v>
      </c>
      <c r="AE17" s="41" t="s">
        <v>50</v>
      </c>
      <c r="AF17" s="39" t="s">
        <v>42</v>
      </c>
      <c r="AG17" s="32"/>
      <c r="AH17" s="41" t="s">
        <v>49</v>
      </c>
      <c r="AI17" s="41" t="s">
        <v>50</v>
      </c>
      <c r="AJ17" s="39" t="s">
        <v>42</v>
      </c>
      <c r="AK17" s="32"/>
      <c r="AL17" s="39" t="s">
        <v>41</v>
      </c>
      <c r="AM17" s="39" t="s">
        <v>32</v>
      </c>
      <c r="AN17" s="39" t="s">
        <v>43</v>
      </c>
      <c r="AO17" s="32"/>
      <c r="AP17" s="34" t="s">
        <v>31</v>
      </c>
      <c r="AQ17" s="34"/>
      <c r="AR17" s="34" t="s">
        <v>62</v>
      </c>
      <c r="AW17" s="33"/>
      <c r="AZ17" s="33"/>
      <c r="BI17" s="33"/>
      <c r="BK17" s="33"/>
      <c r="BM17" s="43"/>
    </row>
    <row r="18" spans="1:107" ht="14" thickTop="1" x14ac:dyDescent="0.15">
      <c r="A18" s="25" t="s">
        <v>70</v>
      </c>
      <c r="B18" s="25" t="s">
        <v>0</v>
      </c>
      <c r="C18" s="25" t="s">
        <v>1</v>
      </c>
      <c r="D18" s="25">
        <v>297</v>
      </c>
      <c r="E18" s="46">
        <v>0.72888803482055664</v>
      </c>
      <c r="F18" s="46">
        <v>0.45131149888038635</v>
      </c>
      <c r="G18" s="25">
        <v>183.38311767578125</v>
      </c>
      <c r="H18" s="25">
        <v>113.61687469482422</v>
      </c>
      <c r="I18" s="46">
        <v>38.254840850830078</v>
      </c>
      <c r="J18" s="46">
        <v>0</v>
      </c>
      <c r="K18" s="25">
        <v>2.4004139006137848E-2</v>
      </c>
      <c r="L18" s="25" t="str">
        <f t="shared" ref="L18:L38" si="95">IF(E18&gt;F18, "targeted", "avoided")</f>
        <v>targeted</v>
      </c>
      <c r="N18" s="25" t="s">
        <v>18</v>
      </c>
      <c r="O18" s="25" t="s">
        <v>1</v>
      </c>
      <c r="P18" s="25" t="s">
        <v>0</v>
      </c>
      <c r="Q18" s="25">
        <v>297</v>
      </c>
      <c r="R18" s="46">
        <v>0.10188958793878555</v>
      </c>
      <c r="S18" s="46">
        <v>7.0691294968128204E-2</v>
      </c>
      <c r="T18" s="25">
        <v>205.99514770507812</v>
      </c>
      <c r="U18" s="25">
        <v>91.004859924316406</v>
      </c>
      <c r="V18" s="46">
        <v>30.641366958618164</v>
      </c>
      <c r="W18" s="46">
        <v>0</v>
      </c>
      <c r="X18" s="25">
        <v>1.9226839765906334E-2</v>
      </c>
      <c r="Y18" s="25" t="str">
        <f t="shared" ref="Y18:Y38" si="96">IF(R18&gt;S18, "targeted", "avoided")</f>
        <v>targeted</v>
      </c>
      <c r="Z18" s="25" t="str">
        <f>IF(Y18="targeted", "commission", "omission")</f>
        <v>commission</v>
      </c>
      <c r="AB18" s="25" t="str">
        <f t="shared" ref="AB18:AB38" si="97">IF(L18=Y18, "Pass", "Fail")</f>
        <v>Pass</v>
      </c>
      <c r="AD18" s="46">
        <f>AVERAGE(I17:I28)</f>
        <v>11.58733571659435</v>
      </c>
      <c r="AE18" s="46">
        <f>AVERAGE(J17:J28)</f>
        <v>59.278612310236149</v>
      </c>
      <c r="AF18" s="25" t="str">
        <f t="shared" ref="AF18:AF38" si="98">IF(AND(AB18="Pass", OR(AND(L18="Avoided", J18&gt;AE18),AND(L18="targeted", I18&gt;AD18))), "Pass", "Fail")</f>
        <v>Pass</v>
      </c>
      <c r="AH18" s="46">
        <f>AVERAGE(V17:V28)</f>
        <v>10.393526944247158</v>
      </c>
      <c r="AI18" s="46">
        <f>AVERAGE(W17:W28)</f>
        <v>57.068199157714844</v>
      </c>
      <c r="AJ18" s="25" t="str">
        <f t="shared" ref="AJ18:AJ38" si="99">IF(AND(AB18="Pass", OR(AND(Y18="Avoided", W18&gt;AI18),AND(Y18="targeted", V18&gt;AH18))), "Pass", "Fail")</f>
        <v>Pass</v>
      </c>
      <c r="AL18" s="25" t="str">
        <f t="shared" ref="AL18:AL38" si="100">IF(AND(AF18="Pass", AJ18="Pass"), "Yes", "No")</f>
        <v>Yes</v>
      </c>
      <c r="AM18" s="25" t="s">
        <v>34</v>
      </c>
      <c r="AN18" s="25" t="s">
        <v>70</v>
      </c>
      <c r="AP18" s="25" t="s">
        <v>103</v>
      </c>
      <c r="AR18" s="25" t="s">
        <v>63</v>
      </c>
      <c r="AS18" s="25" t="str">
        <f>A18</f>
        <v>2004-2005</v>
      </c>
      <c r="AT18" s="25" t="s">
        <v>80</v>
      </c>
      <c r="AU18" s="25" t="str">
        <f>C18</f>
        <v>Mosaic Vegetation</v>
      </c>
      <c r="AV18" s="25" t="s">
        <v>93</v>
      </c>
      <c r="AW18" s="46">
        <f>E18</f>
        <v>0.72888803482055664</v>
      </c>
      <c r="AX18" s="25" t="s">
        <v>81</v>
      </c>
      <c r="AY18" s="25" t="s">
        <v>82</v>
      </c>
      <c r="AZ18" s="46">
        <f>F18</f>
        <v>0.45131149888038635</v>
      </c>
      <c r="BA18" s="25" t="s">
        <v>81</v>
      </c>
      <c r="BB18" s="25" t="s">
        <v>83</v>
      </c>
      <c r="BC18" s="25" t="str">
        <f>C18</f>
        <v>Mosaic Vegetation</v>
      </c>
      <c r="BD18" s="25" t="s">
        <v>84</v>
      </c>
      <c r="BE18" s="25" t="str">
        <f>A18</f>
        <v>2004-2005</v>
      </c>
      <c r="BF18" s="25" t="s">
        <v>85</v>
      </c>
      <c r="BG18" s="25" t="str">
        <f>Z18</f>
        <v>commission</v>
      </c>
      <c r="BH18" s="25" t="s">
        <v>86</v>
      </c>
      <c r="BI18" s="46">
        <f>I18</f>
        <v>38.254840850830078</v>
      </c>
      <c r="BJ18" s="25" t="s">
        <v>87</v>
      </c>
      <c r="BK18" s="46">
        <f>AD18</f>
        <v>11.58733571659435</v>
      </c>
      <c r="BL18" s="25" t="s">
        <v>88</v>
      </c>
      <c r="BM18" s="47">
        <f>D18</f>
        <v>297</v>
      </c>
      <c r="BN18" s="25" t="s">
        <v>89</v>
      </c>
      <c r="BO18" s="25" t="str">
        <f>C18</f>
        <v>Mosaic Vegetation</v>
      </c>
      <c r="BP18" s="25" t="s">
        <v>90</v>
      </c>
      <c r="BQ18" s="25" t="s">
        <v>91</v>
      </c>
      <c r="BR18" s="25" t="s">
        <v>105</v>
      </c>
      <c r="BS18" s="25" t="str">
        <f>C18</f>
        <v>Mosaic Vegetation</v>
      </c>
      <c r="BT18" s="25" t="s">
        <v>101</v>
      </c>
      <c r="BU18" s="25" t="str">
        <f>A18</f>
        <v>2004-2005</v>
      </c>
      <c r="BV18" s="25" t="s">
        <v>92</v>
      </c>
      <c r="BW18" s="46">
        <f>R18</f>
        <v>0.10188958793878555</v>
      </c>
      <c r="BX18" s="25" t="s">
        <v>94</v>
      </c>
      <c r="BY18" s="46">
        <f>S18</f>
        <v>7.0691294968128204E-2</v>
      </c>
      <c r="BZ18" s="25" t="s">
        <v>108</v>
      </c>
      <c r="CA18" s="25" t="str">
        <f>C18</f>
        <v>Mosaic Vegetation</v>
      </c>
      <c r="CB18" s="25" t="s">
        <v>95</v>
      </c>
      <c r="CC18" s="25" t="str">
        <f>A18</f>
        <v>2004-2005</v>
      </c>
      <c r="CD18" s="25" t="s">
        <v>85</v>
      </c>
      <c r="CE18" s="25" t="str">
        <f>Z18</f>
        <v>commission</v>
      </c>
      <c r="CF18" s="25" t="s">
        <v>86</v>
      </c>
      <c r="CG18" s="46">
        <f>V18</f>
        <v>30.641366958618164</v>
      </c>
      <c r="CH18" s="25" t="s">
        <v>87</v>
      </c>
      <c r="CI18" s="46">
        <f>AH18</f>
        <v>10.393526944247158</v>
      </c>
      <c r="CJ18" s="25" t="s">
        <v>96</v>
      </c>
      <c r="CK18" s="25">
        <f>Q18</f>
        <v>297</v>
      </c>
      <c r="CL18" s="25" t="s">
        <v>97</v>
      </c>
      <c r="CM18" s="25" t="str">
        <f>C18</f>
        <v>Mosaic Vegetation</v>
      </c>
      <c r="CN18" s="25" t="s">
        <v>98</v>
      </c>
      <c r="CO18" s="25" t="s">
        <v>91</v>
      </c>
      <c r="CP18" s="25" t="s">
        <v>99</v>
      </c>
      <c r="CQ18" s="25" t="str">
        <f>C18</f>
        <v>Mosaic Vegetation</v>
      </c>
      <c r="CR18" s="25" t="s">
        <v>100</v>
      </c>
      <c r="CS18" s="25" t="str">
        <f>C18</f>
        <v>Mosaic Vegetation</v>
      </c>
      <c r="CT18" s="25" t="s">
        <v>106</v>
      </c>
      <c r="CU18" s="25" t="str">
        <f>C18</f>
        <v>Mosaic Vegetation</v>
      </c>
      <c r="CV18" s="25" t="str">
        <f>L18</f>
        <v>targeted</v>
      </c>
      <c r="CW18" s="25" t="s">
        <v>101</v>
      </c>
      <c r="CX18" s="25" t="str">
        <f>A18</f>
        <v>2004-2005</v>
      </c>
      <c r="CY18" s="25" t="s">
        <v>102</v>
      </c>
      <c r="DA18" s="25" t="str">
        <f>_xlfn.CONCAT(AR18:BP18)</f>
        <v>Examining the transitions from Forest in 2004-2005,  Mosaic Vegetation experienced a gain intensity of 0.728888034820557%, above the uniform of 0.451311498880386%, which meant that Forest loss was targeted by Mosaic Vegetation in2004-2005. This was further supported by good evidence where a commission error of 38.2548408508301% (above the mean of 11.5873357165943% in this land-system regime) was required in 297 pixels lost from Forest to Mosaic Vegetation to account for its deviation past the uniform.</v>
      </c>
      <c r="DB18" s="25" t="str">
        <f>_xlfn.CONCAT(BR18:CN18)</f>
        <v>Examining the transitions to Mosaic Vegetation in 2004-2005, Forest experienced a loss intensity of 0.101889587938786%, above the uniform of 0.0706912949681282%, which meant that the gain of Mosaic Vegetation targeted Forest in 2004-2005. This was further supported by good evidence where a commission error of 30.6413669586182% (above the mean of 10.3935269442472% in this land-system regime) was required in these 297 pixels gained by Mosaic Vegetation from Forest to account for its deviation past the uniform.</v>
      </c>
      <c r="DC18" s="25" t="str">
        <f>_xlfn.CONCAT(CP18:CY18)</f>
        <v>Therefore, since good evidence supported the reciprocal relationship that (1) Forest loss was targeted by Mosaic Vegetation and (2) the gain of Mosaic Vegetation targeted Forest, this transition where Mosaic Vegetationtargeted in 2004-2005 was truly systematic.</v>
      </c>
    </row>
    <row r="19" spans="1:107" s="48" customFormat="1" x14ac:dyDescent="0.15">
      <c r="A19" s="48" t="s">
        <v>70</v>
      </c>
      <c r="B19" s="48" t="s">
        <v>0</v>
      </c>
      <c r="C19" s="48" t="s">
        <v>5</v>
      </c>
      <c r="D19" s="48">
        <v>0</v>
      </c>
      <c r="E19" s="49">
        <v>0</v>
      </c>
      <c r="F19" s="49">
        <v>0.45131149888038635</v>
      </c>
      <c r="G19" s="48">
        <v>44.093555450439453</v>
      </c>
      <c r="H19" s="48">
        <v>44.093555450439453</v>
      </c>
      <c r="I19" s="49">
        <v>0</v>
      </c>
      <c r="J19" s="49">
        <v>100</v>
      </c>
      <c r="K19" s="48">
        <v>2.4004144594073296E-2</v>
      </c>
      <c r="L19" s="48" t="str">
        <f t="shared" si="95"/>
        <v>avoided</v>
      </c>
      <c r="N19" s="48" t="s">
        <v>18</v>
      </c>
      <c r="O19" s="48" t="s">
        <v>5</v>
      </c>
      <c r="P19" s="48" t="s">
        <v>0</v>
      </c>
      <c r="Q19" s="48">
        <v>0</v>
      </c>
      <c r="R19" s="49">
        <v>0</v>
      </c>
      <c r="S19" s="49">
        <v>1.0785415070131421E-3</v>
      </c>
      <c r="T19" s="48">
        <v>3.1438961029052734</v>
      </c>
      <c r="U19" s="48">
        <v>3.1438961029052734</v>
      </c>
      <c r="V19" s="49">
        <v>0</v>
      </c>
      <c r="W19" s="49">
        <v>100</v>
      </c>
      <c r="X19" s="48">
        <v>9.094107081182301E-4</v>
      </c>
      <c r="Y19" s="48" t="str">
        <f t="shared" si="96"/>
        <v>avoided</v>
      </c>
      <c r="Z19" s="48" t="str">
        <f t="shared" si="0"/>
        <v>omission</v>
      </c>
      <c r="AB19" s="48" t="str">
        <f t="shared" si="97"/>
        <v>Pass</v>
      </c>
      <c r="AD19" s="49">
        <f>AVERAGE(I19:I29)</f>
        <v>13.103717760606246</v>
      </c>
      <c r="AE19" s="49">
        <f>AVERAGE(J19:J29)</f>
        <v>59.278612310236149</v>
      </c>
      <c r="AF19" s="48" t="str">
        <f t="shared" si="98"/>
        <v>Pass</v>
      </c>
      <c r="AH19" s="49">
        <f>AVERAGE(V19:V29)</f>
        <v>10.014203678477894</v>
      </c>
      <c r="AI19" s="49">
        <f>AVERAGE(W19:W29)</f>
        <v>57.068199157714844</v>
      </c>
      <c r="AJ19" s="48" t="str">
        <f t="shared" si="99"/>
        <v>Pass</v>
      </c>
      <c r="AK19" s="50"/>
      <c r="AL19" s="48" t="str">
        <f t="shared" si="100"/>
        <v>Yes</v>
      </c>
      <c r="AM19" s="48" t="s">
        <v>36</v>
      </c>
      <c r="AN19" s="48" t="s">
        <v>70</v>
      </c>
      <c r="AP19" s="48" t="s">
        <v>104</v>
      </c>
      <c r="AR19" s="25" t="s">
        <v>63</v>
      </c>
      <c r="AS19" s="48" t="str">
        <f>A19</f>
        <v>2004-2005</v>
      </c>
      <c r="AT19" s="48" t="s">
        <v>79</v>
      </c>
      <c r="AU19" s="48" t="str">
        <f>C19</f>
        <v>Non-Vegetation</v>
      </c>
      <c r="AV19" s="25" t="s">
        <v>93</v>
      </c>
      <c r="AW19" s="49">
        <f>E19</f>
        <v>0</v>
      </c>
      <c r="AX19" s="25" t="s">
        <v>81</v>
      </c>
      <c r="AY19" s="25" t="s">
        <v>110</v>
      </c>
      <c r="AZ19" s="49">
        <f>F19</f>
        <v>0.45131149888038635</v>
      </c>
      <c r="BA19" s="48" t="s">
        <v>81</v>
      </c>
      <c r="BB19" s="25" t="s">
        <v>111</v>
      </c>
      <c r="BC19" s="48" t="str">
        <f>C19</f>
        <v>Non-Vegetation</v>
      </c>
      <c r="BD19" s="48" t="s">
        <v>101</v>
      </c>
      <c r="BE19" s="48" t="str">
        <f>A19</f>
        <v>2004-2005</v>
      </c>
      <c r="BF19" s="25" t="s">
        <v>112</v>
      </c>
      <c r="BG19" s="48" t="str">
        <f>Z19</f>
        <v>omission</v>
      </c>
      <c r="BH19" s="25" t="s">
        <v>86</v>
      </c>
      <c r="BI19" s="49">
        <f>J19</f>
        <v>100</v>
      </c>
      <c r="BJ19" s="25" t="s">
        <v>87</v>
      </c>
      <c r="BK19" s="49">
        <f>AE19</f>
        <v>59.278612310236149</v>
      </c>
      <c r="BL19" s="52" t="s">
        <v>119</v>
      </c>
      <c r="BM19" s="51">
        <f>H19</f>
        <v>44.093555450439453</v>
      </c>
      <c r="BN19" s="52" t="s">
        <v>120</v>
      </c>
      <c r="BO19" s="48" t="str">
        <f>C19</f>
        <v>Non-Vegetation</v>
      </c>
      <c r="BP19" s="25" t="s">
        <v>90</v>
      </c>
      <c r="BQ19" s="25" t="s">
        <v>91</v>
      </c>
      <c r="BR19" s="25" t="s">
        <v>105</v>
      </c>
      <c r="BS19" s="48" t="str">
        <f>C19</f>
        <v>Non-Vegetation</v>
      </c>
      <c r="BT19" s="48" t="s">
        <v>101</v>
      </c>
      <c r="BU19" s="48" t="str">
        <f>A19</f>
        <v>2004-2005</v>
      </c>
      <c r="BV19" s="25" t="s">
        <v>92</v>
      </c>
      <c r="BW19" s="49">
        <f>R19</f>
        <v>0</v>
      </c>
      <c r="BX19" s="25" t="s">
        <v>109</v>
      </c>
      <c r="BY19" s="49">
        <f>S19</f>
        <v>1.0785415070131421E-3</v>
      </c>
      <c r="BZ19" s="25" t="s">
        <v>108</v>
      </c>
      <c r="CA19" s="48" t="str">
        <f>C19</f>
        <v>Non-Vegetation</v>
      </c>
      <c r="CB19" s="25" t="s">
        <v>113</v>
      </c>
      <c r="CC19" s="48" t="str">
        <f>A19</f>
        <v>2004-2005</v>
      </c>
      <c r="CD19" s="25" t="s">
        <v>112</v>
      </c>
      <c r="CE19" s="48" t="str">
        <f>Z19</f>
        <v>omission</v>
      </c>
      <c r="CF19" s="25" t="s">
        <v>86</v>
      </c>
      <c r="CG19" s="49">
        <f>W19</f>
        <v>100</v>
      </c>
      <c r="CH19" s="25" t="s">
        <v>87</v>
      </c>
      <c r="CI19" s="49">
        <f>AI19</f>
        <v>57.068199157714844</v>
      </c>
      <c r="CJ19" s="52" t="s">
        <v>119</v>
      </c>
      <c r="CK19" s="48">
        <f>U19</f>
        <v>3.1438961029052734</v>
      </c>
      <c r="CL19" s="52" t="s">
        <v>120</v>
      </c>
      <c r="CM19" s="48" t="str">
        <f>C19</f>
        <v>Non-Vegetation</v>
      </c>
      <c r="CN19" s="25" t="s">
        <v>90</v>
      </c>
      <c r="CO19" s="25" t="s">
        <v>91</v>
      </c>
      <c r="CP19" s="25" t="s">
        <v>114</v>
      </c>
      <c r="CQ19" s="48" t="str">
        <f>C19</f>
        <v>Non-Vegetation</v>
      </c>
      <c r="CR19" s="25" t="s">
        <v>100</v>
      </c>
      <c r="CS19" s="48" t="str">
        <f>C19</f>
        <v>Non-Vegetation</v>
      </c>
      <c r="CT19" s="25" t="s">
        <v>115</v>
      </c>
      <c r="CU19" s="48" t="str">
        <f>C19</f>
        <v>Non-Vegetation</v>
      </c>
      <c r="CV19" s="48" t="str">
        <f>L19</f>
        <v>avoided</v>
      </c>
      <c r="CW19" s="25" t="s">
        <v>107</v>
      </c>
      <c r="CX19" s="48" t="str">
        <f>A19</f>
        <v>2004-2005</v>
      </c>
      <c r="CY19" s="25" t="s">
        <v>102</v>
      </c>
      <c r="DA19" s="25" t="str">
        <f t="shared" ref="DA19:DA38" si="101">_xlfn.CONCAT(AR19:BP19)</f>
        <v>Examining the transitions from Forest in 2004-2005, Non-Vegetation experienced a gain intensity of 0%, below the uniform of 0.451311498880386%, which meant that Forest loss was avoided by Non-Vegetation in 2004-2005. This was further supported by good evidence where an omission error of 100% (above the mean of 59.2786123102361% in this land-system regime) was required. This meant that 44.0935554504395 pixels had to be erroneously omitted in this transition from Forest to Non-Vegetation to account for its deviation past the uniform.</v>
      </c>
      <c r="DB19" s="25" t="str">
        <f t="shared" ref="DB19:DB38" si="102">_xlfn.CONCAT(BR19:CN19)</f>
        <v>Examining the transitions to Non-Vegetation in 2004-2005, Forest experienced a loss intensity of 0%, below the uniform of 0.00107854150701314%, which meant that the gain of Non-Vegetation avoided Forest in 2004-2005. This was further supported by good evidence where an omission error of 100% (above the mean of 57.0681991577148% in this land-system regime) was required. This meant that 3.14389610290527 pixels had to be erroneously omitted in this transition from Forest to Non-Vegetation to account for its deviation past the uniform.</v>
      </c>
      <c r="DC19" s="25" t="str">
        <f t="shared" ref="DC19:DC38" si="103">_xlfn.CONCAT(CP19:CY19)</f>
        <v>Therefore, since good evidence supported the reciprocal relationship that (1) Forest loss was avoided by Non-Vegetation and (2) the gain of Non-Vegetationavoided Forest, this transition where Non-Vegetationavoided Forest in 2004-2005 was truly systematic.</v>
      </c>
    </row>
    <row r="20" spans="1:107" s="48" customFormat="1" x14ac:dyDescent="0.15">
      <c r="A20" s="48" t="s">
        <v>78</v>
      </c>
      <c r="B20" s="48" t="s">
        <v>0</v>
      </c>
      <c r="C20" s="48" t="s">
        <v>5</v>
      </c>
      <c r="D20" s="48">
        <v>0</v>
      </c>
      <c r="E20" s="49">
        <v>0</v>
      </c>
      <c r="F20" s="49">
        <v>0.13031242787837982</v>
      </c>
      <c r="G20" s="48">
        <v>12.686809539794922</v>
      </c>
      <c r="H20" s="48">
        <v>12.686809539794922</v>
      </c>
      <c r="I20" s="49">
        <v>0</v>
      </c>
      <c r="J20" s="49">
        <v>100</v>
      </c>
      <c r="K20" s="48">
        <v>8.8269989937543869E-3</v>
      </c>
      <c r="L20" s="48" t="str">
        <f t="shared" si="95"/>
        <v>avoided</v>
      </c>
      <c r="N20" s="48" t="s">
        <v>19</v>
      </c>
      <c r="O20" s="48" t="s">
        <v>5</v>
      </c>
      <c r="P20" s="48" t="s">
        <v>0</v>
      </c>
      <c r="Q20" s="48">
        <v>0</v>
      </c>
      <c r="R20" s="49">
        <v>0</v>
      </c>
      <c r="S20" s="49">
        <v>4.3141009518876672E-4</v>
      </c>
      <c r="T20" s="48">
        <v>1.2543001174926758</v>
      </c>
      <c r="U20" s="48">
        <v>1.2543001174926758</v>
      </c>
      <c r="V20" s="49">
        <v>0</v>
      </c>
      <c r="W20" s="49">
        <v>100</v>
      </c>
      <c r="X20" s="48">
        <v>4.0054006967693567E-4</v>
      </c>
      <c r="Y20" s="48" t="str">
        <f t="shared" si="96"/>
        <v>avoided</v>
      </c>
      <c r="Z20" s="48" t="str">
        <f t="shared" si="0"/>
        <v>omission</v>
      </c>
      <c r="AB20" s="48" t="str">
        <f t="shared" si="97"/>
        <v>Pass</v>
      </c>
      <c r="AD20" s="49">
        <v>0</v>
      </c>
      <c r="AE20" s="49">
        <v>90.250154668634593</v>
      </c>
      <c r="AF20" s="48" t="str">
        <f t="shared" si="98"/>
        <v>Pass</v>
      </c>
      <c r="AH20" s="49">
        <v>0</v>
      </c>
      <c r="AI20" s="49">
        <v>98.544711719859734</v>
      </c>
      <c r="AJ20" s="48" t="str">
        <f t="shared" si="99"/>
        <v>Pass</v>
      </c>
      <c r="AK20" s="50"/>
      <c r="AL20" s="48" t="str">
        <f t="shared" si="100"/>
        <v>Yes</v>
      </c>
      <c r="AM20" s="48" t="s">
        <v>36</v>
      </c>
      <c r="AN20" s="48" t="s">
        <v>78</v>
      </c>
      <c r="AP20" s="48" t="s">
        <v>104</v>
      </c>
      <c r="AR20" s="25" t="s">
        <v>63</v>
      </c>
      <c r="AS20" s="48" t="str">
        <f>A20</f>
        <v>2005-2006</v>
      </c>
      <c r="AT20" s="48" t="s">
        <v>79</v>
      </c>
      <c r="AU20" s="48" t="str">
        <f>C20</f>
        <v>Non-Vegetation</v>
      </c>
      <c r="AV20" s="25" t="s">
        <v>93</v>
      </c>
      <c r="AW20" s="49">
        <f>E20</f>
        <v>0</v>
      </c>
      <c r="AX20" s="25" t="s">
        <v>81</v>
      </c>
      <c r="AY20" s="25" t="s">
        <v>110</v>
      </c>
      <c r="AZ20" s="49">
        <f>F20</f>
        <v>0.13031242787837982</v>
      </c>
      <c r="BA20" s="48" t="s">
        <v>81</v>
      </c>
      <c r="BB20" s="25" t="s">
        <v>111</v>
      </c>
      <c r="BC20" s="48" t="str">
        <f>C20</f>
        <v>Non-Vegetation</v>
      </c>
      <c r="BD20" s="48" t="s">
        <v>101</v>
      </c>
      <c r="BE20" s="48" t="str">
        <f>A20</f>
        <v>2005-2006</v>
      </c>
      <c r="BF20" s="25" t="s">
        <v>112</v>
      </c>
      <c r="BG20" s="48" t="str">
        <f>Z20</f>
        <v>omission</v>
      </c>
      <c r="BH20" s="25" t="s">
        <v>86</v>
      </c>
      <c r="BI20" s="49">
        <f>J20</f>
        <v>100</v>
      </c>
      <c r="BJ20" s="25" t="s">
        <v>87</v>
      </c>
      <c r="BK20" s="49">
        <f>AE20</f>
        <v>90.250154668634593</v>
      </c>
      <c r="BL20" s="52" t="s">
        <v>119</v>
      </c>
      <c r="BM20" s="51">
        <f>H20</f>
        <v>12.686809539794922</v>
      </c>
      <c r="BN20" s="52" t="s">
        <v>120</v>
      </c>
      <c r="BO20" s="48" t="str">
        <f>C20</f>
        <v>Non-Vegetation</v>
      </c>
      <c r="BP20" s="25" t="s">
        <v>90</v>
      </c>
      <c r="BQ20" s="25" t="s">
        <v>91</v>
      </c>
      <c r="BR20" s="25" t="s">
        <v>105</v>
      </c>
      <c r="BS20" s="48" t="str">
        <f>C20</f>
        <v>Non-Vegetation</v>
      </c>
      <c r="BT20" s="48" t="s">
        <v>101</v>
      </c>
      <c r="BU20" s="48" t="str">
        <f>A20</f>
        <v>2005-2006</v>
      </c>
      <c r="BV20" s="25" t="s">
        <v>92</v>
      </c>
      <c r="BW20" s="49">
        <f>R20</f>
        <v>0</v>
      </c>
      <c r="BX20" s="25" t="s">
        <v>109</v>
      </c>
      <c r="BY20" s="49">
        <f>S20</f>
        <v>4.3141009518876672E-4</v>
      </c>
      <c r="BZ20" s="25" t="s">
        <v>108</v>
      </c>
      <c r="CA20" s="48" t="str">
        <f>C20</f>
        <v>Non-Vegetation</v>
      </c>
      <c r="CB20" s="25" t="s">
        <v>113</v>
      </c>
      <c r="CC20" s="48" t="str">
        <f>A20</f>
        <v>2005-2006</v>
      </c>
      <c r="CD20" s="25" t="s">
        <v>112</v>
      </c>
      <c r="CE20" s="48" t="str">
        <f>Z20</f>
        <v>omission</v>
      </c>
      <c r="CF20" s="25" t="s">
        <v>86</v>
      </c>
      <c r="CG20" s="49">
        <f>W20</f>
        <v>100</v>
      </c>
      <c r="CH20" s="25" t="s">
        <v>87</v>
      </c>
      <c r="CI20" s="49">
        <f>AI20</f>
        <v>98.544711719859734</v>
      </c>
      <c r="CJ20" s="52" t="s">
        <v>119</v>
      </c>
      <c r="CK20" s="48">
        <f>U20</f>
        <v>1.2543001174926758</v>
      </c>
      <c r="CL20" s="52" t="s">
        <v>120</v>
      </c>
      <c r="CM20" s="48" t="str">
        <f>C20</f>
        <v>Non-Vegetation</v>
      </c>
      <c r="CN20" s="25" t="s">
        <v>90</v>
      </c>
      <c r="CO20" s="25" t="s">
        <v>91</v>
      </c>
      <c r="CP20" s="25" t="s">
        <v>114</v>
      </c>
      <c r="CQ20" s="48" t="str">
        <f>C20</f>
        <v>Non-Vegetation</v>
      </c>
      <c r="CR20" s="25" t="s">
        <v>100</v>
      </c>
      <c r="CS20" s="48" t="str">
        <f>C20</f>
        <v>Non-Vegetation</v>
      </c>
      <c r="CT20" s="25" t="s">
        <v>115</v>
      </c>
      <c r="CU20" s="48" t="str">
        <f>C20</f>
        <v>Non-Vegetation</v>
      </c>
      <c r="CV20" s="48" t="str">
        <f>L20</f>
        <v>avoided</v>
      </c>
      <c r="CW20" s="25" t="s">
        <v>107</v>
      </c>
      <c r="CX20" s="48" t="str">
        <f>A20</f>
        <v>2005-2006</v>
      </c>
      <c r="CY20" s="25" t="s">
        <v>102</v>
      </c>
      <c r="DA20" s="25" t="str">
        <f t="shared" si="101"/>
        <v>Examining the transitions from Forest in 2005-2006, Non-Vegetation experienced a gain intensity of 0%, below the uniform of 0.13031242787838%, which meant that Forest loss was avoided by Non-Vegetation in 2005-2006. This was further supported by good evidence where an omission error of 100% (above the mean of 90.2501546686346% in this land-system regime) was required. This meant that 12.6868095397949 pixels had to be erroneously omitted in this transition from Forest to Non-Vegetation to account for its deviation past the uniform.</v>
      </c>
      <c r="DB20" s="25" t="str">
        <f t="shared" si="102"/>
        <v>Examining the transitions to Non-Vegetation in 2005-2006, Forest experienced a loss intensity of 0%, below the uniform of 0.000431410095188767%, which meant that the gain of Non-Vegetation avoided Forest in 2005-2006. This was further supported by good evidence where an omission error of 100% (above the mean of 98.5447117198597% in this land-system regime) was required. This meant that 1.25430011749268 pixels had to be erroneously omitted in this transition from Forest to Non-Vegetation to account for its deviation past the uniform.</v>
      </c>
      <c r="DC20" s="25" t="str">
        <f t="shared" si="103"/>
        <v>Therefore, since good evidence supported the reciprocal relationship that (1) Forest loss was avoided by Non-Vegetation and (2) the gain of Non-Vegetationavoided Forest, this transition where Non-Vegetationavoided Forest in 2005-2006 was truly systematic.</v>
      </c>
    </row>
    <row r="21" spans="1:107" x14ac:dyDescent="0.15">
      <c r="A21" s="25" t="s">
        <v>66</v>
      </c>
      <c r="B21" s="25" t="s">
        <v>0</v>
      </c>
      <c r="C21" s="25" t="s">
        <v>2</v>
      </c>
      <c r="D21" s="25">
        <v>451</v>
      </c>
      <c r="E21" s="46">
        <v>0.42170026898384094</v>
      </c>
      <c r="F21" s="46">
        <v>0.41264122724533081</v>
      </c>
      <c r="G21" s="25">
        <v>441.27139282226562</v>
      </c>
      <c r="H21" s="25">
        <v>9.7286081314086914</v>
      </c>
      <c r="I21" s="46">
        <v>2.1571192741394043</v>
      </c>
      <c r="J21" s="46">
        <v>0</v>
      </c>
      <c r="K21" s="25">
        <v>2.4679407477378845E-2</v>
      </c>
      <c r="L21" s="25" t="str">
        <f t="shared" si="95"/>
        <v>targeted</v>
      </c>
      <c r="N21" s="25" t="s">
        <v>20</v>
      </c>
      <c r="O21" s="25" t="s">
        <v>2</v>
      </c>
      <c r="P21" s="25" t="s">
        <v>0</v>
      </c>
      <c r="Q21" s="25">
        <v>451</v>
      </c>
      <c r="R21" s="46">
        <v>0.15515129268169403</v>
      </c>
      <c r="S21" s="46">
        <v>0.12629362940788269</v>
      </c>
      <c r="T21" s="25">
        <v>367.00930786132812</v>
      </c>
      <c r="U21" s="25">
        <v>83.990684509277344</v>
      </c>
      <c r="V21" s="46">
        <v>18.623210906982422</v>
      </c>
      <c r="W21" s="46">
        <v>0</v>
      </c>
      <c r="X21" s="25">
        <v>1.7744936048984528E-2</v>
      </c>
      <c r="Y21" s="25" t="str">
        <f t="shared" si="96"/>
        <v>targeted</v>
      </c>
      <c r="Z21" s="25" t="str">
        <f t="shared" si="0"/>
        <v>commission</v>
      </c>
      <c r="AB21" s="25" t="str">
        <f t="shared" si="97"/>
        <v>Pass</v>
      </c>
      <c r="AD21" s="46">
        <v>0.89391400597312232</v>
      </c>
      <c r="AE21" s="46">
        <v>8.5702204650098626</v>
      </c>
      <c r="AF21" s="25" t="str">
        <f t="shared" si="98"/>
        <v>Pass</v>
      </c>
      <c r="AH21" s="46">
        <v>17.798277768221769</v>
      </c>
      <c r="AI21" s="46">
        <v>0</v>
      </c>
      <c r="AJ21" s="25" t="str">
        <f t="shared" si="99"/>
        <v>Pass</v>
      </c>
      <c r="AL21" s="25" t="str">
        <f t="shared" si="100"/>
        <v>Yes</v>
      </c>
      <c r="AM21" s="25" t="s">
        <v>33</v>
      </c>
      <c r="AN21" s="25" t="s">
        <v>66</v>
      </c>
      <c r="AP21" s="25" t="s">
        <v>103</v>
      </c>
      <c r="AR21" s="25" t="s">
        <v>63</v>
      </c>
      <c r="AS21" s="25" t="str">
        <f t="shared" ref="AS21:AS22" si="104">A21</f>
        <v>2006-2007</v>
      </c>
      <c r="AT21" s="25" t="s">
        <v>80</v>
      </c>
      <c r="AU21" s="25" t="str">
        <f t="shared" ref="AU21:AU22" si="105">C21</f>
        <v>Shrubland</v>
      </c>
      <c r="AV21" s="25" t="s">
        <v>93</v>
      </c>
      <c r="AW21" s="46">
        <f t="shared" ref="AW21:AW22" si="106">E21</f>
        <v>0.42170026898384094</v>
      </c>
      <c r="AX21" s="25" t="s">
        <v>81</v>
      </c>
      <c r="AY21" s="25" t="s">
        <v>82</v>
      </c>
      <c r="AZ21" s="46">
        <f t="shared" ref="AZ21:AZ22" si="107">F21</f>
        <v>0.41264122724533081</v>
      </c>
      <c r="BA21" s="25" t="s">
        <v>81</v>
      </c>
      <c r="BB21" s="25" t="s">
        <v>83</v>
      </c>
      <c r="BC21" s="25" t="str">
        <f t="shared" ref="BC21:BC22" si="108">C21</f>
        <v>Shrubland</v>
      </c>
      <c r="BD21" s="25" t="s">
        <v>84</v>
      </c>
      <c r="BE21" s="25" t="str">
        <f t="shared" ref="BE21:BE22" si="109">A21</f>
        <v>2006-2007</v>
      </c>
      <c r="BF21" s="25" t="s">
        <v>85</v>
      </c>
      <c r="BG21" s="25" t="str">
        <f t="shared" ref="BG21:BG22" si="110">Z21</f>
        <v>commission</v>
      </c>
      <c r="BH21" s="25" t="s">
        <v>86</v>
      </c>
      <c r="BI21" s="46">
        <f t="shared" ref="BI21:BI22" si="111">I21</f>
        <v>2.1571192741394043</v>
      </c>
      <c r="BJ21" s="25" t="s">
        <v>87</v>
      </c>
      <c r="BK21" s="46">
        <f t="shared" ref="BK21:BK22" si="112">AD21</f>
        <v>0.89391400597312232</v>
      </c>
      <c r="BL21" s="25" t="s">
        <v>88</v>
      </c>
      <c r="BM21" s="47">
        <f t="shared" ref="BM21:BM22" si="113">D21</f>
        <v>451</v>
      </c>
      <c r="BN21" s="25" t="s">
        <v>89</v>
      </c>
      <c r="BO21" s="25" t="str">
        <f t="shared" ref="BO21:BO22" si="114">C21</f>
        <v>Shrubland</v>
      </c>
      <c r="BP21" s="25" t="s">
        <v>90</v>
      </c>
      <c r="BQ21" s="25" t="s">
        <v>91</v>
      </c>
      <c r="BR21" s="25" t="s">
        <v>105</v>
      </c>
      <c r="BS21" s="25" t="str">
        <f t="shared" ref="BS21:BS22" si="115">C21</f>
        <v>Shrubland</v>
      </c>
      <c r="BT21" s="25" t="s">
        <v>101</v>
      </c>
      <c r="BU21" s="25" t="str">
        <f t="shared" ref="BU21:BU22" si="116">A21</f>
        <v>2006-2007</v>
      </c>
      <c r="BV21" s="25" t="s">
        <v>92</v>
      </c>
      <c r="BW21" s="46">
        <f t="shared" ref="BW21:BW22" si="117">R21</f>
        <v>0.15515129268169403</v>
      </c>
      <c r="BX21" s="25" t="s">
        <v>94</v>
      </c>
      <c r="BY21" s="46">
        <f t="shared" ref="BY21:BY22" si="118">S21</f>
        <v>0.12629362940788269</v>
      </c>
      <c r="BZ21" s="25" t="s">
        <v>108</v>
      </c>
      <c r="CA21" s="25" t="str">
        <f t="shared" ref="CA21:CA22" si="119">C21</f>
        <v>Shrubland</v>
      </c>
      <c r="CB21" s="25" t="s">
        <v>95</v>
      </c>
      <c r="CC21" s="25" t="str">
        <f t="shared" ref="CC21:CC22" si="120">A21</f>
        <v>2006-2007</v>
      </c>
      <c r="CD21" s="25" t="s">
        <v>85</v>
      </c>
      <c r="CE21" s="25" t="str">
        <f t="shared" ref="CE21:CE22" si="121">Z21</f>
        <v>commission</v>
      </c>
      <c r="CF21" s="25" t="s">
        <v>86</v>
      </c>
      <c r="CG21" s="46">
        <f t="shared" ref="CG21:CG22" si="122">V21</f>
        <v>18.623210906982422</v>
      </c>
      <c r="CH21" s="25" t="s">
        <v>87</v>
      </c>
      <c r="CI21" s="46">
        <f t="shared" ref="CI21:CI22" si="123">AH21</f>
        <v>17.798277768221769</v>
      </c>
      <c r="CJ21" s="25" t="s">
        <v>96</v>
      </c>
      <c r="CK21" s="25">
        <f t="shared" ref="CK21:CK22" si="124">Q21</f>
        <v>451</v>
      </c>
      <c r="CL21" s="25" t="s">
        <v>97</v>
      </c>
      <c r="CM21" s="25" t="str">
        <f t="shared" ref="CM21:CM22" si="125">C21</f>
        <v>Shrubland</v>
      </c>
      <c r="CN21" s="25" t="s">
        <v>98</v>
      </c>
      <c r="CO21" s="25" t="s">
        <v>91</v>
      </c>
      <c r="CP21" s="25" t="s">
        <v>99</v>
      </c>
      <c r="CQ21" s="25" t="str">
        <f t="shared" ref="CQ21:CQ22" si="126">C21</f>
        <v>Shrubland</v>
      </c>
      <c r="CR21" s="25" t="s">
        <v>100</v>
      </c>
      <c r="CS21" s="25" t="str">
        <f t="shared" ref="CS21:CS22" si="127">C21</f>
        <v>Shrubland</v>
      </c>
      <c r="CT21" s="25" t="s">
        <v>106</v>
      </c>
      <c r="CU21" s="25" t="str">
        <f t="shared" ref="CU21:CU22" si="128">C21</f>
        <v>Shrubland</v>
      </c>
      <c r="CV21" s="25" t="str">
        <f t="shared" ref="CV21:CV22" si="129">L21</f>
        <v>targeted</v>
      </c>
      <c r="CW21" s="25" t="s">
        <v>101</v>
      </c>
      <c r="CX21" s="25" t="str">
        <f t="shared" ref="CX21:CX22" si="130">A21</f>
        <v>2006-2007</v>
      </c>
      <c r="CY21" s="25" t="s">
        <v>102</v>
      </c>
      <c r="DA21" s="25" t="str">
        <f t="shared" si="101"/>
        <v>Examining the transitions from Forest in 2006-2007,  Shrubland experienced a gain intensity of 0.421700268983841%, above the uniform of 0.412641227245331%, which meant that Forest loss was targeted by Shrubland in2006-2007. This was further supported by good evidence where a commission error of 2.1571192741394% (above the mean of 0.893914005973122% in this land-system regime) was required in 451 pixels lost from Forest to Shrubland to account for its deviation past the uniform.</v>
      </c>
      <c r="DB21" s="25" t="str">
        <f t="shared" si="102"/>
        <v>Examining the transitions to Shrubland in 2006-2007, Forest experienced a loss intensity of 0.155151292681694%, above the uniform of 0.126293629407883%, which meant that the gain of Shrubland targeted Forest in 2006-2007. This was further supported by good evidence where a commission error of 18.6232109069824% (above the mean of 17.7982777682218% in this land-system regime) was required in these 451 pixels gained by Shrubland from Forest to account for its deviation past the uniform.</v>
      </c>
      <c r="DC21" s="25" t="str">
        <f t="shared" si="103"/>
        <v>Therefore, since good evidence supported the reciprocal relationship that (1) Forest loss was targeted by Shrubland and (2) the gain of Shrubland targeted Forest, this transition where Shrublandtargeted in 2006-2007 was truly systematic.</v>
      </c>
    </row>
    <row r="22" spans="1:107" x14ac:dyDescent="0.15">
      <c r="A22" s="25" t="s">
        <v>66</v>
      </c>
      <c r="B22" s="25" t="s">
        <v>0</v>
      </c>
      <c r="C22" s="25" t="s">
        <v>1</v>
      </c>
      <c r="D22" s="25">
        <v>272</v>
      </c>
      <c r="E22" s="46">
        <v>0.66109275817871094</v>
      </c>
      <c r="F22" s="46">
        <v>0.41264122724533081</v>
      </c>
      <c r="G22" s="25">
        <v>169.35354614257812</v>
      </c>
      <c r="H22" s="25">
        <v>102.64646148681641</v>
      </c>
      <c r="I22" s="46">
        <v>37.7376708984375</v>
      </c>
      <c r="J22" s="46">
        <v>0</v>
      </c>
      <c r="K22" s="25">
        <v>2.4679407477378845E-2</v>
      </c>
      <c r="L22" s="25" t="str">
        <f t="shared" si="95"/>
        <v>targeted</v>
      </c>
      <c r="N22" s="25" t="s">
        <v>20</v>
      </c>
      <c r="O22" s="25" t="s">
        <v>1</v>
      </c>
      <c r="P22" s="25" t="s">
        <v>0</v>
      </c>
      <c r="Q22" s="25">
        <v>272</v>
      </c>
      <c r="R22" s="46">
        <v>9.3572400510311127E-2</v>
      </c>
      <c r="S22" s="46">
        <v>6.8680047988891602E-2</v>
      </c>
      <c r="T22" s="25">
        <v>199.59219360351562</v>
      </c>
      <c r="U22" s="25">
        <v>72.407814025878906</v>
      </c>
      <c r="V22" s="46">
        <v>26.620519638061523</v>
      </c>
      <c r="W22" s="46">
        <v>0</v>
      </c>
      <c r="X22" s="25">
        <v>1.5297791920602322E-2</v>
      </c>
      <c r="Y22" s="25" t="str">
        <f t="shared" si="96"/>
        <v>targeted</v>
      </c>
      <c r="Z22" s="25" t="str">
        <f t="shared" si="0"/>
        <v>commission</v>
      </c>
      <c r="AB22" s="25" t="str">
        <f t="shared" si="97"/>
        <v>Pass</v>
      </c>
      <c r="AD22" s="46">
        <v>35.503061814741656</v>
      </c>
      <c r="AE22" s="46">
        <v>0</v>
      </c>
      <c r="AF22" s="25" t="str">
        <f t="shared" si="98"/>
        <v>Pass</v>
      </c>
      <c r="AH22" s="46">
        <v>20.994230443781074</v>
      </c>
      <c r="AI22" s="46">
        <v>0.34993032975630328</v>
      </c>
      <c r="AJ22" s="25" t="str">
        <f t="shared" si="99"/>
        <v>Pass</v>
      </c>
      <c r="AL22" s="25" t="str">
        <f t="shared" si="100"/>
        <v>Yes</v>
      </c>
      <c r="AM22" s="25" t="s">
        <v>34</v>
      </c>
      <c r="AN22" s="25" t="s">
        <v>66</v>
      </c>
      <c r="AP22" s="25" t="s">
        <v>103</v>
      </c>
      <c r="AR22" s="25" t="s">
        <v>63</v>
      </c>
      <c r="AS22" s="25" t="str">
        <f t="shared" si="104"/>
        <v>2006-2007</v>
      </c>
      <c r="AT22" s="25" t="s">
        <v>80</v>
      </c>
      <c r="AU22" s="25" t="str">
        <f t="shared" si="105"/>
        <v>Mosaic Vegetation</v>
      </c>
      <c r="AV22" s="25" t="s">
        <v>93</v>
      </c>
      <c r="AW22" s="46">
        <f t="shared" si="106"/>
        <v>0.66109275817871094</v>
      </c>
      <c r="AX22" s="25" t="s">
        <v>81</v>
      </c>
      <c r="AY22" s="25" t="s">
        <v>82</v>
      </c>
      <c r="AZ22" s="46">
        <f t="shared" si="107"/>
        <v>0.41264122724533081</v>
      </c>
      <c r="BA22" s="25" t="s">
        <v>81</v>
      </c>
      <c r="BB22" s="25" t="s">
        <v>83</v>
      </c>
      <c r="BC22" s="25" t="str">
        <f t="shared" si="108"/>
        <v>Mosaic Vegetation</v>
      </c>
      <c r="BD22" s="25" t="s">
        <v>84</v>
      </c>
      <c r="BE22" s="25" t="str">
        <f t="shared" si="109"/>
        <v>2006-2007</v>
      </c>
      <c r="BF22" s="25" t="s">
        <v>85</v>
      </c>
      <c r="BG22" s="25" t="str">
        <f t="shared" si="110"/>
        <v>commission</v>
      </c>
      <c r="BH22" s="25" t="s">
        <v>86</v>
      </c>
      <c r="BI22" s="46">
        <f t="shared" si="111"/>
        <v>37.7376708984375</v>
      </c>
      <c r="BJ22" s="25" t="s">
        <v>87</v>
      </c>
      <c r="BK22" s="46">
        <f t="shared" si="112"/>
        <v>35.503061814741656</v>
      </c>
      <c r="BL22" s="25" t="s">
        <v>88</v>
      </c>
      <c r="BM22" s="47">
        <f t="shared" si="113"/>
        <v>272</v>
      </c>
      <c r="BN22" s="25" t="s">
        <v>89</v>
      </c>
      <c r="BO22" s="25" t="str">
        <f t="shared" si="114"/>
        <v>Mosaic Vegetation</v>
      </c>
      <c r="BP22" s="25" t="s">
        <v>90</v>
      </c>
      <c r="BQ22" s="25" t="s">
        <v>91</v>
      </c>
      <c r="BR22" s="25" t="s">
        <v>105</v>
      </c>
      <c r="BS22" s="25" t="str">
        <f t="shared" si="115"/>
        <v>Mosaic Vegetation</v>
      </c>
      <c r="BT22" s="25" t="s">
        <v>101</v>
      </c>
      <c r="BU22" s="25" t="str">
        <f t="shared" si="116"/>
        <v>2006-2007</v>
      </c>
      <c r="BV22" s="25" t="s">
        <v>92</v>
      </c>
      <c r="BW22" s="46">
        <f t="shared" si="117"/>
        <v>9.3572400510311127E-2</v>
      </c>
      <c r="BX22" s="25" t="s">
        <v>94</v>
      </c>
      <c r="BY22" s="46">
        <f t="shared" si="118"/>
        <v>6.8680047988891602E-2</v>
      </c>
      <c r="BZ22" s="25" t="s">
        <v>108</v>
      </c>
      <c r="CA22" s="25" t="str">
        <f t="shared" si="119"/>
        <v>Mosaic Vegetation</v>
      </c>
      <c r="CB22" s="25" t="s">
        <v>95</v>
      </c>
      <c r="CC22" s="25" t="str">
        <f t="shared" si="120"/>
        <v>2006-2007</v>
      </c>
      <c r="CD22" s="25" t="s">
        <v>85</v>
      </c>
      <c r="CE22" s="25" t="str">
        <f t="shared" si="121"/>
        <v>commission</v>
      </c>
      <c r="CF22" s="25" t="s">
        <v>86</v>
      </c>
      <c r="CG22" s="46">
        <f t="shared" si="122"/>
        <v>26.620519638061523</v>
      </c>
      <c r="CH22" s="25" t="s">
        <v>87</v>
      </c>
      <c r="CI22" s="46">
        <f t="shared" si="123"/>
        <v>20.994230443781074</v>
      </c>
      <c r="CJ22" s="25" t="s">
        <v>96</v>
      </c>
      <c r="CK22" s="25">
        <f t="shared" si="124"/>
        <v>272</v>
      </c>
      <c r="CL22" s="25" t="s">
        <v>97</v>
      </c>
      <c r="CM22" s="25" t="str">
        <f t="shared" si="125"/>
        <v>Mosaic Vegetation</v>
      </c>
      <c r="CN22" s="25" t="s">
        <v>98</v>
      </c>
      <c r="CO22" s="25" t="s">
        <v>91</v>
      </c>
      <c r="CP22" s="25" t="s">
        <v>99</v>
      </c>
      <c r="CQ22" s="25" t="str">
        <f t="shared" si="126"/>
        <v>Mosaic Vegetation</v>
      </c>
      <c r="CR22" s="25" t="s">
        <v>100</v>
      </c>
      <c r="CS22" s="25" t="str">
        <f t="shared" si="127"/>
        <v>Mosaic Vegetation</v>
      </c>
      <c r="CT22" s="25" t="s">
        <v>106</v>
      </c>
      <c r="CU22" s="25" t="str">
        <f t="shared" si="128"/>
        <v>Mosaic Vegetation</v>
      </c>
      <c r="CV22" s="25" t="str">
        <f t="shared" si="129"/>
        <v>targeted</v>
      </c>
      <c r="CW22" s="25" t="s">
        <v>101</v>
      </c>
      <c r="CX22" s="25" t="str">
        <f t="shared" si="130"/>
        <v>2006-2007</v>
      </c>
      <c r="CY22" s="25" t="s">
        <v>102</v>
      </c>
      <c r="DA22" s="25" t="str">
        <f t="shared" si="101"/>
        <v>Examining the transitions from Forest in 2006-2007,  Mosaic Vegetation experienced a gain intensity of 0.661092758178711%, above the uniform of 0.412641227245331%, which meant that Forest loss was targeted by Mosaic Vegetation in2006-2007. This was further supported by good evidence where a commission error of 37.7376708984375% (above the mean of 35.5030618147417% in this land-system regime) was required in 272 pixels lost from Forest to Mosaic Vegetation to account for its deviation past the uniform.</v>
      </c>
      <c r="DB22" s="25" t="str">
        <f t="shared" si="102"/>
        <v>Examining the transitions to Mosaic Vegetation in 2006-2007, Forest experienced a loss intensity of 0.0935724005103111%, above the uniform of 0.0686800479888916%, which meant that the gain of Mosaic Vegetation targeted Forest in 2006-2007. This was further supported by good evidence where a commission error of 26.6205196380615% (above the mean of 20.9942304437811% in this land-system regime) was required in these 272 pixels gained by Mosaic Vegetation from Forest to account for its deviation past the uniform.</v>
      </c>
      <c r="DC22" s="25" t="str">
        <f t="shared" si="103"/>
        <v>Therefore, since good evidence supported the reciprocal relationship that (1) Forest loss was targeted by Mosaic Vegetation and (2) the gain of Mosaic Vegetation targeted Forest, this transition where Mosaic Vegetationtargeted in 2006-2007 was truly systematic.</v>
      </c>
    </row>
    <row r="23" spans="1:107" x14ac:dyDescent="0.15">
      <c r="A23" s="25" t="s">
        <v>66</v>
      </c>
      <c r="B23" s="25" t="s">
        <v>0</v>
      </c>
      <c r="C23" s="25" t="s">
        <v>3</v>
      </c>
      <c r="D23" s="25">
        <v>9</v>
      </c>
      <c r="E23" s="46">
        <v>0.81081080436706543</v>
      </c>
      <c r="F23" s="46">
        <v>0.41264122724533081</v>
      </c>
      <c r="G23" s="25">
        <v>4.562004566192627</v>
      </c>
      <c r="H23" s="25">
        <v>4.437995433807373</v>
      </c>
      <c r="I23" s="46">
        <v>49.311061859130859</v>
      </c>
      <c r="J23" s="46">
        <v>0</v>
      </c>
      <c r="K23" s="25">
        <v>2.4679407477378845E-2</v>
      </c>
      <c r="L23" s="25" t="str">
        <f t="shared" si="95"/>
        <v>targeted</v>
      </c>
      <c r="N23" s="25" t="s">
        <v>20</v>
      </c>
      <c r="O23" s="25" t="s">
        <v>3</v>
      </c>
      <c r="P23" s="25" t="s">
        <v>0</v>
      </c>
      <c r="Q23" s="25">
        <v>9</v>
      </c>
      <c r="R23" s="46">
        <v>3.0961455777287483E-3</v>
      </c>
      <c r="S23" s="46">
        <v>1.9058953039348125E-3</v>
      </c>
      <c r="T23" s="25">
        <v>5.5400667190551758</v>
      </c>
      <c r="U23" s="25">
        <v>3.4599330425262451</v>
      </c>
      <c r="V23" s="46">
        <v>38.443698883056641</v>
      </c>
      <c r="W23" s="46">
        <v>0</v>
      </c>
      <c r="X23" s="25">
        <v>7.3098926804959774E-4</v>
      </c>
      <c r="Y23" s="25" t="str">
        <f t="shared" si="96"/>
        <v>targeted</v>
      </c>
      <c r="Z23" s="25" t="str">
        <f>IF(Y23="targeted", "commission", "omission")</f>
        <v>commission</v>
      </c>
      <c r="AB23" s="25" t="str">
        <f t="shared" si="97"/>
        <v>Pass</v>
      </c>
      <c r="AD23" s="46">
        <v>8.1702211553400215</v>
      </c>
      <c r="AE23" s="46">
        <v>68.804973949085579</v>
      </c>
      <c r="AF23" s="25" t="str">
        <f t="shared" si="98"/>
        <v>Pass</v>
      </c>
      <c r="AH23" s="46">
        <v>14.160812377929688</v>
      </c>
      <c r="AI23" s="46">
        <v>9.0909090909090899</v>
      </c>
      <c r="AJ23" s="25" t="str">
        <f t="shared" si="99"/>
        <v>Pass</v>
      </c>
      <c r="AL23" s="25" t="str">
        <f t="shared" si="100"/>
        <v>Yes</v>
      </c>
      <c r="AM23" s="25" t="s">
        <v>40</v>
      </c>
      <c r="AN23" s="25" t="s">
        <v>66</v>
      </c>
      <c r="AP23" s="25" t="s">
        <v>103</v>
      </c>
      <c r="AR23" s="25" t="s">
        <v>63</v>
      </c>
      <c r="AS23" s="25" t="str">
        <f t="shared" ref="AS23:AS38" si="131">A23</f>
        <v>2006-2007</v>
      </c>
      <c r="AT23" s="25" t="s">
        <v>80</v>
      </c>
      <c r="AU23" s="25" t="str">
        <f t="shared" ref="AU23:AU38" si="132">C23</f>
        <v>Other Vegetation</v>
      </c>
      <c r="AV23" s="25" t="s">
        <v>93</v>
      </c>
      <c r="AW23" s="46">
        <f t="shared" ref="AW23:AW38" si="133">E23</f>
        <v>0.81081080436706543</v>
      </c>
      <c r="AX23" s="25" t="s">
        <v>81</v>
      </c>
      <c r="AY23" s="25" t="s">
        <v>82</v>
      </c>
      <c r="AZ23" s="46">
        <f t="shared" ref="AZ23:AZ38" si="134">F23</f>
        <v>0.41264122724533081</v>
      </c>
      <c r="BA23" s="25" t="s">
        <v>81</v>
      </c>
      <c r="BB23" s="25" t="s">
        <v>83</v>
      </c>
      <c r="BC23" s="25" t="str">
        <f t="shared" ref="BC23:BC38" si="135">C23</f>
        <v>Other Vegetation</v>
      </c>
      <c r="BD23" s="25" t="s">
        <v>84</v>
      </c>
      <c r="BE23" s="25" t="str">
        <f t="shared" ref="BE23:BE38" si="136">A23</f>
        <v>2006-2007</v>
      </c>
      <c r="BF23" s="25" t="s">
        <v>85</v>
      </c>
      <c r="BG23" s="25" t="str">
        <f t="shared" ref="BG23:BG38" si="137">Z23</f>
        <v>commission</v>
      </c>
      <c r="BH23" s="25" t="s">
        <v>86</v>
      </c>
      <c r="BI23" s="46">
        <f>I23</f>
        <v>49.311061859130859</v>
      </c>
      <c r="BJ23" s="25" t="s">
        <v>87</v>
      </c>
      <c r="BK23" s="46">
        <f>AD23</f>
        <v>8.1702211553400215</v>
      </c>
      <c r="BL23" s="25" t="s">
        <v>88</v>
      </c>
      <c r="BM23" s="47">
        <f>D23</f>
        <v>9</v>
      </c>
      <c r="BN23" s="25" t="s">
        <v>89</v>
      </c>
      <c r="BO23" s="25" t="str">
        <f t="shared" ref="BO23:BO38" si="138">C23</f>
        <v>Other Vegetation</v>
      </c>
      <c r="BP23" s="25" t="s">
        <v>90</v>
      </c>
      <c r="BQ23" s="25" t="s">
        <v>91</v>
      </c>
      <c r="BR23" s="25" t="s">
        <v>105</v>
      </c>
      <c r="BS23" s="25" t="str">
        <f t="shared" ref="BS23:BS38" si="139">C23</f>
        <v>Other Vegetation</v>
      </c>
      <c r="BT23" s="25" t="s">
        <v>101</v>
      </c>
      <c r="BU23" s="25" t="str">
        <f t="shared" ref="BU23:BU38" si="140">A23</f>
        <v>2006-2007</v>
      </c>
      <c r="BV23" s="25" t="s">
        <v>92</v>
      </c>
      <c r="BW23" s="46">
        <f t="shared" ref="BW23:BW38" si="141">R23</f>
        <v>3.0961455777287483E-3</v>
      </c>
      <c r="BX23" s="25" t="s">
        <v>94</v>
      </c>
      <c r="BY23" s="46">
        <f t="shared" ref="BY23:BY38" si="142">S23</f>
        <v>1.9058953039348125E-3</v>
      </c>
      <c r="BZ23" s="25" t="s">
        <v>108</v>
      </c>
      <c r="CA23" s="25" t="str">
        <f t="shared" ref="CA23:CA38" si="143">C23</f>
        <v>Other Vegetation</v>
      </c>
      <c r="CB23" s="25" t="s">
        <v>95</v>
      </c>
      <c r="CC23" s="25" t="str">
        <f t="shared" ref="CC23:CC38" si="144">A23</f>
        <v>2006-2007</v>
      </c>
      <c r="CD23" s="25" t="s">
        <v>85</v>
      </c>
      <c r="CE23" s="25" t="str">
        <f t="shared" ref="CE23:CE38" si="145">Z23</f>
        <v>commission</v>
      </c>
      <c r="CF23" s="25" t="s">
        <v>86</v>
      </c>
      <c r="CG23" s="46">
        <f>V23</f>
        <v>38.443698883056641</v>
      </c>
      <c r="CH23" s="25" t="s">
        <v>87</v>
      </c>
      <c r="CI23" s="46">
        <f>AH23</f>
        <v>14.160812377929688</v>
      </c>
      <c r="CJ23" s="25" t="s">
        <v>96</v>
      </c>
      <c r="CK23" s="25">
        <f>Q23</f>
        <v>9</v>
      </c>
      <c r="CL23" s="25" t="s">
        <v>97</v>
      </c>
      <c r="CM23" s="25" t="str">
        <f t="shared" ref="CM23:CM38" si="146">C23</f>
        <v>Other Vegetation</v>
      </c>
      <c r="CN23" s="25" t="s">
        <v>98</v>
      </c>
      <c r="CO23" s="25" t="s">
        <v>91</v>
      </c>
      <c r="CP23" s="25" t="s">
        <v>99</v>
      </c>
      <c r="CQ23" s="25" t="str">
        <f t="shared" ref="CQ23:CQ38" si="147">C23</f>
        <v>Other Vegetation</v>
      </c>
      <c r="CR23" s="25" t="s">
        <v>100</v>
      </c>
      <c r="CS23" s="25" t="str">
        <f t="shared" ref="CS23:CS38" si="148">C23</f>
        <v>Other Vegetation</v>
      </c>
      <c r="CT23" s="25" t="s">
        <v>106</v>
      </c>
      <c r="CU23" s="25" t="str">
        <f t="shared" ref="CU23:CU38" si="149">C23</f>
        <v>Other Vegetation</v>
      </c>
      <c r="CV23" s="25" t="str">
        <f t="shared" ref="CV23:CV38" si="150">L23</f>
        <v>targeted</v>
      </c>
      <c r="CW23" s="25" t="s">
        <v>101</v>
      </c>
      <c r="CX23" s="25" t="str">
        <f t="shared" ref="CX23:CX38" si="151">A23</f>
        <v>2006-2007</v>
      </c>
      <c r="CY23" s="25" t="s">
        <v>102</v>
      </c>
      <c r="DA23" s="25" t="str">
        <f>_xlfn.CONCAT(AR23:BP23)</f>
        <v>Examining the transitions from Forest in 2006-2007,  Other Vegetation experienced a gain intensity of 0.810810804367065%, above the uniform of 0.412641227245331%, which meant that Forest loss was targeted by Other Vegetation in2006-2007. This was further supported by good evidence where a commission error of 49.3110618591309% (above the mean of 8.17022115534002% in this land-system regime) was required in 9 pixels lost from Forest to Other Vegetation to account for its deviation past the uniform.</v>
      </c>
      <c r="DB23" s="25" t="str">
        <f>_xlfn.CONCAT(BR23:CN23)</f>
        <v>Examining the transitions to Other Vegetation in 2006-2007, Forest experienced a loss intensity of 0.00309614557772875%, above the uniform of 0.00190589530393481%, which meant that the gain of Other Vegetation targeted Forest in 2006-2007. This was further supported by good evidence where a commission error of 38.4436988830566% (above the mean of 14.1608123779297% in this land-system regime) was required in these 9 pixels gained by Other Vegetation from Forest to account for its deviation past the uniform.</v>
      </c>
      <c r="DC23" s="25" t="str">
        <f>_xlfn.CONCAT(CP23:CY23)</f>
        <v>Therefore, since good evidence supported the reciprocal relationship that (1) Forest loss was targeted by Other Vegetation and (2) the gain of Other Vegetation targeted Forest, this transition where Other Vegetationtargeted in 2006-2007 was truly systematic.</v>
      </c>
    </row>
    <row r="24" spans="1:107" s="48" customFormat="1" x14ac:dyDescent="0.15">
      <c r="A24" s="48" t="s">
        <v>66</v>
      </c>
      <c r="B24" s="48" t="s">
        <v>0</v>
      </c>
      <c r="C24" s="48" t="s">
        <v>4</v>
      </c>
      <c r="D24" s="48">
        <v>24</v>
      </c>
      <c r="E24" s="49">
        <v>9.8781690001487732E-2</v>
      </c>
      <c r="F24" s="49">
        <v>0.41264122724533081</v>
      </c>
      <c r="G24" s="48">
        <v>100.57128143310547</v>
      </c>
      <c r="H24" s="48">
        <v>76.571281433105469</v>
      </c>
      <c r="I24" s="49">
        <v>0</v>
      </c>
      <c r="J24" s="49">
        <v>76.136329650878906</v>
      </c>
      <c r="K24" s="48">
        <v>2.4679403752088547E-2</v>
      </c>
      <c r="L24" s="48" t="str">
        <f t="shared" si="95"/>
        <v>avoided</v>
      </c>
      <c r="N24" s="48" t="s">
        <v>20</v>
      </c>
      <c r="O24" s="48" t="s">
        <v>4</v>
      </c>
      <c r="P24" s="48" t="s">
        <v>0</v>
      </c>
      <c r="Q24" s="48">
        <v>24</v>
      </c>
      <c r="R24" s="49">
        <v>8.2563888281583786E-3</v>
      </c>
      <c r="S24" s="49">
        <v>1.9371733069419861E-2</v>
      </c>
      <c r="T24" s="48">
        <v>56.316787719726562</v>
      </c>
      <c r="U24" s="48">
        <v>32.316787719726562</v>
      </c>
      <c r="V24" s="49">
        <v>0</v>
      </c>
      <c r="W24" s="49">
        <v>57.383934020996094</v>
      </c>
      <c r="X24" s="48">
        <v>8.7330127134919167E-3</v>
      </c>
      <c r="Y24" s="48" t="str">
        <f t="shared" si="96"/>
        <v>avoided</v>
      </c>
      <c r="Z24" s="48" t="str">
        <f t="shared" si="0"/>
        <v>omission</v>
      </c>
      <c r="AB24" s="48" t="str">
        <f t="shared" si="97"/>
        <v>Pass</v>
      </c>
      <c r="AD24" s="49">
        <v>0</v>
      </c>
      <c r="AE24" s="49">
        <v>39.573271816427059</v>
      </c>
      <c r="AF24" s="48" t="str">
        <f t="shared" si="98"/>
        <v>Pass</v>
      </c>
      <c r="AH24" s="49">
        <v>9.6419708512046114</v>
      </c>
      <c r="AI24" s="49">
        <v>24.59765659679066</v>
      </c>
      <c r="AJ24" s="48" t="str">
        <f t="shared" si="99"/>
        <v>Pass</v>
      </c>
      <c r="AK24" s="50"/>
      <c r="AL24" s="48" t="str">
        <f t="shared" si="100"/>
        <v>Yes</v>
      </c>
      <c r="AM24" s="48" t="s">
        <v>38</v>
      </c>
      <c r="AN24" s="48" t="s">
        <v>66</v>
      </c>
      <c r="AP24" s="48" t="s">
        <v>104</v>
      </c>
      <c r="AR24" s="25" t="s">
        <v>63</v>
      </c>
      <c r="AS24" s="48" t="str">
        <f t="shared" si="131"/>
        <v>2006-2007</v>
      </c>
      <c r="AT24" s="48" t="s">
        <v>79</v>
      </c>
      <c r="AU24" s="48" t="str">
        <f t="shared" si="132"/>
        <v>Cropland</v>
      </c>
      <c r="AV24" s="25" t="s">
        <v>93</v>
      </c>
      <c r="AW24" s="49">
        <f t="shared" si="133"/>
        <v>9.8781690001487732E-2</v>
      </c>
      <c r="AX24" s="25" t="s">
        <v>81</v>
      </c>
      <c r="AY24" s="25" t="s">
        <v>110</v>
      </c>
      <c r="AZ24" s="49">
        <f t="shared" si="134"/>
        <v>0.41264122724533081</v>
      </c>
      <c r="BA24" s="48" t="s">
        <v>81</v>
      </c>
      <c r="BB24" s="25" t="s">
        <v>111</v>
      </c>
      <c r="BC24" s="48" t="str">
        <f t="shared" si="135"/>
        <v>Cropland</v>
      </c>
      <c r="BD24" s="48" t="s">
        <v>101</v>
      </c>
      <c r="BE24" s="48" t="str">
        <f t="shared" si="136"/>
        <v>2006-2007</v>
      </c>
      <c r="BF24" s="25" t="s">
        <v>112</v>
      </c>
      <c r="BG24" s="48" t="str">
        <f t="shared" si="137"/>
        <v>omission</v>
      </c>
      <c r="BH24" s="25" t="s">
        <v>86</v>
      </c>
      <c r="BI24" s="49">
        <f>J24</f>
        <v>76.136329650878906</v>
      </c>
      <c r="BJ24" s="25" t="s">
        <v>87</v>
      </c>
      <c r="BK24" s="49">
        <f>AE24</f>
        <v>39.573271816427059</v>
      </c>
      <c r="BL24" s="52" t="s">
        <v>119</v>
      </c>
      <c r="BM24" s="51">
        <f>H24</f>
        <v>76.571281433105469</v>
      </c>
      <c r="BN24" s="52" t="s">
        <v>120</v>
      </c>
      <c r="BO24" s="48" t="str">
        <f t="shared" si="138"/>
        <v>Cropland</v>
      </c>
      <c r="BP24" s="25" t="s">
        <v>90</v>
      </c>
      <c r="BQ24" s="25" t="s">
        <v>91</v>
      </c>
      <c r="BR24" s="25" t="s">
        <v>105</v>
      </c>
      <c r="BS24" s="48" t="str">
        <f t="shared" si="139"/>
        <v>Cropland</v>
      </c>
      <c r="BT24" s="48" t="s">
        <v>101</v>
      </c>
      <c r="BU24" s="48" t="str">
        <f t="shared" si="140"/>
        <v>2006-2007</v>
      </c>
      <c r="BV24" s="25" t="s">
        <v>92</v>
      </c>
      <c r="BW24" s="49">
        <f t="shared" si="141"/>
        <v>8.2563888281583786E-3</v>
      </c>
      <c r="BX24" s="25" t="s">
        <v>109</v>
      </c>
      <c r="BY24" s="49">
        <f t="shared" si="142"/>
        <v>1.9371733069419861E-2</v>
      </c>
      <c r="BZ24" s="25" t="s">
        <v>108</v>
      </c>
      <c r="CA24" s="48" t="str">
        <f t="shared" si="143"/>
        <v>Cropland</v>
      </c>
      <c r="CB24" s="25" t="s">
        <v>113</v>
      </c>
      <c r="CC24" s="48" t="str">
        <f t="shared" si="144"/>
        <v>2006-2007</v>
      </c>
      <c r="CD24" s="25" t="s">
        <v>112</v>
      </c>
      <c r="CE24" s="48" t="str">
        <f t="shared" si="145"/>
        <v>omission</v>
      </c>
      <c r="CF24" s="25" t="s">
        <v>86</v>
      </c>
      <c r="CG24" s="49">
        <f>W24</f>
        <v>57.383934020996094</v>
      </c>
      <c r="CH24" s="25" t="s">
        <v>87</v>
      </c>
      <c r="CI24" s="49">
        <f>AI24</f>
        <v>24.59765659679066</v>
      </c>
      <c r="CJ24" s="52" t="s">
        <v>119</v>
      </c>
      <c r="CK24" s="48">
        <f>U24</f>
        <v>32.316787719726562</v>
      </c>
      <c r="CL24" s="52" t="s">
        <v>120</v>
      </c>
      <c r="CM24" s="48" t="str">
        <f t="shared" si="146"/>
        <v>Cropland</v>
      </c>
      <c r="CN24" s="25" t="s">
        <v>90</v>
      </c>
      <c r="CO24" s="25" t="s">
        <v>91</v>
      </c>
      <c r="CP24" s="25" t="s">
        <v>114</v>
      </c>
      <c r="CQ24" s="48" t="str">
        <f t="shared" si="147"/>
        <v>Cropland</v>
      </c>
      <c r="CR24" s="25" t="s">
        <v>100</v>
      </c>
      <c r="CS24" s="48" t="str">
        <f t="shared" si="148"/>
        <v>Cropland</v>
      </c>
      <c r="CT24" s="25" t="s">
        <v>115</v>
      </c>
      <c r="CU24" s="48" t="str">
        <f t="shared" si="149"/>
        <v>Cropland</v>
      </c>
      <c r="CV24" s="48" t="str">
        <f t="shared" si="150"/>
        <v>avoided</v>
      </c>
      <c r="CW24" s="25" t="s">
        <v>107</v>
      </c>
      <c r="CX24" s="48" t="str">
        <f t="shared" si="151"/>
        <v>2006-2007</v>
      </c>
      <c r="CY24" s="25" t="s">
        <v>102</v>
      </c>
      <c r="DA24" s="25" t="str">
        <f t="shared" si="101"/>
        <v>Examining the transitions from Forest in 2006-2007, Cropland experienced a gain intensity of 0.0987816900014877%, below the uniform of 0.412641227245331%, which meant that Forest loss was avoided by Cropland in 2006-2007. This was further supported by good evidence where an omission error of 76.1363296508789% (above the mean of 39.5732718164271% in this land-system regime) was required. This meant that 76.5712814331055 pixels had to be erroneously omitted in this transition from Forest to Cropland to account for its deviation past the uniform.</v>
      </c>
      <c r="DB24" s="25" t="str">
        <f t="shared" si="102"/>
        <v>Examining the transitions to Cropland in 2006-2007, Forest experienced a loss intensity of 0.00825638882815838%, below the uniform of 0.0193717330694199%, which meant that the gain of Cropland avoided Forest in 2006-2007. This was further supported by good evidence where an omission error of 57.3839340209961% (above the mean of 24.5976565967907% in this land-system regime) was required. This meant that 32.3167877197266 pixels had to be erroneously omitted in this transition from Forest to Cropland to account for its deviation past the uniform.</v>
      </c>
      <c r="DC24" s="25" t="str">
        <f t="shared" si="103"/>
        <v>Therefore, since good evidence supported the reciprocal relationship that (1) Forest loss was avoided by Cropland and (2) the gain of Croplandavoided Forest, this transition where Croplandavoided Forest in 2006-2007 was truly systematic.</v>
      </c>
    </row>
    <row r="25" spans="1:107" s="48" customFormat="1" x14ac:dyDescent="0.15">
      <c r="A25" s="48" t="s">
        <v>66</v>
      </c>
      <c r="B25" s="48" t="s">
        <v>0</v>
      </c>
      <c r="C25" s="48" t="s">
        <v>5</v>
      </c>
      <c r="D25" s="48">
        <v>0</v>
      </c>
      <c r="E25" s="49">
        <v>0</v>
      </c>
      <c r="F25" s="49">
        <v>0.41264122724533081</v>
      </c>
      <c r="G25" s="48">
        <v>40.241771697998047</v>
      </c>
      <c r="H25" s="48">
        <v>40.241771697998047</v>
      </c>
      <c r="I25" s="49">
        <v>0</v>
      </c>
      <c r="J25" s="49">
        <v>100</v>
      </c>
      <c r="K25" s="48">
        <v>2.4679403752088547E-2</v>
      </c>
      <c r="L25" s="48" t="str">
        <f t="shared" si="95"/>
        <v>avoided</v>
      </c>
      <c r="N25" s="48" t="s">
        <v>20</v>
      </c>
      <c r="O25" s="48" t="s">
        <v>5</v>
      </c>
      <c r="P25" s="48" t="s">
        <v>0</v>
      </c>
      <c r="Q25" s="48">
        <v>0</v>
      </c>
      <c r="R25" s="49">
        <v>0</v>
      </c>
      <c r="S25" s="49">
        <v>6.4711098093539476E-4</v>
      </c>
      <c r="T25" s="48">
        <v>1.8810602426528931</v>
      </c>
      <c r="U25" s="48">
        <v>1.8810602426528931</v>
      </c>
      <c r="V25" s="49">
        <v>0</v>
      </c>
      <c r="W25" s="49">
        <v>100</v>
      </c>
      <c r="X25" s="48">
        <v>5.9920927742496133E-4</v>
      </c>
      <c r="Y25" s="48" t="str">
        <f t="shared" si="96"/>
        <v>avoided</v>
      </c>
      <c r="Z25" s="48" t="str">
        <f t="shared" si="0"/>
        <v>omission</v>
      </c>
      <c r="AB25" s="48" t="str">
        <f t="shared" si="97"/>
        <v>Pass</v>
      </c>
      <c r="AD25" s="49">
        <v>0</v>
      </c>
      <c r="AE25" s="49">
        <v>90.250154668634593</v>
      </c>
      <c r="AF25" s="48" t="str">
        <f t="shared" si="98"/>
        <v>Pass</v>
      </c>
      <c r="AH25" s="49">
        <v>0</v>
      </c>
      <c r="AI25" s="49">
        <v>98.544711719859734</v>
      </c>
      <c r="AJ25" s="48" t="str">
        <f t="shared" si="99"/>
        <v>Pass</v>
      </c>
      <c r="AK25" s="50"/>
      <c r="AL25" s="48" t="str">
        <f t="shared" si="100"/>
        <v>Yes</v>
      </c>
      <c r="AM25" s="48" t="s">
        <v>36</v>
      </c>
      <c r="AN25" s="48" t="s">
        <v>66</v>
      </c>
      <c r="AP25" s="48" t="s">
        <v>104</v>
      </c>
      <c r="AR25" s="25" t="s">
        <v>63</v>
      </c>
      <c r="AS25" s="48" t="str">
        <f t="shared" si="131"/>
        <v>2006-2007</v>
      </c>
      <c r="AT25" s="48" t="s">
        <v>79</v>
      </c>
      <c r="AU25" s="48" t="str">
        <f t="shared" si="132"/>
        <v>Non-Vegetation</v>
      </c>
      <c r="AV25" s="25" t="s">
        <v>93</v>
      </c>
      <c r="AW25" s="49">
        <f t="shared" si="133"/>
        <v>0</v>
      </c>
      <c r="AX25" s="25" t="s">
        <v>81</v>
      </c>
      <c r="AY25" s="25" t="s">
        <v>110</v>
      </c>
      <c r="AZ25" s="49">
        <f t="shared" si="134"/>
        <v>0.41264122724533081</v>
      </c>
      <c r="BA25" s="48" t="s">
        <v>81</v>
      </c>
      <c r="BB25" s="25" t="s">
        <v>111</v>
      </c>
      <c r="BC25" s="48" t="str">
        <f t="shared" si="135"/>
        <v>Non-Vegetation</v>
      </c>
      <c r="BD25" s="48" t="s">
        <v>101</v>
      </c>
      <c r="BE25" s="48" t="str">
        <f t="shared" si="136"/>
        <v>2006-2007</v>
      </c>
      <c r="BF25" s="25" t="s">
        <v>112</v>
      </c>
      <c r="BG25" s="48" t="str">
        <f t="shared" si="137"/>
        <v>omission</v>
      </c>
      <c r="BH25" s="25" t="s">
        <v>86</v>
      </c>
      <c r="BI25" s="49">
        <f>J25</f>
        <v>100</v>
      </c>
      <c r="BJ25" s="25" t="s">
        <v>87</v>
      </c>
      <c r="BK25" s="49">
        <f>AE25</f>
        <v>90.250154668634593</v>
      </c>
      <c r="BL25" s="52" t="s">
        <v>119</v>
      </c>
      <c r="BM25" s="51">
        <f>H25</f>
        <v>40.241771697998047</v>
      </c>
      <c r="BN25" s="52" t="s">
        <v>120</v>
      </c>
      <c r="BO25" s="48" t="str">
        <f t="shared" si="138"/>
        <v>Non-Vegetation</v>
      </c>
      <c r="BP25" s="25" t="s">
        <v>90</v>
      </c>
      <c r="BQ25" s="25" t="s">
        <v>91</v>
      </c>
      <c r="BR25" s="25" t="s">
        <v>105</v>
      </c>
      <c r="BS25" s="48" t="str">
        <f t="shared" si="139"/>
        <v>Non-Vegetation</v>
      </c>
      <c r="BT25" s="48" t="s">
        <v>101</v>
      </c>
      <c r="BU25" s="48" t="str">
        <f t="shared" si="140"/>
        <v>2006-2007</v>
      </c>
      <c r="BV25" s="25" t="s">
        <v>92</v>
      </c>
      <c r="BW25" s="49">
        <f t="shared" si="141"/>
        <v>0</v>
      </c>
      <c r="BX25" s="25" t="s">
        <v>109</v>
      </c>
      <c r="BY25" s="49">
        <f t="shared" si="142"/>
        <v>6.4711098093539476E-4</v>
      </c>
      <c r="BZ25" s="25" t="s">
        <v>108</v>
      </c>
      <c r="CA25" s="48" t="str">
        <f t="shared" si="143"/>
        <v>Non-Vegetation</v>
      </c>
      <c r="CB25" s="25" t="s">
        <v>113</v>
      </c>
      <c r="CC25" s="48" t="str">
        <f t="shared" si="144"/>
        <v>2006-2007</v>
      </c>
      <c r="CD25" s="25" t="s">
        <v>112</v>
      </c>
      <c r="CE25" s="48" t="str">
        <f t="shared" si="145"/>
        <v>omission</v>
      </c>
      <c r="CF25" s="25" t="s">
        <v>86</v>
      </c>
      <c r="CG25" s="49">
        <f>W25</f>
        <v>100</v>
      </c>
      <c r="CH25" s="25" t="s">
        <v>87</v>
      </c>
      <c r="CI25" s="49">
        <f>AI25</f>
        <v>98.544711719859734</v>
      </c>
      <c r="CJ25" s="52" t="s">
        <v>119</v>
      </c>
      <c r="CK25" s="48">
        <f>U25</f>
        <v>1.8810602426528931</v>
      </c>
      <c r="CL25" s="52" t="s">
        <v>120</v>
      </c>
      <c r="CM25" s="48" t="str">
        <f t="shared" si="146"/>
        <v>Non-Vegetation</v>
      </c>
      <c r="CN25" s="25" t="s">
        <v>90</v>
      </c>
      <c r="CO25" s="25" t="s">
        <v>91</v>
      </c>
      <c r="CP25" s="25" t="s">
        <v>114</v>
      </c>
      <c r="CQ25" s="48" t="str">
        <f t="shared" si="147"/>
        <v>Non-Vegetation</v>
      </c>
      <c r="CR25" s="25" t="s">
        <v>100</v>
      </c>
      <c r="CS25" s="48" t="str">
        <f t="shared" si="148"/>
        <v>Non-Vegetation</v>
      </c>
      <c r="CT25" s="25" t="s">
        <v>115</v>
      </c>
      <c r="CU25" s="48" t="str">
        <f t="shared" si="149"/>
        <v>Non-Vegetation</v>
      </c>
      <c r="CV25" s="48" t="str">
        <f t="shared" si="150"/>
        <v>avoided</v>
      </c>
      <c r="CW25" s="25" t="s">
        <v>107</v>
      </c>
      <c r="CX25" s="48" t="str">
        <f t="shared" si="151"/>
        <v>2006-2007</v>
      </c>
      <c r="CY25" s="25" t="s">
        <v>102</v>
      </c>
      <c r="DA25" s="25" t="str">
        <f t="shared" si="101"/>
        <v>Examining the transitions from Forest in 2006-2007, Non-Vegetation experienced a gain intensity of 0%, below the uniform of 0.412641227245331%, which meant that Forest loss was avoided by Non-Vegetation in 2006-2007. This was further supported by good evidence where an omission error of 100% (above the mean of 90.2501546686346% in this land-system regime) was required. This meant that 40.241771697998 pixels had to be erroneously omitted in this transition from Forest to Non-Vegetation to account for its deviation past the uniform.</v>
      </c>
      <c r="DB25" s="25" t="str">
        <f t="shared" si="102"/>
        <v>Examining the transitions to Non-Vegetation in 2006-2007, Forest experienced a loss intensity of 0%, below the uniform of 0.000647110980935395%, which meant that the gain of Non-Vegetation avoided Forest in 2006-2007. This was further supported by good evidence where an omission error of 100% (above the mean of 98.5447117198597% in this land-system regime) was required. This meant that 1.88106024265289 pixels had to be erroneously omitted in this transition from Forest to Non-Vegetation to account for its deviation past the uniform.</v>
      </c>
      <c r="DC25" s="25" t="str">
        <f t="shared" si="103"/>
        <v>Therefore, since good evidence supported the reciprocal relationship that (1) Forest loss was avoided by Non-Vegetation and (2) the gain of Non-Vegetationavoided Forest, this transition where Non-Vegetationavoided Forest in 2006-2007 was truly systematic.</v>
      </c>
    </row>
    <row r="26" spans="1:107" s="48" customFormat="1" x14ac:dyDescent="0.15">
      <c r="A26" s="48" t="s">
        <v>75</v>
      </c>
      <c r="B26" s="48" t="s">
        <v>0</v>
      </c>
      <c r="C26" s="48" t="s">
        <v>4</v>
      </c>
      <c r="D26" s="48">
        <v>18</v>
      </c>
      <c r="E26" s="49">
        <v>7.3861308395862579E-2</v>
      </c>
      <c r="F26" s="49">
        <v>0.30612689256668091</v>
      </c>
      <c r="G26" s="48">
        <v>74.776931762695312</v>
      </c>
      <c r="H26" s="48">
        <v>56.776931762695312</v>
      </c>
      <c r="I26" s="49">
        <v>0</v>
      </c>
      <c r="J26" s="49">
        <v>75.92840576171875</v>
      </c>
      <c r="K26" s="48">
        <v>3.6882150918245316E-2</v>
      </c>
      <c r="L26" s="48" t="str">
        <f t="shared" si="95"/>
        <v>avoided</v>
      </c>
      <c r="N26" s="48" t="s">
        <v>21</v>
      </c>
      <c r="O26" s="48" t="s">
        <v>4</v>
      </c>
      <c r="P26" s="48" t="s">
        <v>0</v>
      </c>
      <c r="Q26" s="48">
        <v>18</v>
      </c>
      <c r="R26" s="49">
        <v>6.2045003287494183E-3</v>
      </c>
      <c r="S26" s="49">
        <v>2.0934199914336205E-2</v>
      </c>
      <c r="T26" s="48">
        <v>60.741573333740234</v>
      </c>
      <c r="U26" s="48">
        <v>42.741573333740234</v>
      </c>
      <c r="V26" s="49">
        <v>0</v>
      </c>
      <c r="W26" s="49">
        <v>70.366256713867188</v>
      </c>
      <c r="X26" s="48">
        <v>1.1328971944749355E-2</v>
      </c>
      <c r="Y26" s="48" t="str">
        <f t="shared" si="96"/>
        <v>avoided</v>
      </c>
      <c r="Z26" s="48" t="str">
        <f t="shared" si="0"/>
        <v>omission</v>
      </c>
      <c r="AB26" s="48" t="str">
        <f t="shared" si="97"/>
        <v>Pass</v>
      </c>
      <c r="AD26" s="49">
        <v>0</v>
      </c>
      <c r="AE26" s="49">
        <v>39.573271816427059</v>
      </c>
      <c r="AF26" s="48" t="str">
        <f t="shared" si="98"/>
        <v>Pass</v>
      </c>
      <c r="AH26" s="49">
        <v>9.6419708512046114</v>
      </c>
      <c r="AI26" s="49">
        <v>24.59765659679066</v>
      </c>
      <c r="AJ26" s="48" t="str">
        <f t="shared" si="99"/>
        <v>Pass</v>
      </c>
      <c r="AK26" s="50"/>
      <c r="AL26" s="48" t="str">
        <f t="shared" si="100"/>
        <v>Yes</v>
      </c>
      <c r="AM26" s="48" t="s">
        <v>38</v>
      </c>
      <c r="AN26" s="48" t="s">
        <v>75</v>
      </c>
      <c r="AP26" s="48" t="s">
        <v>104</v>
      </c>
      <c r="AR26" s="25" t="s">
        <v>63</v>
      </c>
      <c r="AS26" s="48" t="str">
        <f t="shared" si="131"/>
        <v>2007-2008</v>
      </c>
      <c r="AT26" s="48" t="s">
        <v>79</v>
      </c>
      <c r="AU26" s="48" t="str">
        <f t="shared" si="132"/>
        <v>Cropland</v>
      </c>
      <c r="AV26" s="25" t="s">
        <v>93</v>
      </c>
      <c r="AW26" s="49">
        <f t="shared" si="133"/>
        <v>7.3861308395862579E-2</v>
      </c>
      <c r="AX26" s="25" t="s">
        <v>81</v>
      </c>
      <c r="AY26" s="25" t="s">
        <v>110</v>
      </c>
      <c r="AZ26" s="49">
        <f t="shared" si="134"/>
        <v>0.30612689256668091</v>
      </c>
      <c r="BA26" s="48" t="s">
        <v>81</v>
      </c>
      <c r="BB26" s="25" t="s">
        <v>111</v>
      </c>
      <c r="BC26" s="48" t="str">
        <f t="shared" si="135"/>
        <v>Cropland</v>
      </c>
      <c r="BD26" s="48" t="s">
        <v>101</v>
      </c>
      <c r="BE26" s="48" t="str">
        <f t="shared" si="136"/>
        <v>2007-2008</v>
      </c>
      <c r="BF26" s="25" t="s">
        <v>112</v>
      </c>
      <c r="BG26" s="48" t="str">
        <f t="shared" si="137"/>
        <v>omission</v>
      </c>
      <c r="BH26" s="25" t="s">
        <v>86</v>
      </c>
      <c r="BI26" s="49">
        <f>J26</f>
        <v>75.92840576171875</v>
      </c>
      <c r="BJ26" s="25" t="s">
        <v>87</v>
      </c>
      <c r="BK26" s="49">
        <f>AE26</f>
        <v>39.573271816427059</v>
      </c>
      <c r="BL26" s="52" t="s">
        <v>119</v>
      </c>
      <c r="BM26" s="51">
        <f>H26</f>
        <v>56.776931762695312</v>
      </c>
      <c r="BN26" s="52" t="s">
        <v>120</v>
      </c>
      <c r="BO26" s="48" t="str">
        <f t="shared" si="138"/>
        <v>Cropland</v>
      </c>
      <c r="BP26" s="25" t="s">
        <v>90</v>
      </c>
      <c r="BQ26" s="25" t="s">
        <v>91</v>
      </c>
      <c r="BR26" s="25" t="s">
        <v>105</v>
      </c>
      <c r="BS26" s="48" t="str">
        <f t="shared" si="139"/>
        <v>Cropland</v>
      </c>
      <c r="BT26" s="48" t="s">
        <v>101</v>
      </c>
      <c r="BU26" s="48" t="str">
        <f t="shared" si="140"/>
        <v>2007-2008</v>
      </c>
      <c r="BV26" s="25" t="s">
        <v>92</v>
      </c>
      <c r="BW26" s="49">
        <f t="shared" si="141"/>
        <v>6.2045003287494183E-3</v>
      </c>
      <c r="BX26" s="25" t="s">
        <v>109</v>
      </c>
      <c r="BY26" s="49">
        <f t="shared" si="142"/>
        <v>2.0934199914336205E-2</v>
      </c>
      <c r="BZ26" s="25" t="s">
        <v>108</v>
      </c>
      <c r="CA26" s="48" t="str">
        <f t="shared" si="143"/>
        <v>Cropland</v>
      </c>
      <c r="CB26" s="25" t="s">
        <v>113</v>
      </c>
      <c r="CC26" s="48" t="str">
        <f t="shared" si="144"/>
        <v>2007-2008</v>
      </c>
      <c r="CD26" s="25" t="s">
        <v>112</v>
      </c>
      <c r="CE26" s="48" t="str">
        <f t="shared" si="145"/>
        <v>omission</v>
      </c>
      <c r="CF26" s="25" t="s">
        <v>86</v>
      </c>
      <c r="CG26" s="49">
        <f>W26</f>
        <v>70.366256713867188</v>
      </c>
      <c r="CH26" s="25" t="s">
        <v>87</v>
      </c>
      <c r="CI26" s="49">
        <f>AI26</f>
        <v>24.59765659679066</v>
      </c>
      <c r="CJ26" s="52" t="s">
        <v>119</v>
      </c>
      <c r="CK26" s="48">
        <f>U26</f>
        <v>42.741573333740234</v>
      </c>
      <c r="CL26" s="52" t="s">
        <v>120</v>
      </c>
      <c r="CM26" s="48" t="str">
        <f t="shared" si="146"/>
        <v>Cropland</v>
      </c>
      <c r="CN26" s="25" t="s">
        <v>90</v>
      </c>
      <c r="CO26" s="25" t="s">
        <v>91</v>
      </c>
      <c r="CP26" s="25" t="s">
        <v>114</v>
      </c>
      <c r="CQ26" s="48" t="str">
        <f t="shared" si="147"/>
        <v>Cropland</v>
      </c>
      <c r="CR26" s="25" t="s">
        <v>100</v>
      </c>
      <c r="CS26" s="48" t="str">
        <f t="shared" si="148"/>
        <v>Cropland</v>
      </c>
      <c r="CT26" s="25" t="s">
        <v>115</v>
      </c>
      <c r="CU26" s="48" t="str">
        <f t="shared" si="149"/>
        <v>Cropland</v>
      </c>
      <c r="CV26" s="48" t="str">
        <f t="shared" si="150"/>
        <v>avoided</v>
      </c>
      <c r="CW26" s="25" t="s">
        <v>107</v>
      </c>
      <c r="CX26" s="48" t="str">
        <f t="shared" si="151"/>
        <v>2007-2008</v>
      </c>
      <c r="CY26" s="25" t="s">
        <v>102</v>
      </c>
      <c r="DA26" s="25" t="str">
        <f t="shared" si="101"/>
        <v>Examining the transitions from Forest in 2007-2008, Cropland experienced a gain intensity of 0.0738613083958626%, below the uniform of 0.306126892566681%, which meant that Forest loss was avoided by Cropland in 2007-2008. This was further supported by good evidence where an omission error of 75.9284057617187% (above the mean of 39.5732718164271% in this land-system regime) was required. This meant that 56.7769317626953 pixels had to be erroneously omitted in this transition from Forest to Cropland to account for its deviation past the uniform.</v>
      </c>
      <c r="DB26" s="25" t="str">
        <f t="shared" si="102"/>
        <v>Examining the transitions to Cropland in 2007-2008, Forest experienced a loss intensity of 0.00620450032874942%, below the uniform of 0.0209341999143362%, which meant that the gain of Cropland avoided Forest in 2007-2008. This was further supported by good evidence where an omission error of 70.3662567138672% (above the mean of 24.5976565967907% in this land-system regime) was required. This meant that 42.7415733337402 pixels had to be erroneously omitted in this transition from Forest to Cropland to account for its deviation past the uniform.</v>
      </c>
      <c r="DC26" s="25" t="str">
        <f t="shared" si="103"/>
        <v>Therefore, since good evidence supported the reciprocal relationship that (1) Forest loss was avoided by Cropland and (2) the gain of Croplandavoided Forest, this transition where Croplandavoided Forest in 2007-2008 was truly systematic.</v>
      </c>
    </row>
    <row r="27" spans="1:107" s="48" customFormat="1" x14ac:dyDescent="0.15">
      <c r="A27" s="48" t="s">
        <v>75</v>
      </c>
      <c r="B27" s="48" t="s">
        <v>0</v>
      </c>
      <c r="C27" s="48" t="s">
        <v>3</v>
      </c>
      <c r="D27" s="48">
        <v>0</v>
      </c>
      <c r="E27" s="49">
        <v>0</v>
      </c>
      <c r="F27" s="49">
        <v>0.30612689256668091</v>
      </c>
      <c r="G27" s="48">
        <v>3.4115133285522461</v>
      </c>
      <c r="H27" s="48">
        <v>3.4115133285522461</v>
      </c>
      <c r="I27" s="49">
        <v>0</v>
      </c>
      <c r="J27" s="49">
        <v>100</v>
      </c>
      <c r="K27" s="48">
        <v>3.6882150918245316E-2</v>
      </c>
      <c r="L27" s="48" t="str">
        <f t="shared" si="95"/>
        <v>avoided</v>
      </c>
      <c r="N27" s="48" t="s">
        <v>21</v>
      </c>
      <c r="O27" s="48" t="s">
        <v>3</v>
      </c>
      <c r="P27" s="48" t="s">
        <v>0</v>
      </c>
      <c r="Q27" s="48">
        <v>0</v>
      </c>
      <c r="R27" s="49">
        <v>0</v>
      </c>
      <c r="S27" s="49">
        <v>2.1176929294597358E-4</v>
      </c>
      <c r="T27" s="48">
        <v>0.61436945199966431</v>
      </c>
      <c r="U27" s="48">
        <v>0.61436945199966431</v>
      </c>
      <c r="V27" s="49">
        <v>0</v>
      </c>
      <c r="W27" s="49">
        <v>100</v>
      </c>
      <c r="X27" s="48">
        <v>2.069278561975807E-4</v>
      </c>
      <c r="Y27" s="48" t="str">
        <f t="shared" si="96"/>
        <v>avoided</v>
      </c>
      <c r="Z27" s="48" t="str">
        <f t="shared" si="0"/>
        <v>omission</v>
      </c>
      <c r="AB27" s="48" t="str">
        <f t="shared" si="97"/>
        <v>Pass</v>
      </c>
      <c r="AD27" s="49">
        <v>8.1702211553400215</v>
      </c>
      <c r="AE27" s="49">
        <v>68.804973949085579</v>
      </c>
      <c r="AF27" s="48" t="str">
        <f t="shared" si="98"/>
        <v>Pass</v>
      </c>
      <c r="AH27" s="49">
        <v>14.160812377929688</v>
      </c>
      <c r="AI27" s="49">
        <v>9.0909090909090917</v>
      </c>
      <c r="AJ27" s="48" t="str">
        <f t="shared" si="99"/>
        <v>Pass</v>
      </c>
      <c r="AK27" s="50"/>
      <c r="AL27" s="48" t="str">
        <f t="shared" si="100"/>
        <v>Yes</v>
      </c>
      <c r="AM27" s="48" t="s">
        <v>39</v>
      </c>
      <c r="AN27" s="48" t="s">
        <v>75</v>
      </c>
      <c r="AP27" s="48" t="s">
        <v>104</v>
      </c>
      <c r="AR27" s="25" t="s">
        <v>63</v>
      </c>
      <c r="AS27" s="48" t="str">
        <f t="shared" si="131"/>
        <v>2007-2008</v>
      </c>
      <c r="AT27" s="48" t="s">
        <v>79</v>
      </c>
      <c r="AU27" s="48" t="str">
        <f t="shared" si="132"/>
        <v>Other Vegetation</v>
      </c>
      <c r="AV27" s="25" t="s">
        <v>93</v>
      </c>
      <c r="AW27" s="49">
        <f t="shared" si="133"/>
        <v>0</v>
      </c>
      <c r="AX27" s="25" t="s">
        <v>81</v>
      </c>
      <c r="AY27" s="25" t="s">
        <v>110</v>
      </c>
      <c r="AZ27" s="49">
        <f t="shared" si="134"/>
        <v>0.30612689256668091</v>
      </c>
      <c r="BA27" s="48" t="s">
        <v>81</v>
      </c>
      <c r="BB27" s="25" t="s">
        <v>111</v>
      </c>
      <c r="BC27" s="48" t="str">
        <f t="shared" si="135"/>
        <v>Other Vegetation</v>
      </c>
      <c r="BD27" s="48" t="s">
        <v>101</v>
      </c>
      <c r="BE27" s="48" t="str">
        <f t="shared" si="136"/>
        <v>2007-2008</v>
      </c>
      <c r="BF27" s="25" t="s">
        <v>112</v>
      </c>
      <c r="BG27" s="48" t="str">
        <f t="shared" si="137"/>
        <v>omission</v>
      </c>
      <c r="BH27" s="25" t="s">
        <v>86</v>
      </c>
      <c r="BI27" s="49">
        <f>J27</f>
        <v>100</v>
      </c>
      <c r="BJ27" s="25" t="s">
        <v>87</v>
      </c>
      <c r="BK27" s="49">
        <f>AE27</f>
        <v>68.804973949085579</v>
      </c>
      <c r="BL27" s="52" t="s">
        <v>119</v>
      </c>
      <c r="BM27" s="51">
        <f>H27</f>
        <v>3.4115133285522461</v>
      </c>
      <c r="BN27" s="52" t="s">
        <v>120</v>
      </c>
      <c r="BO27" s="48" t="str">
        <f t="shared" si="138"/>
        <v>Other Vegetation</v>
      </c>
      <c r="BP27" s="25" t="s">
        <v>90</v>
      </c>
      <c r="BQ27" s="25" t="s">
        <v>91</v>
      </c>
      <c r="BR27" s="25" t="s">
        <v>105</v>
      </c>
      <c r="BS27" s="48" t="str">
        <f t="shared" si="139"/>
        <v>Other Vegetation</v>
      </c>
      <c r="BT27" s="48" t="s">
        <v>101</v>
      </c>
      <c r="BU27" s="48" t="str">
        <f t="shared" si="140"/>
        <v>2007-2008</v>
      </c>
      <c r="BV27" s="25" t="s">
        <v>92</v>
      </c>
      <c r="BW27" s="49">
        <f t="shared" si="141"/>
        <v>0</v>
      </c>
      <c r="BX27" s="25" t="s">
        <v>109</v>
      </c>
      <c r="BY27" s="49">
        <f t="shared" si="142"/>
        <v>2.1176929294597358E-4</v>
      </c>
      <c r="BZ27" s="25" t="s">
        <v>108</v>
      </c>
      <c r="CA27" s="48" t="str">
        <f t="shared" si="143"/>
        <v>Other Vegetation</v>
      </c>
      <c r="CB27" s="25" t="s">
        <v>113</v>
      </c>
      <c r="CC27" s="48" t="str">
        <f t="shared" si="144"/>
        <v>2007-2008</v>
      </c>
      <c r="CD27" s="25" t="s">
        <v>112</v>
      </c>
      <c r="CE27" s="48" t="str">
        <f t="shared" si="145"/>
        <v>omission</v>
      </c>
      <c r="CF27" s="25" t="s">
        <v>86</v>
      </c>
      <c r="CG27" s="49">
        <f>W27</f>
        <v>100</v>
      </c>
      <c r="CH27" s="25" t="s">
        <v>87</v>
      </c>
      <c r="CI27" s="49">
        <f>AI27</f>
        <v>9.0909090909090917</v>
      </c>
      <c r="CJ27" s="52" t="s">
        <v>119</v>
      </c>
      <c r="CK27" s="48">
        <f>U27</f>
        <v>0.61436945199966431</v>
      </c>
      <c r="CL27" s="52" t="s">
        <v>120</v>
      </c>
      <c r="CM27" s="48" t="str">
        <f t="shared" si="146"/>
        <v>Other Vegetation</v>
      </c>
      <c r="CN27" s="25" t="s">
        <v>90</v>
      </c>
      <c r="CO27" s="25" t="s">
        <v>91</v>
      </c>
      <c r="CP27" s="25" t="s">
        <v>114</v>
      </c>
      <c r="CQ27" s="48" t="str">
        <f t="shared" si="147"/>
        <v>Other Vegetation</v>
      </c>
      <c r="CR27" s="25" t="s">
        <v>100</v>
      </c>
      <c r="CS27" s="48" t="str">
        <f t="shared" si="148"/>
        <v>Other Vegetation</v>
      </c>
      <c r="CT27" s="25" t="s">
        <v>115</v>
      </c>
      <c r="CU27" s="48" t="str">
        <f t="shared" si="149"/>
        <v>Other Vegetation</v>
      </c>
      <c r="CV27" s="48" t="str">
        <f t="shared" si="150"/>
        <v>avoided</v>
      </c>
      <c r="CW27" s="25" t="s">
        <v>107</v>
      </c>
      <c r="CX27" s="48" t="str">
        <f t="shared" si="151"/>
        <v>2007-2008</v>
      </c>
      <c r="CY27" s="25" t="s">
        <v>102</v>
      </c>
      <c r="DA27" s="25" t="str">
        <f t="shared" si="101"/>
        <v>Examining the transitions from Forest in 2007-2008, Other Vegetation experienced a gain intensity of 0%, below the uniform of 0.306126892566681%, which meant that Forest loss was avoided by Other Vegetation in 2007-2008. This was further supported by good evidence where an omission error of 100% (above the mean of 68.8049739490856% in this land-system regime) was required. This meant that 3.41151332855225 pixels had to be erroneously omitted in this transition from Forest to Other Vegetation to account for its deviation past the uniform.</v>
      </c>
      <c r="DB27" s="25" t="str">
        <f t="shared" si="102"/>
        <v>Examining the transitions to Other Vegetation in 2007-2008, Forest experienced a loss intensity of 0%, below the uniform of 0.000211769292945974%, which meant that the gain of Other Vegetation avoided Forest in 2007-2008. This was further supported by good evidence where an omission error of 100% (above the mean of 9.09090909090909% in this land-system regime) was required. This meant that 0.614369451999664 pixels had to be erroneously omitted in this transition from Forest to Other Vegetation to account for its deviation past the uniform.</v>
      </c>
      <c r="DC27" s="25" t="str">
        <f t="shared" si="103"/>
        <v>Therefore, since good evidence supported the reciprocal relationship that (1) Forest loss was avoided by Other Vegetation and (2) the gain of Other Vegetationavoided Forest, this transition where Other Vegetationavoided Forest in 2007-2008 was truly systematic.</v>
      </c>
    </row>
    <row r="28" spans="1:107" s="48" customFormat="1" x14ac:dyDescent="0.15">
      <c r="A28" s="48" t="s">
        <v>75</v>
      </c>
      <c r="B28" s="48" t="s">
        <v>0</v>
      </c>
      <c r="C28" s="48" t="s">
        <v>5</v>
      </c>
      <c r="D28" s="48">
        <v>0</v>
      </c>
      <c r="E28" s="49">
        <v>0</v>
      </c>
      <c r="F28" s="49">
        <v>0.30612689256668091</v>
      </c>
      <c r="G28" s="48">
        <v>29.810054779052734</v>
      </c>
      <c r="H28" s="48">
        <v>29.810054779052734</v>
      </c>
      <c r="I28" s="49">
        <v>0</v>
      </c>
      <c r="J28" s="49">
        <v>100</v>
      </c>
      <c r="K28" s="48">
        <v>3.6882150918245316E-2</v>
      </c>
      <c r="L28" s="48" t="str">
        <f t="shared" si="95"/>
        <v>avoided</v>
      </c>
      <c r="N28" s="48" t="s">
        <v>21</v>
      </c>
      <c r="O28" s="48" t="s">
        <v>5</v>
      </c>
      <c r="P28" s="48" t="s">
        <v>0</v>
      </c>
      <c r="Q28" s="48">
        <v>0</v>
      </c>
      <c r="R28" s="49">
        <v>0</v>
      </c>
      <c r="S28" s="49">
        <v>2.1569854288827628E-4</v>
      </c>
      <c r="T28" s="48">
        <v>0.62576872110366821</v>
      </c>
      <c r="U28" s="48">
        <v>0.62576872110366821</v>
      </c>
      <c r="V28" s="49">
        <v>0</v>
      </c>
      <c r="W28" s="49">
        <v>100</v>
      </c>
      <c r="X28" s="48">
        <v>2.0020111696794629E-4</v>
      </c>
      <c r="Y28" s="48" t="str">
        <f t="shared" si="96"/>
        <v>avoided</v>
      </c>
      <c r="Z28" s="48" t="str">
        <f t="shared" si="0"/>
        <v>omission</v>
      </c>
      <c r="AB28" s="48" t="str">
        <f t="shared" si="97"/>
        <v>Pass</v>
      </c>
      <c r="AD28" s="49">
        <v>0</v>
      </c>
      <c r="AE28" s="49">
        <v>90.250154668634593</v>
      </c>
      <c r="AF28" s="48" t="str">
        <f t="shared" si="98"/>
        <v>Pass</v>
      </c>
      <c r="AH28" s="49">
        <v>0</v>
      </c>
      <c r="AI28" s="49">
        <v>98.544711719859734</v>
      </c>
      <c r="AJ28" s="48" t="str">
        <f t="shared" si="99"/>
        <v>Pass</v>
      </c>
      <c r="AK28" s="50"/>
      <c r="AL28" s="48" t="str">
        <f t="shared" si="100"/>
        <v>Yes</v>
      </c>
      <c r="AM28" s="48" t="s">
        <v>36</v>
      </c>
      <c r="AN28" s="48" t="s">
        <v>75</v>
      </c>
      <c r="AP28" s="48" t="s">
        <v>104</v>
      </c>
      <c r="AR28" s="25" t="s">
        <v>63</v>
      </c>
      <c r="AS28" s="48" t="str">
        <f t="shared" si="131"/>
        <v>2007-2008</v>
      </c>
      <c r="AT28" s="48" t="s">
        <v>79</v>
      </c>
      <c r="AU28" s="48" t="str">
        <f t="shared" si="132"/>
        <v>Non-Vegetation</v>
      </c>
      <c r="AV28" s="25" t="s">
        <v>93</v>
      </c>
      <c r="AW28" s="49">
        <f t="shared" si="133"/>
        <v>0</v>
      </c>
      <c r="AX28" s="25" t="s">
        <v>81</v>
      </c>
      <c r="AY28" s="25" t="s">
        <v>110</v>
      </c>
      <c r="AZ28" s="49">
        <f t="shared" si="134"/>
        <v>0.30612689256668091</v>
      </c>
      <c r="BA28" s="48" t="s">
        <v>81</v>
      </c>
      <c r="BB28" s="25" t="s">
        <v>111</v>
      </c>
      <c r="BC28" s="48" t="str">
        <f t="shared" si="135"/>
        <v>Non-Vegetation</v>
      </c>
      <c r="BD28" s="48" t="s">
        <v>101</v>
      </c>
      <c r="BE28" s="48" t="str">
        <f t="shared" si="136"/>
        <v>2007-2008</v>
      </c>
      <c r="BF28" s="25" t="s">
        <v>112</v>
      </c>
      <c r="BG28" s="48" t="str">
        <f t="shared" si="137"/>
        <v>omission</v>
      </c>
      <c r="BH28" s="25" t="s">
        <v>86</v>
      </c>
      <c r="BI28" s="49">
        <f>J28</f>
        <v>100</v>
      </c>
      <c r="BJ28" s="25" t="s">
        <v>87</v>
      </c>
      <c r="BK28" s="49">
        <f>AE28</f>
        <v>90.250154668634593</v>
      </c>
      <c r="BL28" s="52" t="s">
        <v>119</v>
      </c>
      <c r="BM28" s="51">
        <f>H28</f>
        <v>29.810054779052734</v>
      </c>
      <c r="BN28" s="52" t="s">
        <v>120</v>
      </c>
      <c r="BO28" s="48" t="str">
        <f t="shared" si="138"/>
        <v>Non-Vegetation</v>
      </c>
      <c r="BP28" s="25" t="s">
        <v>90</v>
      </c>
      <c r="BQ28" s="25" t="s">
        <v>91</v>
      </c>
      <c r="BR28" s="25" t="s">
        <v>105</v>
      </c>
      <c r="BS28" s="48" t="str">
        <f t="shared" si="139"/>
        <v>Non-Vegetation</v>
      </c>
      <c r="BT28" s="48" t="s">
        <v>101</v>
      </c>
      <c r="BU28" s="48" t="str">
        <f t="shared" si="140"/>
        <v>2007-2008</v>
      </c>
      <c r="BV28" s="25" t="s">
        <v>92</v>
      </c>
      <c r="BW28" s="49">
        <f t="shared" si="141"/>
        <v>0</v>
      </c>
      <c r="BX28" s="25" t="s">
        <v>109</v>
      </c>
      <c r="BY28" s="49">
        <f t="shared" si="142"/>
        <v>2.1569854288827628E-4</v>
      </c>
      <c r="BZ28" s="25" t="s">
        <v>108</v>
      </c>
      <c r="CA28" s="48" t="str">
        <f t="shared" si="143"/>
        <v>Non-Vegetation</v>
      </c>
      <c r="CB28" s="25" t="s">
        <v>113</v>
      </c>
      <c r="CC28" s="48" t="str">
        <f t="shared" si="144"/>
        <v>2007-2008</v>
      </c>
      <c r="CD28" s="25" t="s">
        <v>112</v>
      </c>
      <c r="CE28" s="48" t="str">
        <f t="shared" si="145"/>
        <v>omission</v>
      </c>
      <c r="CF28" s="25" t="s">
        <v>86</v>
      </c>
      <c r="CG28" s="49">
        <f>W28</f>
        <v>100</v>
      </c>
      <c r="CH28" s="25" t="s">
        <v>87</v>
      </c>
      <c r="CI28" s="49">
        <f>AI28</f>
        <v>98.544711719859734</v>
      </c>
      <c r="CJ28" s="52" t="s">
        <v>119</v>
      </c>
      <c r="CK28" s="48">
        <f>U28</f>
        <v>0.62576872110366821</v>
      </c>
      <c r="CL28" s="52" t="s">
        <v>120</v>
      </c>
      <c r="CM28" s="48" t="str">
        <f t="shared" si="146"/>
        <v>Non-Vegetation</v>
      </c>
      <c r="CN28" s="25" t="s">
        <v>90</v>
      </c>
      <c r="CO28" s="25" t="s">
        <v>91</v>
      </c>
      <c r="CP28" s="25" t="s">
        <v>114</v>
      </c>
      <c r="CQ28" s="48" t="str">
        <f t="shared" si="147"/>
        <v>Non-Vegetation</v>
      </c>
      <c r="CR28" s="25" t="s">
        <v>100</v>
      </c>
      <c r="CS28" s="48" t="str">
        <f t="shared" si="148"/>
        <v>Non-Vegetation</v>
      </c>
      <c r="CT28" s="25" t="s">
        <v>115</v>
      </c>
      <c r="CU28" s="48" t="str">
        <f t="shared" si="149"/>
        <v>Non-Vegetation</v>
      </c>
      <c r="CV28" s="48" t="str">
        <f t="shared" si="150"/>
        <v>avoided</v>
      </c>
      <c r="CW28" s="25" t="s">
        <v>107</v>
      </c>
      <c r="CX28" s="48" t="str">
        <f t="shared" si="151"/>
        <v>2007-2008</v>
      </c>
      <c r="CY28" s="25" t="s">
        <v>102</v>
      </c>
      <c r="DA28" s="25" t="str">
        <f t="shared" si="101"/>
        <v>Examining the transitions from Forest in 2007-2008, Non-Vegetation experienced a gain intensity of 0%, below the uniform of 0.306126892566681%, which meant that Forest loss was avoided by Non-Vegetation in 2007-2008. This was further supported by good evidence where an omission error of 100% (above the mean of 90.2501546686346% in this land-system regime) was required. This meant that 29.8100547790527 pixels had to be erroneously omitted in this transition from Forest to Non-Vegetation to account for its deviation past the uniform.</v>
      </c>
      <c r="DB28" s="25" t="str">
        <f t="shared" si="102"/>
        <v>Examining the transitions to Non-Vegetation in 2007-2008, Forest experienced a loss intensity of 0%, below the uniform of 0.000215698542888276%, which meant that the gain of Non-Vegetation avoided Forest in 2007-2008. This was further supported by good evidence where an omission error of 100% (above the mean of 98.5447117198597% in this land-system regime) was required. This meant that 0.625768721103668 pixels had to be erroneously omitted in this transition from Forest to Non-Vegetation to account for its deviation past the uniform.</v>
      </c>
      <c r="DC28" s="25" t="str">
        <f t="shared" si="103"/>
        <v>Therefore, since good evidence supported the reciprocal relationship that (1) Forest loss was avoided by Non-Vegetation and (2) the gain of Non-Vegetationavoided Forest, this transition where Non-Vegetationavoided Forest in 2007-2008 was truly systematic.</v>
      </c>
    </row>
    <row r="29" spans="1:107" x14ac:dyDescent="0.15">
      <c r="A29" s="25" t="s">
        <v>71</v>
      </c>
      <c r="B29" s="25" t="s">
        <v>0</v>
      </c>
      <c r="C29" s="25" t="s">
        <v>1</v>
      </c>
      <c r="D29" s="25">
        <v>446</v>
      </c>
      <c r="E29" s="46">
        <v>1.0638805627822876</v>
      </c>
      <c r="F29" s="46">
        <v>0.48225581645965576</v>
      </c>
      <c r="G29" s="25">
        <v>200.98970031738281</v>
      </c>
      <c r="H29" s="25">
        <v>245.01029968261719</v>
      </c>
      <c r="I29" s="46">
        <v>54.935043334960938</v>
      </c>
      <c r="J29" s="46">
        <v>0</v>
      </c>
      <c r="K29" s="25">
        <v>5.1763977855443954E-2</v>
      </c>
      <c r="L29" s="25" t="str">
        <f t="shared" si="95"/>
        <v>targeted</v>
      </c>
      <c r="N29" s="25" t="s">
        <v>22</v>
      </c>
      <c r="O29" s="25" t="s">
        <v>1</v>
      </c>
      <c r="P29" s="25" t="s">
        <v>0</v>
      </c>
      <c r="Q29" s="25">
        <v>446</v>
      </c>
      <c r="R29" s="46">
        <v>0.15393216907978058</v>
      </c>
      <c r="S29" s="46">
        <v>0.11323428899049759</v>
      </c>
      <c r="T29" s="25">
        <v>327.9490966796875</v>
      </c>
      <c r="U29" s="25">
        <v>118.05089569091797</v>
      </c>
      <c r="V29" s="46">
        <v>26.46881103515625</v>
      </c>
      <c r="W29" s="46">
        <v>0</v>
      </c>
      <c r="X29" s="25">
        <v>2.494092658162117E-2</v>
      </c>
      <c r="Y29" s="25" t="str">
        <f t="shared" si="96"/>
        <v>targeted</v>
      </c>
      <c r="Z29" s="25" t="str">
        <f t="shared" si="0"/>
        <v>commission</v>
      </c>
      <c r="AB29" s="25" t="str">
        <f t="shared" si="97"/>
        <v>Pass</v>
      </c>
      <c r="AD29" s="46">
        <v>35.503061814741656</v>
      </c>
      <c r="AE29" s="46">
        <v>0</v>
      </c>
      <c r="AF29" s="25" t="str">
        <f t="shared" si="98"/>
        <v>Pass</v>
      </c>
      <c r="AH29" s="46">
        <v>20.994230443781074</v>
      </c>
      <c r="AI29" s="46">
        <v>0.34993032975630328</v>
      </c>
      <c r="AJ29" s="25" t="str">
        <f t="shared" si="99"/>
        <v>Pass</v>
      </c>
      <c r="AL29" s="25" t="str">
        <f t="shared" si="100"/>
        <v>Yes</v>
      </c>
      <c r="AM29" s="25" t="s">
        <v>34</v>
      </c>
      <c r="AN29" s="25" t="s">
        <v>71</v>
      </c>
      <c r="AP29" s="25" t="s">
        <v>103</v>
      </c>
      <c r="AR29" s="25" t="s">
        <v>63</v>
      </c>
      <c r="AS29" s="25" t="str">
        <f t="shared" si="131"/>
        <v>2008-2009</v>
      </c>
      <c r="AT29" s="25" t="s">
        <v>80</v>
      </c>
      <c r="AU29" s="25" t="str">
        <f t="shared" si="132"/>
        <v>Mosaic Vegetation</v>
      </c>
      <c r="AV29" s="25" t="s">
        <v>93</v>
      </c>
      <c r="AW29" s="46">
        <f t="shared" si="133"/>
        <v>1.0638805627822876</v>
      </c>
      <c r="AX29" s="25" t="s">
        <v>81</v>
      </c>
      <c r="AY29" s="25" t="s">
        <v>82</v>
      </c>
      <c r="AZ29" s="46">
        <f t="shared" si="134"/>
        <v>0.48225581645965576</v>
      </c>
      <c r="BA29" s="25" t="s">
        <v>81</v>
      </c>
      <c r="BB29" s="25" t="s">
        <v>83</v>
      </c>
      <c r="BC29" s="25" t="str">
        <f t="shared" si="135"/>
        <v>Mosaic Vegetation</v>
      </c>
      <c r="BD29" s="25" t="s">
        <v>84</v>
      </c>
      <c r="BE29" s="25" t="str">
        <f t="shared" si="136"/>
        <v>2008-2009</v>
      </c>
      <c r="BF29" s="25" t="s">
        <v>85</v>
      </c>
      <c r="BG29" s="25" t="str">
        <f t="shared" si="137"/>
        <v>commission</v>
      </c>
      <c r="BH29" s="25" t="s">
        <v>86</v>
      </c>
      <c r="BI29" s="46">
        <f>I29</f>
        <v>54.935043334960938</v>
      </c>
      <c r="BJ29" s="25" t="s">
        <v>87</v>
      </c>
      <c r="BK29" s="46">
        <f>AD29</f>
        <v>35.503061814741656</v>
      </c>
      <c r="BL29" s="25" t="s">
        <v>88</v>
      </c>
      <c r="BM29" s="47">
        <f>D29</f>
        <v>446</v>
      </c>
      <c r="BN29" s="25" t="s">
        <v>89</v>
      </c>
      <c r="BO29" s="25" t="str">
        <f t="shared" si="138"/>
        <v>Mosaic Vegetation</v>
      </c>
      <c r="BP29" s="25" t="s">
        <v>90</v>
      </c>
      <c r="BQ29" s="25" t="s">
        <v>91</v>
      </c>
      <c r="BR29" s="25" t="s">
        <v>105</v>
      </c>
      <c r="BS29" s="25" t="str">
        <f t="shared" si="139"/>
        <v>Mosaic Vegetation</v>
      </c>
      <c r="BT29" s="25" t="s">
        <v>101</v>
      </c>
      <c r="BU29" s="25" t="str">
        <f t="shared" si="140"/>
        <v>2008-2009</v>
      </c>
      <c r="BV29" s="25" t="s">
        <v>92</v>
      </c>
      <c r="BW29" s="46">
        <f t="shared" si="141"/>
        <v>0.15393216907978058</v>
      </c>
      <c r="BX29" s="25" t="s">
        <v>94</v>
      </c>
      <c r="BY29" s="46">
        <f t="shared" si="142"/>
        <v>0.11323428899049759</v>
      </c>
      <c r="BZ29" s="25" t="s">
        <v>108</v>
      </c>
      <c r="CA29" s="25" t="str">
        <f t="shared" si="143"/>
        <v>Mosaic Vegetation</v>
      </c>
      <c r="CB29" s="25" t="s">
        <v>95</v>
      </c>
      <c r="CC29" s="25" t="str">
        <f t="shared" si="144"/>
        <v>2008-2009</v>
      </c>
      <c r="CD29" s="25" t="s">
        <v>85</v>
      </c>
      <c r="CE29" s="25" t="str">
        <f t="shared" si="145"/>
        <v>commission</v>
      </c>
      <c r="CF29" s="25" t="s">
        <v>86</v>
      </c>
      <c r="CG29" s="46">
        <f>V29</f>
        <v>26.46881103515625</v>
      </c>
      <c r="CH29" s="25" t="s">
        <v>87</v>
      </c>
      <c r="CI29" s="46">
        <f>AH29</f>
        <v>20.994230443781074</v>
      </c>
      <c r="CJ29" s="25" t="s">
        <v>96</v>
      </c>
      <c r="CK29" s="25">
        <f>Q29</f>
        <v>446</v>
      </c>
      <c r="CL29" s="25" t="s">
        <v>97</v>
      </c>
      <c r="CM29" s="25" t="str">
        <f t="shared" si="146"/>
        <v>Mosaic Vegetation</v>
      </c>
      <c r="CN29" s="25" t="s">
        <v>98</v>
      </c>
      <c r="CO29" s="25" t="s">
        <v>91</v>
      </c>
      <c r="CP29" s="25" t="s">
        <v>99</v>
      </c>
      <c r="CQ29" s="25" t="str">
        <f t="shared" si="147"/>
        <v>Mosaic Vegetation</v>
      </c>
      <c r="CR29" s="25" t="s">
        <v>100</v>
      </c>
      <c r="CS29" s="25" t="str">
        <f t="shared" si="148"/>
        <v>Mosaic Vegetation</v>
      </c>
      <c r="CT29" s="25" t="s">
        <v>106</v>
      </c>
      <c r="CU29" s="25" t="str">
        <f t="shared" si="149"/>
        <v>Mosaic Vegetation</v>
      </c>
      <c r="CV29" s="25" t="str">
        <f t="shared" si="150"/>
        <v>targeted</v>
      </c>
      <c r="CW29" s="25" t="s">
        <v>101</v>
      </c>
      <c r="CX29" s="25" t="str">
        <f t="shared" si="151"/>
        <v>2008-2009</v>
      </c>
      <c r="CY29" s="25" t="s">
        <v>102</v>
      </c>
      <c r="DA29" s="25" t="str">
        <f t="shared" si="101"/>
        <v>Examining the transitions from Forest in 2008-2009,  Mosaic Vegetation experienced a gain intensity of 1.06388056278229%, above the uniform of 0.482255816459656%, which meant that Forest loss was targeted by Mosaic Vegetation in2008-2009. This was further supported by good evidence where a commission error of 54.9350433349609% (above the mean of 35.5030618147417% in this land-system regime) was required in 446 pixels lost from Forest to Mosaic Vegetation to account for its deviation past the uniform.</v>
      </c>
      <c r="DB29" s="25" t="str">
        <f t="shared" si="102"/>
        <v>Examining the transitions to Mosaic Vegetation in 2008-2009, Forest experienced a loss intensity of 0.153932169079781%, above the uniform of 0.113234288990498%, which meant that the gain of Mosaic Vegetation targeted Forest in 2008-2009. This was further supported by good evidence where a commission error of 26.4688110351562% (above the mean of 20.9942304437811% in this land-system regime) was required in these 446 pixels gained by Mosaic Vegetation from Forest to account for its deviation past the uniform.</v>
      </c>
      <c r="DC29" s="25" t="str">
        <f t="shared" si="103"/>
        <v>Therefore, since good evidence supported the reciprocal relationship that (1) Forest loss was targeted by Mosaic Vegetation and (2) the gain of Mosaic Vegetation targeted Forest, this transition where Mosaic Vegetationtargeted in 2008-2009 was truly systematic.</v>
      </c>
    </row>
    <row r="30" spans="1:107" s="48" customFormat="1" x14ac:dyDescent="0.15">
      <c r="A30" s="48" t="s">
        <v>71</v>
      </c>
      <c r="B30" s="48" t="s">
        <v>0</v>
      </c>
      <c r="C30" s="48" t="s">
        <v>5</v>
      </c>
      <c r="D30" s="48">
        <v>0</v>
      </c>
      <c r="E30" s="49">
        <v>0</v>
      </c>
      <c r="F30" s="49">
        <v>0.48225581645965576</v>
      </c>
      <c r="G30" s="48">
        <v>46.927967071533203</v>
      </c>
      <c r="H30" s="48">
        <v>46.927967071533203</v>
      </c>
      <c r="I30" s="49">
        <v>0</v>
      </c>
      <c r="J30" s="49">
        <v>100</v>
      </c>
      <c r="K30" s="48">
        <v>5.1763977855443954E-2</v>
      </c>
      <c r="L30" s="48" t="str">
        <f t="shared" si="95"/>
        <v>avoided</v>
      </c>
      <c r="N30" s="48" t="s">
        <v>22</v>
      </c>
      <c r="O30" s="48" t="s">
        <v>5</v>
      </c>
      <c r="P30" s="48" t="s">
        <v>0</v>
      </c>
      <c r="Q30" s="48">
        <v>0</v>
      </c>
      <c r="R30" s="49">
        <v>0</v>
      </c>
      <c r="S30" s="49">
        <v>4.313933604862541E-4</v>
      </c>
      <c r="T30" s="48">
        <v>1.2499158382415771</v>
      </c>
      <c r="U30" s="48">
        <v>1.2499158382415771</v>
      </c>
      <c r="V30" s="49">
        <v>0</v>
      </c>
      <c r="W30" s="49">
        <v>100</v>
      </c>
      <c r="X30" s="48">
        <v>4.0033581899479032E-4</v>
      </c>
      <c r="Y30" s="48" t="str">
        <f t="shared" si="96"/>
        <v>avoided</v>
      </c>
      <c r="Z30" s="48" t="str">
        <f t="shared" si="0"/>
        <v>omission</v>
      </c>
      <c r="AB30" s="48" t="str">
        <f t="shared" si="97"/>
        <v>Pass</v>
      </c>
      <c r="AD30" s="49">
        <v>0</v>
      </c>
      <c r="AE30" s="49">
        <v>90.250154668634593</v>
      </c>
      <c r="AF30" s="48" t="str">
        <f t="shared" si="98"/>
        <v>Pass</v>
      </c>
      <c r="AH30" s="49">
        <v>0</v>
      </c>
      <c r="AI30" s="49">
        <v>98.544711719859734</v>
      </c>
      <c r="AJ30" s="48" t="str">
        <f t="shared" si="99"/>
        <v>Pass</v>
      </c>
      <c r="AK30" s="50"/>
      <c r="AL30" s="48" t="str">
        <f t="shared" si="100"/>
        <v>Yes</v>
      </c>
      <c r="AM30" s="48" t="s">
        <v>36</v>
      </c>
      <c r="AN30" s="48" t="s">
        <v>71</v>
      </c>
      <c r="AP30" s="48" t="s">
        <v>104</v>
      </c>
      <c r="AR30" s="25" t="s">
        <v>63</v>
      </c>
      <c r="AS30" s="48" t="str">
        <f t="shared" si="131"/>
        <v>2008-2009</v>
      </c>
      <c r="AT30" s="48" t="s">
        <v>79</v>
      </c>
      <c r="AU30" s="48" t="str">
        <f t="shared" si="132"/>
        <v>Non-Vegetation</v>
      </c>
      <c r="AV30" s="25" t="s">
        <v>93</v>
      </c>
      <c r="AW30" s="49">
        <f t="shared" si="133"/>
        <v>0</v>
      </c>
      <c r="AX30" s="25" t="s">
        <v>81</v>
      </c>
      <c r="AY30" s="25" t="s">
        <v>110</v>
      </c>
      <c r="AZ30" s="49">
        <f t="shared" si="134"/>
        <v>0.48225581645965576</v>
      </c>
      <c r="BA30" s="48" t="s">
        <v>81</v>
      </c>
      <c r="BB30" s="25" t="s">
        <v>111</v>
      </c>
      <c r="BC30" s="48" t="str">
        <f t="shared" si="135"/>
        <v>Non-Vegetation</v>
      </c>
      <c r="BD30" s="48" t="s">
        <v>101</v>
      </c>
      <c r="BE30" s="48" t="str">
        <f t="shared" si="136"/>
        <v>2008-2009</v>
      </c>
      <c r="BF30" s="25" t="s">
        <v>112</v>
      </c>
      <c r="BG30" s="48" t="str">
        <f t="shared" si="137"/>
        <v>omission</v>
      </c>
      <c r="BH30" s="25" t="s">
        <v>86</v>
      </c>
      <c r="BI30" s="49">
        <f>J30</f>
        <v>100</v>
      </c>
      <c r="BJ30" s="25" t="s">
        <v>87</v>
      </c>
      <c r="BK30" s="49">
        <f>AE30</f>
        <v>90.250154668634593</v>
      </c>
      <c r="BL30" s="52" t="s">
        <v>119</v>
      </c>
      <c r="BM30" s="51">
        <f>H30</f>
        <v>46.927967071533203</v>
      </c>
      <c r="BN30" s="52" t="s">
        <v>120</v>
      </c>
      <c r="BO30" s="48" t="str">
        <f t="shared" si="138"/>
        <v>Non-Vegetation</v>
      </c>
      <c r="BP30" s="25" t="s">
        <v>90</v>
      </c>
      <c r="BQ30" s="25" t="s">
        <v>91</v>
      </c>
      <c r="BR30" s="25" t="s">
        <v>105</v>
      </c>
      <c r="BS30" s="48" t="str">
        <f t="shared" si="139"/>
        <v>Non-Vegetation</v>
      </c>
      <c r="BT30" s="48" t="s">
        <v>101</v>
      </c>
      <c r="BU30" s="48" t="str">
        <f t="shared" si="140"/>
        <v>2008-2009</v>
      </c>
      <c r="BV30" s="25" t="s">
        <v>92</v>
      </c>
      <c r="BW30" s="49">
        <f t="shared" si="141"/>
        <v>0</v>
      </c>
      <c r="BX30" s="25" t="s">
        <v>109</v>
      </c>
      <c r="BY30" s="49">
        <f t="shared" si="142"/>
        <v>4.313933604862541E-4</v>
      </c>
      <c r="BZ30" s="25" t="s">
        <v>108</v>
      </c>
      <c r="CA30" s="48" t="str">
        <f t="shared" si="143"/>
        <v>Non-Vegetation</v>
      </c>
      <c r="CB30" s="25" t="s">
        <v>113</v>
      </c>
      <c r="CC30" s="48" t="str">
        <f t="shared" si="144"/>
        <v>2008-2009</v>
      </c>
      <c r="CD30" s="25" t="s">
        <v>112</v>
      </c>
      <c r="CE30" s="48" t="str">
        <f t="shared" si="145"/>
        <v>omission</v>
      </c>
      <c r="CF30" s="25" t="s">
        <v>86</v>
      </c>
      <c r="CG30" s="49">
        <f>W30</f>
        <v>100</v>
      </c>
      <c r="CH30" s="25" t="s">
        <v>87</v>
      </c>
      <c r="CI30" s="49">
        <f>AI30</f>
        <v>98.544711719859734</v>
      </c>
      <c r="CJ30" s="52" t="s">
        <v>119</v>
      </c>
      <c r="CK30" s="48">
        <f>U30</f>
        <v>1.2499158382415771</v>
      </c>
      <c r="CL30" s="52" t="s">
        <v>120</v>
      </c>
      <c r="CM30" s="48" t="str">
        <f t="shared" si="146"/>
        <v>Non-Vegetation</v>
      </c>
      <c r="CN30" s="25" t="s">
        <v>90</v>
      </c>
      <c r="CO30" s="25" t="s">
        <v>91</v>
      </c>
      <c r="CP30" s="25" t="s">
        <v>114</v>
      </c>
      <c r="CQ30" s="48" t="str">
        <f t="shared" si="147"/>
        <v>Non-Vegetation</v>
      </c>
      <c r="CR30" s="25" t="s">
        <v>100</v>
      </c>
      <c r="CS30" s="48" t="str">
        <f t="shared" si="148"/>
        <v>Non-Vegetation</v>
      </c>
      <c r="CT30" s="25" t="s">
        <v>115</v>
      </c>
      <c r="CU30" s="48" t="str">
        <f t="shared" si="149"/>
        <v>Non-Vegetation</v>
      </c>
      <c r="CV30" s="48" t="str">
        <f t="shared" si="150"/>
        <v>avoided</v>
      </c>
      <c r="CW30" s="25" t="s">
        <v>107</v>
      </c>
      <c r="CX30" s="48" t="str">
        <f t="shared" si="151"/>
        <v>2008-2009</v>
      </c>
      <c r="CY30" s="25" t="s">
        <v>102</v>
      </c>
      <c r="DA30" s="25" t="str">
        <f t="shared" si="101"/>
        <v>Examining the transitions from Forest in 2008-2009, Non-Vegetation experienced a gain intensity of 0%, below the uniform of 0.482255816459656%, which meant that Forest loss was avoided by Non-Vegetation in 2008-2009. This was further supported by good evidence where an omission error of 100% (above the mean of 90.2501546686346% in this land-system regime) was required. This meant that 46.9279670715332 pixels had to be erroneously omitted in this transition from Forest to Non-Vegetation to account for its deviation past the uniform.</v>
      </c>
      <c r="DB30" s="25" t="str">
        <f t="shared" si="102"/>
        <v>Examining the transitions to Non-Vegetation in 2008-2009, Forest experienced a loss intensity of 0%, below the uniform of 0.000431393360486254%, which meant that the gain of Non-Vegetation avoided Forest in 2008-2009. This was further supported by good evidence where an omission error of 100% (above the mean of 98.5447117198597% in this land-system regime) was required. This meant that 1.24991583824158 pixels had to be erroneously omitted in this transition from Forest to Non-Vegetation to account for its deviation past the uniform.</v>
      </c>
      <c r="DC30" s="25" t="str">
        <f t="shared" si="103"/>
        <v>Therefore, since good evidence supported the reciprocal relationship that (1) Forest loss was avoided by Non-Vegetation and (2) the gain of Non-Vegetationavoided Forest, this transition where Non-Vegetationavoided Forest in 2008-2009 was truly systematic.</v>
      </c>
    </row>
    <row r="31" spans="1:107" x14ac:dyDescent="0.15">
      <c r="A31" s="25" t="s">
        <v>72</v>
      </c>
      <c r="B31" s="25" t="s">
        <v>0</v>
      </c>
      <c r="C31" s="25" t="s">
        <v>1</v>
      </c>
      <c r="D31" s="25">
        <v>500</v>
      </c>
      <c r="E31" s="46">
        <v>1.1778285503387451</v>
      </c>
      <c r="F31" s="46">
        <v>0.75792670249938965</v>
      </c>
      <c r="G31" s="25">
        <v>320.3861083984375</v>
      </c>
      <c r="H31" s="25">
        <v>179.61387634277344</v>
      </c>
      <c r="I31" s="46">
        <v>35.922775268554688</v>
      </c>
      <c r="J31" s="46">
        <v>0</v>
      </c>
      <c r="K31" s="25">
        <v>3.7947501987218857E-2</v>
      </c>
      <c r="L31" s="25" t="str">
        <f t="shared" si="95"/>
        <v>targeted</v>
      </c>
      <c r="N31" s="25" t="s">
        <v>23</v>
      </c>
      <c r="O31" s="25" t="s">
        <v>1</v>
      </c>
      <c r="P31" s="25" t="s">
        <v>0</v>
      </c>
      <c r="Q31" s="25">
        <v>500</v>
      </c>
      <c r="R31" s="46">
        <v>0.17302235960960388</v>
      </c>
      <c r="S31" s="46">
        <v>0.1298099160194397</v>
      </c>
      <c r="T31" s="25">
        <v>374.96237182617188</v>
      </c>
      <c r="U31" s="25">
        <v>125.03762817382812</v>
      </c>
      <c r="V31" s="46">
        <v>25.007526397705078</v>
      </c>
      <c r="W31" s="46">
        <v>0</v>
      </c>
      <c r="X31" s="25">
        <v>2.6958130300045013E-2</v>
      </c>
      <c r="Y31" s="25" t="str">
        <f t="shared" si="96"/>
        <v>targeted</v>
      </c>
      <c r="Z31" s="25" t="str">
        <f t="shared" si="0"/>
        <v>commission</v>
      </c>
      <c r="AB31" s="25" t="str">
        <f t="shared" si="97"/>
        <v>Pass</v>
      </c>
      <c r="AD31" s="46">
        <v>35.503061814741656</v>
      </c>
      <c r="AE31" s="46">
        <v>0</v>
      </c>
      <c r="AF31" s="25" t="str">
        <f t="shared" si="98"/>
        <v>Pass</v>
      </c>
      <c r="AH31" s="46">
        <v>20.994230443781074</v>
      </c>
      <c r="AI31" s="46">
        <v>0.34993032975630328</v>
      </c>
      <c r="AJ31" s="25" t="str">
        <f t="shared" si="99"/>
        <v>Pass</v>
      </c>
      <c r="AL31" s="25" t="str">
        <f t="shared" si="100"/>
        <v>Yes</v>
      </c>
      <c r="AM31" s="25" t="s">
        <v>34</v>
      </c>
      <c r="AN31" s="25" t="s">
        <v>72</v>
      </c>
      <c r="AP31" s="25" t="s">
        <v>103</v>
      </c>
      <c r="AR31" s="25" t="s">
        <v>63</v>
      </c>
      <c r="AS31" s="25" t="str">
        <f t="shared" si="131"/>
        <v>2009-2010</v>
      </c>
      <c r="AT31" s="25" t="s">
        <v>80</v>
      </c>
      <c r="AU31" s="25" t="str">
        <f t="shared" si="132"/>
        <v>Mosaic Vegetation</v>
      </c>
      <c r="AV31" s="25" t="s">
        <v>93</v>
      </c>
      <c r="AW31" s="46">
        <f t="shared" si="133"/>
        <v>1.1778285503387451</v>
      </c>
      <c r="AX31" s="25" t="s">
        <v>81</v>
      </c>
      <c r="AY31" s="25" t="s">
        <v>82</v>
      </c>
      <c r="AZ31" s="46">
        <f t="shared" si="134"/>
        <v>0.75792670249938965</v>
      </c>
      <c r="BA31" s="25" t="s">
        <v>81</v>
      </c>
      <c r="BB31" s="25" t="s">
        <v>83</v>
      </c>
      <c r="BC31" s="25" t="str">
        <f t="shared" si="135"/>
        <v>Mosaic Vegetation</v>
      </c>
      <c r="BD31" s="25" t="s">
        <v>84</v>
      </c>
      <c r="BE31" s="25" t="str">
        <f t="shared" si="136"/>
        <v>2009-2010</v>
      </c>
      <c r="BF31" s="25" t="s">
        <v>85</v>
      </c>
      <c r="BG31" s="25" t="str">
        <f t="shared" si="137"/>
        <v>commission</v>
      </c>
      <c r="BH31" s="25" t="s">
        <v>86</v>
      </c>
      <c r="BI31" s="46">
        <f>I31</f>
        <v>35.922775268554688</v>
      </c>
      <c r="BJ31" s="25" t="s">
        <v>87</v>
      </c>
      <c r="BK31" s="46">
        <f>AD31</f>
        <v>35.503061814741656</v>
      </c>
      <c r="BL31" s="25" t="s">
        <v>88</v>
      </c>
      <c r="BM31" s="47">
        <f>D31</f>
        <v>500</v>
      </c>
      <c r="BN31" s="25" t="s">
        <v>89</v>
      </c>
      <c r="BO31" s="25" t="str">
        <f t="shared" si="138"/>
        <v>Mosaic Vegetation</v>
      </c>
      <c r="BP31" s="25" t="s">
        <v>90</v>
      </c>
      <c r="BQ31" s="25" t="s">
        <v>91</v>
      </c>
      <c r="BR31" s="25" t="s">
        <v>105</v>
      </c>
      <c r="BS31" s="25" t="str">
        <f t="shared" si="139"/>
        <v>Mosaic Vegetation</v>
      </c>
      <c r="BT31" s="25" t="s">
        <v>101</v>
      </c>
      <c r="BU31" s="25" t="str">
        <f t="shared" si="140"/>
        <v>2009-2010</v>
      </c>
      <c r="BV31" s="25" t="s">
        <v>92</v>
      </c>
      <c r="BW31" s="46">
        <f t="shared" si="141"/>
        <v>0.17302235960960388</v>
      </c>
      <c r="BX31" s="25" t="s">
        <v>94</v>
      </c>
      <c r="BY31" s="46">
        <f t="shared" si="142"/>
        <v>0.1298099160194397</v>
      </c>
      <c r="BZ31" s="25" t="s">
        <v>108</v>
      </c>
      <c r="CA31" s="25" t="str">
        <f t="shared" si="143"/>
        <v>Mosaic Vegetation</v>
      </c>
      <c r="CB31" s="25" t="s">
        <v>95</v>
      </c>
      <c r="CC31" s="25" t="str">
        <f t="shared" si="144"/>
        <v>2009-2010</v>
      </c>
      <c r="CD31" s="25" t="s">
        <v>85</v>
      </c>
      <c r="CE31" s="25" t="str">
        <f t="shared" si="145"/>
        <v>commission</v>
      </c>
      <c r="CF31" s="25" t="s">
        <v>86</v>
      </c>
      <c r="CG31" s="46">
        <f>V31</f>
        <v>25.007526397705078</v>
      </c>
      <c r="CH31" s="25" t="s">
        <v>87</v>
      </c>
      <c r="CI31" s="46">
        <f>AH31</f>
        <v>20.994230443781074</v>
      </c>
      <c r="CJ31" s="25" t="s">
        <v>96</v>
      </c>
      <c r="CK31" s="25">
        <f>Q31</f>
        <v>500</v>
      </c>
      <c r="CL31" s="25" t="s">
        <v>97</v>
      </c>
      <c r="CM31" s="25" t="str">
        <f t="shared" si="146"/>
        <v>Mosaic Vegetation</v>
      </c>
      <c r="CN31" s="25" t="s">
        <v>98</v>
      </c>
      <c r="CO31" s="25" t="s">
        <v>91</v>
      </c>
      <c r="CP31" s="25" t="s">
        <v>99</v>
      </c>
      <c r="CQ31" s="25" t="str">
        <f t="shared" si="147"/>
        <v>Mosaic Vegetation</v>
      </c>
      <c r="CR31" s="25" t="s">
        <v>100</v>
      </c>
      <c r="CS31" s="25" t="str">
        <f t="shared" si="148"/>
        <v>Mosaic Vegetation</v>
      </c>
      <c r="CT31" s="25" t="s">
        <v>106</v>
      </c>
      <c r="CU31" s="25" t="str">
        <f t="shared" si="149"/>
        <v>Mosaic Vegetation</v>
      </c>
      <c r="CV31" s="25" t="str">
        <f t="shared" si="150"/>
        <v>targeted</v>
      </c>
      <c r="CW31" s="25" t="s">
        <v>101</v>
      </c>
      <c r="CX31" s="25" t="str">
        <f t="shared" si="151"/>
        <v>2009-2010</v>
      </c>
      <c r="CY31" s="25" t="s">
        <v>102</v>
      </c>
      <c r="DA31" s="25" t="str">
        <f t="shared" si="101"/>
        <v>Examining the transitions from Forest in 2009-2010,  Mosaic Vegetation experienced a gain intensity of 1.17782855033875%, above the uniform of 0.75792670249939%, which meant that Forest loss was targeted by Mosaic Vegetation in2009-2010. This was further supported by good evidence where a commission error of 35.9227752685547% (above the mean of 35.5030618147417% in this land-system regime) was required in 500 pixels lost from Forest to Mosaic Vegetation to account for its deviation past the uniform.</v>
      </c>
      <c r="DB31" s="25" t="str">
        <f t="shared" si="102"/>
        <v>Examining the transitions to Mosaic Vegetation in 2009-2010, Forest experienced a loss intensity of 0.173022359609604%, above the uniform of 0.12980991601944%, which meant that the gain of Mosaic Vegetation targeted Forest in 2009-2010. This was further supported by good evidence where a commission error of 25.0075263977051% (above the mean of 20.9942304437811% in this land-system regime) was required in these 500 pixels gained by Mosaic Vegetation from Forest to account for its deviation past the uniform.</v>
      </c>
      <c r="DC31" s="25" t="str">
        <f t="shared" si="103"/>
        <v>Therefore, since good evidence supported the reciprocal relationship that (1) Forest loss was targeted by Mosaic Vegetation and (2) the gain of Mosaic Vegetation targeted Forest, this transition where Mosaic Vegetationtargeted in 2009-2010 was truly systematic.</v>
      </c>
    </row>
    <row r="32" spans="1:107" s="48" customFormat="1" x14ac:dyDescent="0.15">
      <c r="A32" s="48" t="s">
        <v>72</v>
      </c>
      <c r="B32" s="48" t="s">
        <v>0</v>
      </c>
      <c r="C32" s="48" t="s">
        <v>5</v>
      </c>
      <c r="D32" s="48">
        <v>0</v>
      </c>
      <c r="E32" s="49">
        <v>0</v>
      </c>
      <c r="F32" s="49">
        <v>0.75792670249938965</v>
      </c>
      <c r="G32" s="48">
        <v>73.973442077636719</v>
      </c>
      <c r="H32" s="48">
        <v>73.973442077636719</v>
      </c>
      <c r="I32" s="49">
        <v>0</v>
      </c>
      <c r="J32" s="49">
        <v>100</v>
      </c>
      <c r="K32" s="48">
        <v>3.7947501987218857E-2</v>
      </c>
      <c r="L32" s="48" t="str">
        <f t="shared" si="95"/>
        <v>avoided</v>
      </c>
      <c r="N32" s="48" t="s">
        <v>23</v>
      </c>
      <c r="O32" s="48" t="s">
        <v>5</v>
      </c>
      <c r="P32" s="48" t="s">
        <v>0</v>
      </c>
      <c r="Q32" s="48">
        <v>0</v>
      </c>
      <c r="R32" s="49">
        <v>0</v>
      </c>
      <c r="S32" s="49">
        <v>6.4705655677244067E-4</v>
      </c>
      <c r="T32" s="48">
        <v>1.8698761463165283</v>
      </c>
      <c r="U32" s="48">
        <v>1.8698761463165283</v>
      </c>
      <c r="V32" s="49">
        <v>0</v>
      </c>
      <c r="W32" s="49">
        <v>100</v>
      </c>
      <c r="X32" s="48">
        <v>5.4315716261044145E-4</v>
      </c>
      <c r="Y32" s="48" t="str">
        <f t="shared" si="96"/>
        <v>avoided</v>
      </c>
      <c r="Z32" s="48" t="str">
        <f t="shared" si="0"/>
        <v>omission</v>
      </c>
      <c r="AB32" s="48" t="str">
        <f t="shared" si="97"/>
        <v>Pass</v>
      </c>
      <c r="AD32" s="49">
        <v>0</v>
      </c>
      <c r="AE32" s="49">
        <v>90.250154668634593</v>
      </c>
      <c r="AF32" s="48" t="str">
        <f t="shared" si="98"/>
        <v>Pass</v>
      </c>
      <c r="AH32" s="49">
        <v>0</v>
      </c>
      <c r="AI32" s="49">
        <v>98.544711719859734</v>
      </c>
      <c r="AJ32" s="48" t="str">
        <f t="shared" si="99"/>
        <v>Pass</v>
      </c>
      <c r="AK32" s="50"/>
      <c r="AL32" s="48" t="str">
        <f t="shared" si="100"/>
        <v>Yes</v>
      </c>
      <c r="AM32" s="48" t="s">
        <v>36</v>
      </c>
      <c r="AN32" s="48" t="s">
        <v>72</v>
      </c>
      <c r="AP32" s="48" t="s">
        <v>104</v>
      </c>
      <c r="AR32" s="25" t="s">
        <v>63</v>
      </c>
      <c r="AS32" s="48" t="str">
        <f t="shared" si="131"/>
        <v>2009-2010</v>
      </c>
      <c r="AT32" s="48" t="s">
        <v>79</v>
      </c>
      <c r="AU32" s="48" t="str">
        <f t="shared" si="132"/>
        <v>Non-Vegetation</v>
      </c>
      <c r="AV32" s="25" t="s">
        <v>93</v>
      </c>
      <c r="AW32" s="49">
        <f t="shared" si="133"/>
        <v>0</v>
      </c>
      <c r="AX32" s="25" t="s">
        <v>81</v>
      </c>
      <c r="AY32" s="25" t="s">
        <v>110</v>
      </c>
      <c r="AZ32" s="49">
        <f t="shared" si="134"/>
        <v>0.75792670249938965</v>
      </c>
      <c r="BA32" s="48" t="s">
        <v>81</v>
      </c>
      <c r="BB32" s="25" t="s">
        <v>111</v>
      </c>
      <c r="BC32" s="48" t="str">
        <f t="shared" si="135"/>
        <v>Non-Vegetation</v>
      </c>
      <c r="BD32" s="48" t="s">
        <v>101</v>
      </c>
      <c r="BE32" s="48" t="str">
        <f t="shared" si="136"/>
        <v>2009-2010</v>
      </c>
      <c r="BF32" s="25" t="s">
        <v>112</v>
      </c>
      <c r="BG32" s="48" t="str">
        <f t="shared" si="137"/>
        <v>omission</v>
      </c>
      <c r="BH32" s="25" t="s">
        <v>86</v>
      </c>
      <c r="BI32" s="49">
        <f>J32</f>
        <v>100</v>
      </c>
      <c r="BJ32" s="25" t="s">
        <v>87</v>
      </c>
      <c r="BK32" s="49">
        <f>AE32</f>
        <v>90.250154668634593</v>
      </c>
      <c r="BL32" s="52" t="s">
        <v>119</v>
      </c>
      <c r="BM32" s="51">
        <f>H32</f>
        <v>73.973442077636719</v>
      </c>
      <c r="BN32" s="52" t="s">
        <v>120</v>
      </c>
      <c r="BO32" s="48" t="str">
        <f t="shared" si="138"/>
        <v>Non-Vegetation</v>
      </c>
      <c r="BP32" s="25" t="s">
        <v>90</v>
      </c>
      <c r="BQ32" s="25" t="s">
        <v>91</v>
      </c>
      <c r="BR32" s="25" t="s">
        <v>105</v>
      </c>
      <c r="BS32" s="48" t="str">
        <f t="shared" si="139"/>
        <v>Non-Vegetation</v>
      </c>
      <c r="BT32" s="48" t="s">
        <v>101</v>
      </c>
      <c r="BU32" s="48" t="str">
        <f t="shared" si="140"/>
        <v>2009-2010</v>
      </c>
      <c r="BV32" s="25" t="s">
        <v>92</v>
      </c>
      <c r="BW32" s="49">
        <f t="shared" si="141"/>
        <v>0</v>
      </c>
      <c r="BX32" s="25" t="s">
        <v>109</v>
      </c>
      <c r="BY32" s="49">
        <f t="shared" si="142"/>
        <v>6.4705655677244067E-4</v>
      </c>
      <c r="BZ32" s="25" t="s">
        <v>108</v>
      </c>
      <c r="CA32" s="48" t="str">
        <f t="shared" si="143"/>
        <v>Non-Vegetation</v>
      </c>
      <c r="CB32" s="25" t="s">
        <v>113</v>
      </c>
      <c r="CC32" s="48" t="str">
        <f t="shared" si="144"/>
        <v>2009-2010</v>
      </c>
      <c r="CD32" s="25" t="s">
        <v>112</v>
      </c>
      <c r="CE32" s="48" t="str">
        <f t="shared" si="145"/>
        <v>omission</v>
      </c>
      <c r="CF32" s="25" t="s">
        <v>86</v>
      </c>
      <c r="CG32" s="49">
        <f>W32</f>
        <v>100</v>
      </c>
      <c r="CH32" s="25" t="s">
        <v>87</v>
      </c>
      <c r="CI32" s="49">
        <f>AI32</f>
        <v>98.544711719859734</v>
      </c>
      <c r="CJ32" s="52" t="s">
        <v>119</v>
      </c>
      <c r="CK32" s="48">
        <f>U32</f>
        <v>1.8698761463165283</v>
      </c>
      <c r="CL32" s="52" t="s">
        <v>120</v>
      </c>
      <c r="CM32" s="48" t="str">
        <f t="shared" si="146"/>
        <v>Non-Vegetation</v>
      </c>
      <c r="CN32" s="25" t="s">
        <v>90</v>
      </c>
      <c r="CO32" s="25" t="s">
        <v>91</v>
      </c>
      <c r="CP32" s="25" t="s">
        <v>114</v>
      </c>
      <c r="CQ32" s="48" t="str">
        <f t="shared" si="147"/>
        <v>Non-Vegetation</v>
      </c>
      <c r="CR32" s="25" t="s">
        <v>100</v>
      </c>
      <c r="CS32" s="48" t="str">
        <f t="shared" si="148"/>
        <v>Non-Vegetation</v>
      </c>
      <c r="CT32" s="25" t="s">
        <v>115</v>
      </c>
      <c r="CU32" s="48" t="str">
        <f t="shared" si="149"/>
        <v>Non-Vegetation</v>
      </c>
      <c r="CV32" s="48" t="str">
        <f t="shared" si="150"/>
        <v>avoided</v>
      </c>
      <c r="CW32" s="25" t="s">
        <v>107</v>
      </c>
      <c r="CX32" s="48" t="str">
        <f t="shared" si="151"/>
        <v>2009-2010</v>
      </c>
      <c r="CY32" s="25" t="s">
        <v>102</v>
      </c>
      <c r="DA32" s="25" t="str">
        <f t="shared" si="101"/>
        <v>Examining the transitions from Forest in 2009-2010, Non-Vegetation experienced a gain intensity of 0%, below the uniform of 0.75792670249939%, which meant that Forest loss was avoided by Non-Vegetation in 2009-2010. This was further supported by good evidence where an omission error of 100% (above the mean of 90.2501546686346% in this land-system regime) was required. This meant that 73.9734420776367 pixels had to be erroneously omitted in this transition from Forest to Non-Vegetation to account for its deviation past the uniform.</v>
      </c>
      <c r="DB32" s="25" t="str">
        <f t="shared" si="102"/>
        <v>Examining the transitions to Non-Vegetation in 2009-2010, Forest experienced a loss intensity of 0%, below the uniform of 0.000647056556772441%, which meant that the gain of Non-Vegetation avoided Forest in 2009-2010. This was further supported by good evidence where an omission error of 100% (above the mean of 98.5447117198597% in this land-system regime) was required. This meant that 1.86987614631653 pixels had to be erroneously omitted in this transition from Forest to Non-Vegetation to account for its deviation past the uniform.</v>
      </c>
      <c r="DC32" s="25" t="str">
        <f t="shared" si="103"/>
        <v>Therefore, since good evidence supported the reciprocal relationship that (1) Forest loss was avoided by Non-Vegetation and (2) the gain of Non-Vegetationavoided Forest, this transition where Non-Vegetationavoided Forest in 2009-2010 was truly systematic.</v>
      </c>
    </row>
    <row r="33" spans="1:107" x14ac:dyDescent="0.15">
      <c r="A33" s="25" t="s">
        <v>76</v>
      </c>
      <c r="B33" s="25" t="s">
        <v>0</v>
      </c>
      <c r="C33" s="25" t="s">
        <v>3</v>
      </c>
      <c r="D33" s="25">
        <v>12</v>
      </c>
      <c r="E33" s="46">
        <v>1.0752688646316528</v>
      </c>
      <c r="F33" s="46">
        <v>0.64192479848861694</v>
      </c>
      <c r="G33" s="25">
        <v>7.1326355934143066</v>
      </c>
      <c r="H33" s="25">
        <v>4.8673644065856934</v>
      </c>
      <c r="I33" s="46">
        <v>40.561370849609375</v>
      </c>
      <c r="J33" s="46">
        <v>0</v>
      </c>
      <c r="K33" s="25">
        <v>1.5100518241524696E-2</v>
      </c>
      <c r="L33" s="25" t="str">
        <f t="shared" si="95"/>
        <v>targeted</v>
      </c>
      <c r="N33" s="25" t="s">
        <v>24</v>
      </c>
      <c r="O33" s="25" t="s">
        <v>3</v>
      </c>
      <c r="P33" s="25" t="s">
        <v>0</v>
      </c>
      <c r="Q33" s="25">
        <v>12</v>
      </c>
      <c r="R33" s="46">
        <v>4.1712434031069279E-3</v>
      </c>
      <c r="S33" s="46">
        <v>2.5412153918296099E-3</v>
      </c>
      <c r="T33" s="25">
        <v>7.3105511665344238</v>
      </c>
      <c r="U33" s="25">
        <v>4.6894488334655762</v>
      </c>
      <c r="V33" s="46">
        <v>39.078739166259766</v>
      </c>
      <c r="W33" s="46">
        <v>0</v>
      </c>
      <c r="X33" s="25">
        <v>9.9075236357748508E-4</v>
      </c>
      <c r="Y33" s="25" t="str">
        <f t="shared" si="96"/>
        <v>targeted</v>
      </c>
      <c r="Z33" s="25" t="str">
        <f t="shared" si="0"/>
        <v>commission</v>
      </c>
      <c r="AB33" s="25" t="str">
        <f t="shared" si="97"/>
        <v>Pass</v>
      </c>
      <c r="AD33" s="46">
        <v>8.1702211553400215</v>
      </c>
      <c r="AE33" s="46">
        <v>68.804973949085579</v>
      </c>
      <c r="AF33" s="25" t="str">
        <f t="shared" si="98"/>
        <v>Pass</v>
      </c>
      <c r="AH33" s="46">
        <v>14.160812377929688</v>
      </c>
      <c r="AI33" s="46">
        <v>9.0909090909090917</v>
      </c>
      <c r="AJ33" s="25" t="str">
        <f t="shared" si="99"/>
        <v>Pass</v>
      </c>
      <c r="AL33" s="25" t="str">
        <f t="shared" si="100"/>
        <v>Yes</v>
      </c>
      <c r="AM33" s="25" t="s">
        <v>40</v>
      </c>
      <c r="AN33" s="25" t="s">
        <v>76</v>
      </c>
      <c r="AP33" s="25" t="s">
        <v>103</v>
      </c>
      <c r="AR33" s="25" t="s">
        <v>63</v>
      </c>
      <c r="AS33" s="25" t="str">
        <f t="shared" si="131"/>
        <v>2010-2011</v>
      </c>
      <c r="AT33" s="25" t="s">
        <v>80</v>
      </c>
      <c r="AU33" s="25" t="str">
        <f t="shared" si="132"/>
        <v>Other Vegetation</v>
      </c>
      <c r="AV33" s="25" t="s">
        <v>93</v>
      </c>
      <c r="AW33" s="46">
        <f t="shared" si="133"/>
        <v>1.0752688646316528</v>
      </c>
      <c r="AX33" s="25" t="s">
        <v>81</v>
      </c>
      <c r="AY33" s="25" t="s">
        <v>82</v>
      </c>
      <c r="AZ33" s="46">
        <f t="shared" si="134"/>
        <v>0.64192479848861694</v>
      </c>
      <c r="BA33" s="25" t="s">
        <v>81</v>
      </c>
      <c r="BB33" s="25" t="s">
        <v>83</v>
      </c>
      <c r="BC33" s="25" t="str">
        <f t="shared" si="135"/>
        <v>Other Vegetation</v>
      </c>
      <c r="BD33" s="25" t="s">
        <v>84</v>
      </c>
      <c r="BE33" s="25" t="str">
        <f t="shared" si="136"/>
        <v>2010-2011</v>
      </c>
      <c r="BF33" s="25" t="s">
        <v>85</v>
      </c>
      <c r="BG33" s="25" t="str">
        <f t="shared" si="137"/>
        <v>commission</v>
      </c>
      <c r="BH33" s="25" t="s">
        <v>86</v>
      </c>
      <c r="BI33" s="46">
        <f>I33</f>
        <v>40.561370849609375</v>
      </c>
      <c r="BJ33" s="25" t="s">
        <v>87</v>
      </c>
      <c r="BK33" s="46">
        <f>AD33</f>
        <v>8.1702211553400215</v>
      </c>
      <c r="BL33" s="25" t="s">
        <v>88</v>
      </c>
      <c r="BM33" s="47">
        <f>D33</f>
        <v>12</v>
      </c>
      <c r="BN33" s="25" t="s">
        <v>89</v>
      </c>
      <c r="BO33" s="25" t="str">
        <f t="shared" si="138"/>
        <v>Other Vegetation</v>
      </c>
      <c r="BP33" s="25" t="s">
        <v>90</v>
      </c>
      <c r="BQ33" s="25" t="s">
        <v>91</v>
      </c>
      <c r="BR33" s="25" t="s">
        <v>105</v>
      </c>
      <c r="BS33" s="25" t="str">
        <f t="shared" si="139"/>
        <v>Other Vegetation</v>
      </c>
      <c r="BT33" s="25" t="s">
        <v>101</v>
      </c>
      <c r="BU33" s="25" t="str">
        <f t="shared" si="140"/>
        <v>2010-2011</v>
      </c>
      <c r="BV33" s="25" t="s">
        <v>92</v>
      </c>
      <c r="BW33" s="46">
        <f t="shared" si="141"/>
        <v>4.1712434031069279E-3</v>
      </c>
      <c r="BX33" s="25" t="s">
        <v>94</v>
      </c>
      <c r="BY33" s="46">
        <f t="shared" si="142"/>
        <v>2.5412153918296099E-3</v>
      </c>
      <c r="BZ33" s="25" t="s">
        <v>108</v>
      </c>
      <c r="CA33" s="25" t="str">
        <f t="shared" si="143"/>
        <v>Other Vegetation</v>
      </c>
      <c r="CB33" s="25" t="s">
        <v>95</v>
      </c>
      <c r="CC33" s="25" t="str">
        <f t="shared" si="144"/>
        <v>2010-2011</v>
      </c>
      <c r="CD33" s="25" t="s">
        <v>85</v>
      </c>
      <c r="CE33" s="25" t="str">
        <f t="shared" si="145"/>
        <v>commission</v>
      </c>
      <c r="CF33" s="25" t="s">
        <v>86</v>
      </c>
      <c r="CG33" s="46">
        <f>V33</f>
        <v>39.078739166259766</v>
      </c>
      <c r="CH33" s="25" t="s">
        <v>87</v>
      </c>
      <c r="CI33" s="46">
        <f>AH33</f>
        <v>14.160812377929688</v>
      </c>
      <c r="CJ33" s="25" t="s">
        <v>96</v>
      </c>
      <c r="CK33" s="25">
        <f>Q33</f>
        <v>12</v>
      </c>
      <c r="CL33" s="25" t="s">
        <v>97</v>
      </c>
      <c r="CM33" s="25" t="str">
        <f t="shared" si="146"/>
        <v>Other Vegetation</v>
      </c>
      <c r="CN33" s="25" t="s">
        <v>98</v>
      </c>
      <c r="CO33" s="25" t="s">
        <v>91</v>
      </c>
      <c r="CP33" s="25" t="s">
        <v>99</v>
      </c>
      <c r="CQ33" s="25" t="str">
        <f t="shared" si="147"/>
        <v>Other Vegetation</v>
      </c>
      <c r="CR33" s="25" t="s">
        <v>100</v>
      </c>
      <c r="CS33" s="25" t="str">
        <f t="shared" si="148"/>
        <v>Other Vegetation</v>
      </c>
      <c r="CT33" s="25" t="s">
        <v>106</v>
      </c>
      <c r="CU33" s="25" t="str">
        <f t="shared" si="149"/>
        <v>Other Vegetation</v>
      </c>
      <c r="CV33" s="25" t="str">
        <f t="shared" si="150"/>
        <v>targeted</v>
      </c>
      <c r="CW33" s="25" t="s">
        <v>101</v>
      </c>
      <c r="CX33" s="25" t="str">
        <f t="shared" si="151"/>
        <v>2010-2011</v>
      </c>
      <c r="CY33" s="25" t="s">
        <v>102</v>
      </c>
      <c r="DA33" s="25" t="str">
        <f t="shared" si="101"/>
        <v>Examining the transitions from Forest in 2010-2011,  Other Vegetation experienced a gain intensity of 1.07526886463165%, above the uniform of 0.641924798488617%, which meant that Forest loss was targeted by Other Vegetation in2010-2011. This was further supported by good evidence where a commission error of 40.5613708496094% (above the mean of 8.17022115534002% in this land-system regime) was required in 12 pixels lost from Forest to Other Vegetation to account for its deviation past the uniform.</v>
      </c>
      <c r="DB33" s="25" t="str">
        <f t="shared" si="102"/>
        <v>Examining the transitions to Other Vegetation in 2010-2011, Forest experienced a loss intensity of 0.00417124340310693%, above the uniform of 0.00254121539182961%, which meant that the gain of Other Vegetation targeted Forest in 2010-2011. This was further supported by good evidence where a commission error of 39.0787391662598% (above the mean of 14.1608123779297% in this land-system regime) was required in these 12 pixels gained by Other Vegetation from Forest to account for its deviation past the uniform.</v>
      </c>
      <c r="DC33" s="25" t="str">
        <f t="shared" si="103"/>
        <v>Therefore, since good evidence supported the reciprocal relationship that (1) Forest loss was targeted by Other Vegetation and (2) the gain of Other Vegetation targeted Forest, this transition where Other Vegetationtargeted in 2010-2011 was truly systematic.</v>
      </c>
    </row>
    <row r="34" spans="1:107" s="48" customFormat="1" x14ac:dyDescent="0.15">
      <c r="A34" s="48" t="s">
        <v>76</v>
      </c>
      <c r="B34" s="48" t="s">
        <v>0</v>
      </c>
      <c r="C34" s="48" t="s">
        <v>5</v>
      </c>
      <c r="D34" s="48">
        <v>0</v>
      </c>
      <c r="E34" s="49">
        <v>0</v>
      </c>
      <c r="F34" s="49">
        <v>0.64192479848861694</v>
      </c>
      <c r="G34" s="48">
        <v>62.520397186279297</v>
      </c>
      <c r="H34" s="48">
        <v>62.520397186279297</v>
      </c>
      <c r="I34" s="49">
        <v>0</v>
      </c>
      <c r="J34" s="49">
        <v>100</v>
      </c>
      <c r="K34" s="48">
        <v>1.5100521966814995E-2</v>
      </c>
      <c r="L34" s="48" t="str">
        <f t="shared" si="95"/>
        <v>avoided</v>
      </c>
      <c r="N34" s="48" t="s">
        <v>24</v>
      </c>
      <c r="O34" s="48" t="s">
        <v>5</v>
      </c>
      <c r="P34" s="48" t="s">
        <v>0</v>
      </c>
      <c r="Q34" s="48">
        <v>0</v>
      </c>
      <c r="R34" s="49">
        <v>0</v>
      </c>
      <c r="S34" s="49">
        <v>2.1568645024672151E-4</v>
      </c>
      <c r="T34" s="48">
        <v>0.62049674987792969</v>
      </c>
      <c r="U34" s="48">
        <v>0.62049674987792969</v>
      </c>
      <c r="V34" s="49">
        <v>0</v>
      </c>
      <c r="W34" s="49">
        <v>100</v>
      </c>
      <c r="X34" s="48">
        <v>2.0009739091619849E-4</v>
      </c>
      <c r="Y34" s="48" t="str">
        <f t="shared" si="96"/>
        <v>avoided</v>
      </c>
      <c r="Z34" s="48" t="str">
        <f t="shared" si="0"/>
        <v>omission</v>
      </c>
      <c r="AB34" s="48" t="str">
        <f t="shared" si="97"/>
        <v>Pass</v>
      </c>
      <c r="AD34" s="49">
        <v>0</v>
      </c>
      <c r="AE34" s="49">
        <v>90.250154668634593</v>
      </c>
      <c r="AF34" s="48" t="str">
        <f t="shared" si="98"/>
        <v>Pass</v>
      </c>
      <c r="AH34" s="49">
        <v>0</v>
      </c>
      <c r="AI34" s="49">
        <v>98.544711719859734</v>
      </c>
      <c r="AJ34" s="48" t="str">
        <f t="shared" si="99"/>
        <v>Pass</v>
      </c>
      <c r="AK34" s="50"/>
      <c r="AL34" s="48" t="str">
        <f t="shared" si="100"/>
        <v>Yes</v>
      </c>
      <c r="AM34" s="48" t="s">
        <v>36</v>
      </c>
      <c r="AN34" s="48" t="s">
        <v>76</v>
      </c>
      <c r="AP34" s="48" t="s">
        <v>104</v>
      </c>
      <c r="AR34" s="25" t="s">
        <v>63</v>
      </c>
      <c r="AS34" s="48" t="str">
        <f t="shared" si="131"/>
        <v>2010-2011</v>
      </c>
      <c r="AT34" s="48" t="s">
        <v>79</v>
      </c>
      <c r="AU34" s="48" t="str">
        <f t="shared" si="132"/>
        <v>Non-Vegetation</v>
      </c>
      <c r="AV34" s="25" t="s">
        <v>93</v>
      </c>
      <c r="AW34" s="49">
        <f t="shared" si="133"/>
        <v>0</v>
      </c>
      <c r="AX34" s="25" t="s">
        <v>81</v>
      </c>
      <c r="AY34" s="25" t="s">
        <v>110</v>
      </c>
      <c r="AZ34" s="49">
        <f t="shared" si="134"/>
        <v>0.64192479848861694</v>
      </c>
      <c r="BA34" s="48" t="s">
        <v>81</v>
      </c>
      <c r="BB34" s="25" t="s">
        <v>111</v>
      </c>
      <c r="BC34" s="48" t="str">
        <f t="shared" si="135"/>
        <v>Non-Vegetation</v>
      </c>
      <c r="BD34" s="48" t="s">
        <v>101</v>
      </c>
      <c r="BE34" s="48" t="str">
        <f t="shared" si="136"/>
        <v>2010-2011</v>
      </c>
      <c r="BF34" s="25" t="s">
        <v>112</v>
      </c>
      <c r="BG34" s="48" t="str">
        <f t="shared" si="137"/>
        <v>omission</v>
      </c>
      <c r="BH34" s="25" t="s">
        <v>86</v>
      </c>
      <c r="BI34" s="49">
        <f>J34</f>
        <v>100</v>
      </c>
      <c r="BJ34" s="25" t="s">
        <v>87</v>
      </c>
      <c r="BK34" s="49">
        <f>AE34</f>
        <v>90.250154668634593</v>
      </c>
      <c r="BL34" s="52" t="s">
        <v>119</v>
      </c>
      <c r="BM34" s="51">
        <f>H34</f>
        <v>62.520397186279297</v>
      </c>
      <c r="BN34" s="52" t="s">
        <v>120</v>
      </c>
      <c r="BO34" s="48" t="str">
        <f t="shared" si="138"/>
        <v>Non-Vegetation</v>
      </c>
      <c r="BP34" s="25" t="s">
        <v>90</v>
      </c>
      <c r="BQ34" s="25" t="s">
        <v>91</v>
      </c>
      <c r="BR34" s="25" t="s">
        <v>105</v>
      </c>
      <c r="BS34" s="48" t="str">
        <f t="shared" si="139"/>
        <v>Non-Vegetation</v>
      </c>
      <c r="BT34" s="48" t="s">
        <v>101</v>
      </c>
      <c r="BU34" s="48" t="str">
        <f t="shared" si="140"/>
        <v>2010-2011</v>
      </c>
      <c r="BV34" s="25" t="s">
        <v>92</v>
      </c>
      <c r="BW34" s="49">
        <f t="shared" si="141"/>
        <v>0</v>
      </c>
      <c r="BX34" s="25" t="s">
        <v>109</v>
      </c>
      <c r="BY34" s="49">
        <f t="shared" si="142"/>
        <v>2.1568645024672151E-4</v>
      </c>
      <c r="BZ34" s="25" t="s">
        <v>108</v>
      </c>
      <c r="CA34" s="48" t="str">
        <f t="shared" si="143"/>
        <v>Non-Vegetation</v>
      </c>
      <c r="CB34" s="25" t="s">
        <v>113</v>
      </c>
      <c r="CC34" s="48" t="str">
        <f t="shared" si="144"/>
        <v>2010-2011</v>
      </c>
      <c r="CD34" s="25" t="s">
        <v>112</v>
      </c>
      <c r="CE34" s="48" t="str">
        <f t="shared" si="145"/>
        <v>omission</v>
      </c>
      <c r="CF34" s="25" t="s">
        <v>86</v>
      </c>
      <c r="CG34" s="49">
        <f>W34</f>
        <v>100</v>
      </c>
      <c r="CH34" s="25" t="s">
        <v>87</v>
      </c>
      <c r="CI34" s="49">
        <f>AI34</f>
        <v>98.544711719859734</v>
      </c>
      <c r="CJ34" s="52" t="s">
        <v>119</v>
      </c>
      <c r="CK34" s="48">
        <f>U34</f>
        <v>0.62049674987792969</v>
      </c>
      <c r="CL34" s="52" t="s">
        <v>120</v>
      </c>
      <c r="CM34" s="48" t="str">
        <f t="shared" si="146"/>
        <v>Non-Vegetation</v>
      </c>
      <c r="CN34" s="25" t="s">
        <v>90</v>
      </c>
      <c r="CO34" s="25" t="s">
        <v>91</v>
      </c>
      <c r="CP34" s="25" t="s">
        <v>114</v>
      </c>
      <c r="CQ34" s="48" t="str">
        <f t="shared" si="147"/>
        <v>Non-Vegetation</v>
      </c>
      <c r="CR34" s="25" t="s">
        <v>100</v>
      </c>
      <c r="CS34" s="48" t="str">
        <f t="shared" si="148"/>
        <v>Non-Vegetation</v>
      </c>
      <c r="CT34" s="25" t="s">
        <v>115</v>
      </c>
      <c r="CU34" s="48" t="str">
        <f t="shared" si="149"/>
        <v>Non-Vegetation</v>
      </c>
      <c r="CV34" s="48" t="str">
        <f t="shared" si="150"/>
        <v>avoided</v>
      </c>
      <c r="CW34" s="25" t="s">
        <v>107</v>
      </c>
      <c r="CX34" s="48" t="str">
        <f t="shared" si="151"/>
        <v>2010-2011</v>
      </c>
      <c r="CY34" s="25" t="s">
        <v>102</v>
      </c>
      <c r="DA34" s="25" t="str">
        <f t="shared" si="101"/>
        <v>Examining the transitions from Forest in 2010-2011, Non-Vegetation experienced a gain intensity of 0%, below the uniform of 0.641924798488617%, which meant that Forest loss was avoided by Non-Vegetation in 2010-2011. This was further supported by good evidence where an omission error of 100% (above the mean of 90.2501546686346% in this land-system regime) was required. This meant that 62.5203971862793 pixels had to be erroneously omitted in this transition from Forest to Non-Vegetation to account for its deviation past the uniform.</v>
      </c>
      <c r="DB34" s="25" t="str">
        <f t="shared" si="102"/>
        <v>Examining the transitions to Non-Vegetation in 2010-2011, Forest experienced a loss intensity of 0%, below the uniform of 0.000215686450246722%, which meant that the gain of Non-Vegetation avoided Forest in 2010-2011. This was further supported by good evidence where an omission error of 100% (above the mean of 98.5447117198597% in this land-system regime) was required. This meant that 0.62049674987793 pixels had to be erroneously omitted in this transition from Forest to Non-Vegetation to account for its deviation past the uniform.</v>
      </c>
      <c r="DC34" s="25" t="str">
        <f t="shared" si="103"/>
        <v>Therefore, since good evidence supported the reciprocal relationship that (1) Forest loss was avoided by Non-Vegetation and (2) the gain of Non-Vegetationavoided Forest, this transition where Non-Vegetationavoided Forest in 2010-2011 was truly systematic.</v>
      </c>
    </row>
    <row r="35" spans="1:107" x14ac:dyDescent="0.15">
      <c r="A35" s="25" t="s">
        <v>73</v>
      </c>
      <c r="B35" s="25" t="s">
        <v>0</v>
      </c>
      <c r="C35" s="25" t="s">
        <v>1</v>
      </c>
      <c r="D35" s="25">
        <v>84</v>
      </c>
      <c r="E35" s="46">
        <v>0.19591836631298065</v>
      </c>
      <c r="F35" s="46">
        <v>9.5775187015533447E-2</v>
      </c>
      <c r="G35" s="25">
        <v>41.022449493408203</v>
      </c>
      <c r="H35" s="25">
        <v>42.977550506591797</v>
      </c>
      <c r="I35" s="46">
        <v>51.163749694824219</v>
      </c>
      <c r="J35" s="46">
        <v>0</v>
      </c>
      <c r="K35" s="25">
        <v>9.0799815952777863E-3</v>
      </c>
      <c r="L35" s="25" t="str">
        <f t="shared" si="95"/>
        <v>targeted</v>
      </c>
      <c r="N35" s="25" t="s">
        <v>25</v>
      </c>
      <c r="O35" s="25" t="s">
        <v>1</v>
      </c>
      <c r="P35" s="25" t="s">
        <v>0</v>
      </c>
      <c r="Q35" s="25">
        <v>84</v>
      </c>
      <c r="R35" s="46">
        <v>2.9315277934074402E-2</v>
      </c>
      <c r="S35" s="46">
        <v>2.2299133241176605E-2</v>
      </c>
      <c r="T35" s="25">
        <v>63.891456604003906</v>
      </c>
      <c r="U35" s="25">
        <v>20.108545303344727</v>
      </c>
      <c r="V35" s="46">
        <v>23.938743591308594</v>
      </c>
      <c r="W35" s="46">
        <v>0</v>
      </c>
      <c r="X35" s="25">
        <v>4.2483857832849026E-3</v>
      </c>
      <c r="Y35" s="25" t="str">
        <f t="shared" si="96"/>
        <v>targeted</v>
      </c>
      <c r="Z35" s="25" t="str">
        <f t="shared" si="0"/>
        <v>commission</v>
      </c>
      <c r="AB35" s="25" t="str">
        <f t="shared" si="97"/>
        <v>Pass</v>
      </c>
      <c r="AD35" s="46">
        <v>35.503061814741656</v>
      </c>
      <c r="AE35" s="46">
        <v>0</v>
      </c>
      <c r="AF35" s="25" t="str">
        <f t="shared" si="98"/>
        <v>Pass</v>
      </c>
      <c r="AH35" s="46">
        <v>20.994230443781074</v>
      </c>
      <c r="AI35" s="46">
        <v>0.34993032975630328</v>
      </c>
      <c r="AJ35" s="25" t="str">
        <f t="shared" si="99"/>
        <v>Pass</v>
      </c>
      <c r="AL35" s="25" t="str">
        <f t="shared" si="100"/>
        <v>Yes</v>
      </c>
      <c r="AM35" s="25" t="s">
        <v>34</v>
      </c>
      <c r="AN35" s="25" t="s">
        <v>73</v>
      </c>
      <c r="AP35" s="25" t="s">
        <v>103</v>
      </c>
      <c r="AR35" s="25" t="s">
        <v>63</v>
      </c>
      <c r="AS35" s="25" t="str">
        <f t="shared" si="131"/>
        <v>2011-2012</v>
      </c>
      <c r="AT35" s="25" t="s">
        <v>80</v>
      </c>
      <c r="AU35" s="25" t="str">
        <f t="shared" si="132"/>
        <v>Mosaic Vegetation</v>
      </c>
      <c r="AV35" s="25" t="s">
        <v>93</v>
      </c>
      <c r="AW35" s="46">
        <f t="shared" si="133"/>
        <v>0.19591836631298065</v>
      </c>
      <c r="AX35" s="25" t="s">
        <v>81</v>
      </c>
      <c r="AY35" s="25" t="s">
        <v>82</v>
      </c>
      <c r="AZ35" s="46">
        <f t="shared" si="134"/>
        <v>9.5775187015533447E-2</v>
      </c>
      <c r="BA35" s="25" t="s">
        <v>81</v>
      </c>
      <c r="BB35" s="25" t="s">
        <v>83</v>
      </c>
      <c r="BC35" s="25" t="str">
        <f t="shared" si="135"/>
        <v>Mosaic Vegetation</v>
      </c>
      <c r="BD35" s="25" t="s">
        <v>84</v>
      </c>
      <c r="BE35" s="25" t="str">
        <f t="shared" si="136"/>
        <v>2011-2012</v>
      </c>
      <c r="BF35" s="25" t="s">
        <v>85</v>
      </c>
      <c r="BG35" s="25" t="str">
        <f t="shared" si="137"/>
        <v>commission</v>
      </c>
      <c r="BH35" s="25" t="s">
        <v>86</v>
      </c>
      <c r="BI35" s="46">
        <f>I35</f>
        <v>51.163749694824219</v>
      </c>
      <c r="BJ35" s="25" t="s">
        <v>87</v>
      </c>
      <c r="BK35" s="46">
        <f>AD35</f>
        <v>35.503061814741656</v>
      </c>
      <c r="BL35" s="25" t="s">
        <v>88</v>
      </c>
      <c r="BM35" s="47">
        <f>D35</f>
        <v>84</v>
      </c>
      <c r="BN35" s="25" t="s">
        <v>89</v>
      </c>
      <c r="BO35" s="25" t="str">
        <f t="shared" si="138"/>
        <v>Mosaic Vegetation</v>
      </c>
      <c r="BP35" s="25" t="s">
        <v>90</v>
      </c>
      <c r="BQ35" s="25" t="s">
        <v>91</v>
      </c>
      <c r="BR35" s="25" t="s">
        <v>105</v>
      </c>
      <c r="BS35" s="25" t="str">
        <f t="shared" si="139"/>
        <v>Mosaic Vegetation</v>
      </c>
      <c r="BT35" s="25" t="s">
        <v>101</v>
      </c>
      <c r="BU35" s="25" t="str">
        <f t="shared" si="140"/>
        <v>2011-2012</v>
      </c>
      <c r="BV35" s="25" t="s">
        <v>92</v>
      </c>
      <c r="BW35" s="46">
        <f t="shared" si="141"/>
        <v>2.9315277934074402E-2</v>
      </c>
      <c r="BX35" s="25" t="s">
        <v>94</v>
      </c>
      <c r="BY35" s="46">
        <f t="shared" si="142"/>
        <v>2.2299133241176605E-2</v>
      </c>
      <c r="BZ35" s="25" t="s">
        <v>108</v>
      </c>
      <c r="CA35" s="25" t="str">
        <f t="shared" si="143"/>
        <v>Mosaic Vegetation</v>
      </c>
      <c r="CB35" s="25" t="s">
        <v>95</v>
      </c>
      <c r="CC35" s="25" t="str">
        <f t="shared" si="144"/>
        <v>2011-2012</v>
      </c>
      <c r="CD35" s="25" t="s">
        <v>85</v>
      </c>
      <c r="CE35" s="25" t="str">
        <f t="shared" si="145"/>
        <v>commission</v>
      </c>
      <c r="CF35" s="25" t="s">
        <v>86</v>
      </c>
      <c r="CG35" s="46">
        <f>V35</f>
        <v>23.938743591308594</v>
      </c>
      <c r="CH35" s="25" t="s">
        <v>87</v>
      </c>
      <c r="CI35" s="46">
        <f>AH35</f>
        <v>20.994230443781074</v>
      </c>
      <c r="CJ35" s="25" t="s">
        <v>96</v>
      </c>
      <c r="CK35" s="25">
        <f>Q35</f>
        <v>84</v>
      </c>
      <c r="CL35" s="25" t="s">
        <v>97</v>
      </c>
      <c r="CM35" s="25" t="str">
        <f t="shared" si="146"/>
        <v>Mosaic Vegetation</v>
      </c>
      <c r="CN35" s="25" t="s">
        <v>98</v>
      </c>
      <c r="CO35" s="25" t="s">
        <v>91</v>
      </c>
      <c r="CP35" s="25" t="s">
        <v>99</v>
      </c>
      <c r="CQ35" s="25" t="str">
        <f t="shared" si="147"/>
        <v>Mosaic Vegetation</v>
      </c>
      <c r="CR35" s="25" t="s">
        <v>100</v>
      </c>
      <c r="CS35" s="25" t="str">
        <f t="shared" si="148"/>
        <v>Mosaic Vegetation</v>
      </c>
      <c r="CT35" s="25" t="s">
        <v>106</v>
      </c>
      <c r="CU35" s="25" t="str">
        <f t="shared" si="149"/>
        <v>Mosaic Vegetation</v>
      </c>
      <c r="CV35" s="25" t="str">
        <f t="shared" si="150"/>
        <v>targeted</v>
      </c>
      <c r="CW35" s="25" t="s">
        <v>101</v>
      </c>
      <c r="CX35" s="25" t="str">
        <f t="shared" si="151"/>
        <v>2011-2012</v>
      </c>
      <c r="CY35" s="25" t="s">
        <v>102</v>
      </c>
      <c r="DA35" s="25" t="str">
        <f t="shared" si="101"/>
        <v>Examining the transitions from Forest in 2011-2012,  Mosaic Vegetation experienced a gain intensity of 0.195918366312981%, above the uniform of 0.0957751870155334%, which meant that Forest loss was targeted by Mosaic Vegetation in2011-2012. This was further supported by good evidence where a commission error of 51.1637496948242% (above the mean of 35.5030618147417% in this land-system regime) was required in 84 pixels lost from Forest to Mosaic Vegetation to account for its deviation past the uniform.</v>
      </c>
      <c r="DB35" s="25" t="str">
        <f t="shared" si="102"/>
        <v>Examining the transitions to Mosaic Vegetation in 2011-2012, Forest experienced a loss intensity of 0.0293152779340744%, above the uniform of 0.0222991332411766%, which meant that the gain of Mosaic Vegetation targeted Forest in 2011-2012. This was further supported by good evidence where a commission error of 23.9387435913086% (above the mean of 20.9942304437811% in this land-system regime) was required in these 84 pixels gained by Mosaic Vegetation from Forest to account for its deviation past the uniform.</v>
      </c>
      <c r="DC35" s="25" t="str">
        <f t="shared" si="103"/>
        <v>Therefore, since good evidence supported the reciprocal relationship that (1) Forest loss was targeted by Mosaic Vegetation and (2) the gain of Mosaic Vegetation targeted Forest, this transition where Mosaic Vegetationtargeted in 2011-2012 was truly systematic.</v>
      </c>
    </row>
    <row r="36" spans="1:107" s="48" customFormat="1" x14ac:dyDescent="0.15">
      <c r="A36" s="48" t="s">
        <v>73</v>
      </c>
      <c r="B36" s="48" t="s">
        <v>0</v>
      </c>
      <c r="C36" s="48" t="s">
        <v>4</v>
      </c>
      <c r="D36" s="48">
        <v>7</v>
      </c>
      <c r="E36" s="49">
        <v>2.811809629201889E-2</v>
      </c>
      <c r="F36" s="49">
        <v>9.5775187015533447E-2</v>
      </c>
      <c r="G36" s="48">
        <v>23.859380722045898</v>
      </c>
      <c r="H36" s="48">
        <v>16.859380722045898</v>
      </c>
      <c r="I36" s="49">
        <v>0</v>
      </c>
      <c r="J36" s="49">
        <v>70.66143798828125</v>
      </c>
      <c r="K36" s="48">
        <v>9.0799815952777863E-3</v>
      </c>
      <c r="L36" s="48" t="str">
        <f t="shared" si="95"/>
        <v>avoided</v>
      </c>
      <c r="N36" s="48" t="s">
        <v>25</v>
      </c>
      <c r="O36" s="48" t="s">
        <v>4</v>
      </c>
      <c r="P36" s="48" t="s">
        <v>0</v>
      </c>
      <c r="Q36" s="48">
        <v>7</v>
      </c>
      <c r="R36" s="49">
        <v>2.442939905449748E-3</v>
      </c>
      <c r="S36" s="49">
        <v>4.9259655177593231E-2</v>
      </c>
      <c r="T36" s="48">
        <v>141.21473693847656</v>
      </c>
      <c r="U36" s="48">
        <v>134.21473693847656</v>
      </c>
      <c r="V36" s="49">
        <v>0</v>
      </c>
      <c r="W36" s="49">
        <v>95.043006896972656</v>
      </c>
      <c r="X36" s="48">
        <v>3.3937443047761917E-2</v>
      </c>
      <c r="Y36" s="48" t="str">
        <f t="shared" si="96"/>
        <v>avoided</v>
      </c>
      <c r="Z36" s="48" t="str">
        <f t="shared" si="0"/>
        <v>omission</v>
      </c>
      <c r="AB36" s="48" t="str">
        <f t="shared" si="97"/>
        <v>Pass</v>
      </c>
      <c r="AD36" s="49">
        <v>0</v>
      </c>
      <c r="AE36" s="49">
        <v>39.573271816427059</v>
      </c>
      <c r="AF36" s="48" t="str">
        <f t="shared" si="98"/>
        <v>Pass</v>
      </c>
      <c r="AH36" s="49">
        <v>9.6419708512046114</v>
      </c>
      <c r="AI36" s="49">
        <v>24.59765659679066</v>
      </c>
      <c r="AJ36" s="48" t="str">
        <f t="shared" si="99"/>
        <v>Pass</v>
      </c>
      <c r="AK36" s="50"/>
      <c r="AL36" s="48" t="str">
        <f t="shared" si="100"/>
        <v>Yes</v>
      </c>
      <c r="AM36" s="48" t="s">
        <v>38</v>
      </c>
      <c r="AN36" s="48" t="s">
        <v>73</v>
      </c>
      <c r="AP36" s="48" t="s">
        <v>104</v>
      </c>
      <c r="AR36" s="25" t="s">
        <v>63</v>
      </c>
      <c r="AS36" s="48" t="str">
        <f t="shared" si="131"/>
        <v>2011-2012</v>
      </c>
      <c r="AT36" s="48" t="s">
        <v>79</v>
      </c>
      <c r="AU36" s="48" t="str">
        <f t="shared" si="132"/>
        <v>Cropland</v>
      </c>
      <c r="AV36" s="25" t="s">
        <v>93</v>
      </c>
      <c r="AW36" s="49">
        <f t="shared" si="133"/>
        <v>2.811809629201889E-2</v>
      </c>
      <c r="AX36" s="25" t="s">
        <v>81</v>
      </c>
      <c r="AY36" s="25" t="s">
        <v>110</v>
      </c>
      <c r="AZ36" s="49">
        <f t="shared" si="134"/>
        <v>9.5775187015533447E-2</v>
      </c>
      <c r="BA36" s="48" t="s">
        <v>81</v>
      </c>
      <c r="BB36" s="25" t="s">
        <v>111</v>
      </c>
      <c r="BC36" s="48" t="str">
        <f t="shared" si="135"/>
        <v>Cropland</v>
      </c>
      <c r="BD36" s="48" t="s">
        <v>101</v>
      </c>
      <c r="BE36" s="48" t="str">
        <f t="shared" si="136"/>
        <v>2011-2012</v>
      </c>
      <c r="BF36" s="25" t="s">
        <v>112</v>
      </c>
      <c r="BG36" s="48" t="str">
        <f t="shared" si="137"/>
        <v>omission</v>
      </c>
      <c r="BH36" s="25" t="s">
        <v>86</v>
      </c>
      <c r="BI36" s="49">
        <f>J36</f>
        <v>70.66143798828125</v>
      </c>
      <c r="BJ36" s="25" t="s">
        <v>87</v>
      </c>
      <c r="BK36" s="49">
        <f>AE36</f>
        <v>39.573271816427059</v>
      </c>
      <c r="BL36" s="52" t="s">
        <v>119</v>
      </c>
      <c r="BM36" s="51">
        <f>H36</f>
        <v>16.859380722045898</v>
      </c>
      <c r="BN36" s="52" t="s">
        <v>120</v>
      </c>
      <c r="BO36" s="48" t="str">
        <f t="shared" si="138"/>
        <v>Cropland</v>
      </c>
      <c r="BP36" s="25" t="s">
        <v>90</v>
      </c>
      <c r="BQ36" s="25" t="s">
        <v>91</v>
      </c>
      <c r="BR36" s="25" t="s">
        <v>105</v>
      </c>
      <c r="BS36" s="48" t="str">
        <f t="shared" si="139"/>
        <v>Cropland</v>
      </c>
      <c r="BT36" s="48" t="s">
        <v>101</v>
      </c>
      <c r="BU36" s="48" t="str">
        <f t="shared" si="140"/>
        <v>2011-2012</v>
      </c>
      <c r="BV36" s="25" t="s">
        <v>92</v>
      </c>
      <c r="BW36" s="49">
        <f t="shared" si="141"/>
        <v>2.442939905449748E-3</v>
      </c>
      <c r="BX36" s="25" t="s">
        <v>109</v>
      </c>
      <c r="BY36" s="49">
        <f t="shared" si="142"/>
        <v>4.9259655177593231E-2</v>
      </c>
      <c r="BZ36" s="25" t="s">
        <v>108</v>
      </c>
      <c r="CA36" s="48" t="str">
        <f t="shared" si="143"/>
        <v>Cropland</v>
      </c>
      <c r="CB36" s="25" t="s">
        <v>113</v>
      </c>
      <c r="CC36" s="48" t="str">
        <f t="shared" si="144"/>
        <v>2011-2012</v>
      </c>
      <c r="CD36" s="25" t="s">
        <v>112</v>
      </c>
      <c r="CE36" s="48" t="str">
        <f t="shared" si="145"/>
        <v>omission</v>
      </c>
      <c r="CF36" s="25" t="s">
        <v>86</v>
      </c>
      <c r="CG36" s="49">
        <f>W36</f>
        <v>95.043006896972656</v>
      </c>
      <c r="CH36" s="25" t="s">
        <v>87</v>
      </c>
      <c r="CI36" s="49">
        <f>AI36</f>
        <v>24.59765659679066</v>
      </c>
      <c r="CJ36" s="52" t="s">
        <v>119</v>
      </c>
      <c r="CK36" s="48">
        <f>U36</f>
        <v>134.21473693847656</v>
      </c>
      <c r="CL36" s="52" t="s">
        <v>120</v>
      </c>
      <c r="CM36" s="48" t="str">
        <f t="shared" si="146"/>
        <v>Cropland</v>
      </c>
      <c r="CN36" s="25" t="s">
        <v>90</v>
      </c>
      <c r="CO36" s="25" t="s">
        <v>91</v>
      </c>
      <c r="CP36" s="25" t="s">
        <v>114</v>
      </c>
      <c r="CQ36" s="48" t="str">
        <f t="shared" si="147"/>
        <v>Cropland</v>
      </c>
      <c r="CR36" s="25" t="s">
        <v>100</v>
      </c>
      <c r="CS36" s="48" t="str">
        <f t="shared" si="148"/>
        <v>Cropland</v>
      </c>
      <c r="CT36" s="25" t="s">
        <v>115</v>
      </c>
      <c r="CU36" s="48" t="str">
        <f t="shared" si="149"/>
        <v>Cropland</v>
      </c>
      <c r="CV36" s="48" t="str">
        <f t="shared" si="150"/>
        <v>avoided</v>
      </c>
      <c r="CW36" s="25" t="s">
        <v>107</v>
      </c>
      <c r="CX36" s="48" t="str">
        <f t="shared" si="151"/>
        <v>2011-2012</v>
      </c>
      <c r="CY36" s="25" t="s">
        <v>102</v>
      </c>
      <c r="DA36" s="25" t="str">
        <f t="shared" si="101"/>
        <v>Examining the transitions from Forest in 2011-2012, Cropland experienced a gain intensity of 0.0281180962920189%, below the uniform of 0.0957751870155334%, which meant that Forest loss was avoided by Cropland in 2011-2012. This was further supported by good evidence where an omission error of 70.6614379882812% (above the mean of 39.5732718164271% in this land-system regime) was required. This meant that 16.8593807220459 pixels had to be erroneously omitted in this transition from Forest to Cropland to account for its deviation past the uniform.</v>
      </c>
      <c r="DB36" s="25" t="str">
        <f t="shared" si="102"/>
        <v>Examining the transitions to Cropland in 2011-2012, Forest experienced a loss intensity of 0.00244293990544975%, below the uniform of 0.0492596551775932%, which meant that the gain of Cropland avoided Forest in 2011-2012. This was further supported by good evidence where an omission error of 95.0430068969727% (above the mean of 24.5976565967907% in this land-system regime) was required. This meant that 134.214736938477 pixels had to be erroneously omitted in this transition from Forest to Cropland to account for its deviation past the uniform.</v>
      </c>
      <c r="DC36" s="25" t="str">
        <f t="shared" si="103"/>
        <v>Therefore, since good evidence supported the reciprocal relationship that (1) Forest loss was avoided by Cropland and (2) the gain of Croplandavoided Forest, this transition where Croplandavoided Forest in 2011-2012 was truly systematic.</v>
      </c>
    </row>
    <row r="37" spans="1:107" s="48" customFormat="1" x14ac:dyDescent="0.15">
      <c r="A37" s="48" t="s">
        <v>73</v>
      </c>
      <c r="B37" s="48" t="s">
        <v>0</v>
      </c>
      <c r="C37" s="48" t="s">
        <v>5</v>
      </c>
      <c r="D37" s="48">
        <v>0</v>
      </c>
      <c r="E37" s="49">
        <v>0</v>
      </c>
      <c r="F37" s="49">
        <v>9.5775187015533447E-2</v>
      </c>
      <c r="G37" s="48">
        <v>9.282801628112793</v>
      </c>
      <c r="H37" s="48">
        <v>9.282801628112793</v>
      </c>
      <c r="I37" s="49">
        <v>0</v>
      </c>
      <c r="J37" s="49">
        <v>100</v>
      </c>
      <c r="K37" s="48">
        <v>9.0799815952777863E-3</v>
      </c>
      <c r="L37" s="48" t="str">
        <f t="shared" si="95"/>
        <v>avoided</v>
      </c>
      <c r="N37" s="48" t="s">
        <v>25</v>
      </c>
      <c r="O37" s="48" t="s">
        <v>5</v>
      </c>
      <c r="P37" s="48" t="s">
        <v>0</v>
      </c>
      <c r="Q37" s="48">
        <v>0</v>
      </c>
      <c r="R37" s="49">
        <v>0</v>
      </c>
      <c r="S37" s="49">
        <v>1.5097757568582892E-3</v>
      </c>
      <c r="T37" s="48">
        <v>4.326176643371582</v>
      </c>
      <c r="U37" s="48">
        <v>4.326176643371582</v>
      </c>
      <c r="V37" s="49">
        <v>0</v>
      </c>
      <c r="W37" s="49">
        <v>100</v>
      </c>
      <c r="X37" s="48">
        <v>1.2600888730958104E-3</v>
      </c>
      <c r="Y37" s="48" t="str">
        <f t="shared" si="96"/>
        <v>avoided</v>
      </c>
      <c r="Z37" s="48" t="str">
        <f t="shared" si="0"/>
        <v>omission</v>
      </c>
      <c r="AB37" s="48" t="str">
        <f t="shared" si="97"/>
        <v>Pass</v>
      </c>
      <c r="AD37" s="49">
        <v>0</v>
      </c>
      <c r="AE37" s="49">
        <v>90.250154668634593</v>
      </c>
      <c r="AF37" s="48" t="str">
        <f t="shared" si="98"/>
        <v>Pass</v>
      </c>
      <c r="AH37" s="49">
        <v>0</v>
      </c>
      <c r="AI37" s="49">
        <v>98.544711719859734</v>
      </c>
      <c r="AJ37" s="48" t="str">
        <f t="shared" si="99"/>
        <v>Pass</v>
      </c>
      <c r="AK37" s="50"/>
      <c r="AL37" s="48" t="str">
        <f t="shared" si="100"/>
        <v>Yes</v>
      </c>
      <c r="AM37" s="48" t="s">
        <v>36</v>
      </c>
      <c r="AN37" s="48" t="s">
        <v>73</v>
      </c>
      <c r="AP37" s="48" t="s">
        <v>104</v>
      </c>
      <c r="AR37" s="25" t="s">
        <v>63</v>
      </c>
      <c r="AS37" s="48" t="str">
        <f t="shared" si="131"/>
        <v>2011-2012</v>
      </c>
      <c r="AT37" s="48" t="s">
        <v>79</v>
      </c>
      <c r="AU37" s="48" t="str">
        <f t="shared" si="132"/>
        <v>Non-Vegetation</v>
      </c>
      <c r="AV37" s="25" t="s">
        <v>93</v>
      </c>
      <c r="AW37" s="49">
        <f t="shared" si="133"/>
        <v>0</v>
      </c>
      <c r="AX37" s="25" t="s">
        <v>81</v>
      </c>
      <c r="AY37" s="25" t="s">
        <v>110</v>
      </c>
      <c r="AZ37" s="49">
        <f t="shared" si="134"/>
        <v>9.5775187015533447E-2</v>
      </c>
      <c r="BA37" s="48" t="s">
        <v>81</v>
      </c>
      <c r="BB37" s="25" t="s">
        <v>111</v>
      </c>
      <c r="BC37" s="48" t="str">
        <f t="shared" si="135"/>
        <v>Non-Vegetation</v>
      </c>
      <c r="BD37" s="48" t="s">
        <v>101</v>
      </c>
      <c r="BE37" s="48" t="str">
        <f t="shared" si="136"/>
        <v>2011-2012</v>
      </c>
      <c r="BF37" s="25" t="s">
        <v>112</v>
      </c>
      <c r="BG37" s="48" t="str">
        <f t="shared" si="137"/>
        <v>omission</v>
      </c>
      <c r="BH37" s="25" t="s">
        <v>86</v>
      </c>
      <c r="BI37" s="49">
        <f>J37</f>
        <v>100</v>
      </c>
      <c r="BJ37" s="25" t="s">
        <v>87</v>
      </c>
      <c r="BK37" s="49">
        <f>AE37</f>
        <v>90.250154668634593</v>
      </c>
      <c r="BL37" s="52" t="s">
        <v>119</v>
      </c>
      <c r="BM37" s="51">
        <f>H37</f>
        <v>9.282801628112793</v>
      </c>
      <c r="BN37" s="52" t="s">
        <v>120</v>
      </c>
      <c r="BO37" s="48" t="str">
        <f t="shared" si="138"/>
        <v>Non-Vegetation</v>
      </c>
      <c r="BP37" s="25" t="s">
        <v>90</v>
      </c>
      <c r="BQ37" s="25" t="s">
        <v>91</v>
      </c>
      <c r="BR37" s="25" t="s">
        <v>105</v>
      </c>
      <c r="BS37" s="48" t="str">
        <f t="shared" si="139"/>
        <v>Non-Vegetation</v>
      </c>
      <c r="BT37" s="48" t="s">
        <v>101</v>
      </c>
      <c r="BU37" s="48" t="str">
        <f t="shared" si="140"/>
        <v>2011-2012</v>
      </c>
      <c r="BV37" s="25" t="s">
        <v>92</v>
      </c>
      <c r="BW37" s="49">
        <f t="shared" si="141"/>
        <v>0</v>
      </c>
      <c r="BX37" s="25" t="s">
        <v>109</v>
      </c>
      <c r="BY37" s="49">
        <f t="shared" si="142"/>
        <v>1.5097757568582892E-3</v>
      </c>
      <c r="BZ37" s="25" t="s">
        <v>108</v>
      </c>
      <c r="CA37" s="48" t="str">
        <f t="shared" si="143"/>
        <v>Non-Vegetation</v>
      </c>
      <c r="CB37" s="25" t="s">
        <v>113</v>
      </c>
      <c r="CC37" s="48" t="str">
        <f t="shared" si="144"/>
        <v>2011-2012</v>
      </c>
      <c r="CD37" s="25" t="s">
        <v>112</v>
      </c>
      <c r="CE37" s="48" t="str">
        <f t="shared" si="145"/>
        <v>omission</v>
      </c>
      <c r="CF37" s="25" t="s">
        <v>86</v>
      </c>
      <c r="CG37" s="49">
        <f>W37</f>
        <v>100</v>
      </c>
      <c r="CH37" s="25" t="s">
        <v>87</v>
      </c>
      <c r="CI37" s="49">
        <f>AI37</f>
        <v>98.544711719859734</v>
      </c>
      <c r="CJ37" s="52" t="s">
        <v>119</v>
      </c>
      <c r="CK37" s="48">
        <f>U37</f>
        <v>4.326176643371582</v>
      </c>
      <c r="CL37" s="52" t="s">
        <v>120</v>
      </c>
      <c r="CM37" s="48" t="str">
        <f t="shared" si="146"/>
        <v>Non-Vegetation</v>
      </c>
      <c r="CN37" s="25" t="s">
        <v>90</v>
      </c>
      <c r="CO37" s="25" t="s">
        <v>91</v>
      </c>
      <c r="CP37" s="25" t="s">
        <v>114</v>
      </c>
      <c r="CQ37" s="48" t="str">
        <f t="shared" si="147"/>
        <v>Non-Vegetation</v>
      </c>
      <c r="CR37" s="25" t="s">
        <v>100</v>
      </c>
      <c r="CS37" s="48" t="str">
        <f t="shared" si="148"/>
        <v>Non-Vegetation</v>
      </c>
      <c r="CT37" s="25" t="s">
        <v>115</v>
      </c>
      <c r="CU37" s="48" t="str">
        <f t="shared" si="149"/>
        <v>Non-Vegetation</v>
      </c>
      <c r="CV37" s="48" t="str">
        <f t="shared" si="150"/>
        <v>avoided</v>
      </c>
      <c r="CW37" s="25" t="s">
        <v>107</v>
      </c>
      <c r="CX37" s="48" t="str">
        <f t="shared" si="151"/>
        <v>2011-2012</v>
      </c>
      <c r="CY37" s="25" t="s">
        <v>102</v>
      </c>
      <c r="DA37" s="25" t="str">
        <f t="shared" si="101"/>
        <v>Examining the transitions from Forest in 2011-2012, Non-Vegetation experienced a gain intensity of 0%, below the uniform of 0.0957751870155334%, which meant that Forest loss was avoided by Non-Vegetation in 2011-2012. This was further supported by good evidence where an omission error of 100% (above the mean of 90.2501546686346% in this land-system regime) was required. This meant that 9.28280162811279 pixels had to be erroneously omitted in this transition from Forest to Non-Vegetation to account for its deviation past the uniform.</v>
      </c>
      <c r="DB37" s="25" t="str">
        <f t="shared" si="102"/>
        <v>Examining the transitions to Non-Vegetation in 2011-2012, Forest experienced a loss intensity of 0%, below the uniform of 0.00150977575685829%, which meant that the gain of Non-Vegetation avoided Forest in 2011-2012. This was further supported by good evidence where an omission error of 100% (above the mean of 98.5447117198597% in this land-system regime) was required. This meant that 4.32617664337158 pixels had to be erroneously omitted in this transition from Forest to Non-Vegetation to account for its deviation past the uniform.</v>
      </c>
      <c r="DC37" s="25" t="str">
        <f t="shared" si="103"/>
        <v>Therefore, since good evidence supported the reciprocal relationship that (1) Forest loss was avoided by Non-Vegetation and (2) the gain of Non-Vegetationavoided Forest, this transition where Non-Vegetationavoided Forest in 2011-2012 was truly systematic.</v>
      </c>
    </row>
    <row r="38" spans="1:107" x14ac:dyDescent="0.15">
      <c r="A38" s="25" t="s">
        <v>67</v>
      </c>
      <c r="B38" s="25" t="s">
        <v>0</v>
      </c>
      <c r="C38" s="25" t="s">
        <v>2</v>
      </c>
      <c r="D38" s="25">
        <v>675</v>
      </c>
      <c r="E38" s="46">
        <v>0.61842072010040283</v>
      </c>
      <c r="F38" s="46">
        <v>0.57122230529785156</v>
      </c>
      <c r="G38" s="25">
        <v>623.18743896484375</v>
      </c>
      <c r="H38" s="25">
        <v>51.81256103515625</v>
      </c>
      <c r="I38" s="46">
        <v>7.6759347915649414</v>
      </c>
      <c r="J38" s="46">
        <v>0</v>
      </c>
      <c r="K38" s="25">
        <v>2.1436912938952446E-2</v>
      </c>
      <c r="L38" s="25" t="str">
        <f t="shared" si="95"/>
        <v>targeted</v>
      </c>
      <c r="N38" s="25" t="s">
        <v>27</v>
      </c>
      <c r="O38" s="25" t="s">
        <v>2</v>
      </c>
      <c r="P38" s="25" t="s">
        <v>0</v>
      </c>
      <c r="Q38" s="25">
        <v>675</v>
      </c>
      <c r="R38" s="46">
        <v>0.23605194687843323</v>
      </c>
      <c r="S38" s="46">
        <v>0.18531616032123566</v>
      </c>
      <c r="T38" s="25">
        <v>529.649658203125</v>
      </c>
      <c r="U38" s="25">
        <v>145.35037231445312</v>
      </c>
      <c r="V38" s="46">
        <v>21.533388137817383</v>
      </c>
      <c r="W38" s="46">
        <v>0</v>
      </c>
      <c r="X38" s="25">
        <v>3.0708560720086098E-2</v>
      </c>
      <c r="Y38" s="25" t="str">
        <f t="shared" si="96"/>
        <v>targeted</v>
      </c>
      <c r="Z38" s="25" t="str">
        <f t="shared" si="0"/>
        <v>commission</v>
      </c>
      <c r="AB38" s="25" t="str">
        <f t="shared" si="97"/>
        <v>Pass</v>
      </c>
      <c r="AD38" s="46">
        <v>0.89391400597312232</v>
      </c>
      <c r="AE38" s="46">
        <v>8.5702204650098626</v>
      </c>
      <c r="AF38" s="25" t="str">
        <f t="shared" si="98"/>
        <v>Pass</v>
      </c>
      <c r="AH38" s="46">
        <v>17.798277768221769</v>
      </c>
      <c r="AI38" s="46">
        <v>0</v>
      </c>
      <c r="AJ38" s="25" t="str">
        <f t="shared" si="99"/>
        <v>Pass</v>
      </c>
      <c r="AL38" s="25" t="str">
        <f t="shared" si="100"/>
        <v>Yes</v>
      </c>
      <c r="AM38" s="25" t="s">
        <v>33</v>
      </c>
      <c r="AN38" s="25" t="s">
        <v>67</v>
      </c>
      <c r="AP38" s="25" t="s">
        <v>103</v>
      </c>
      <c r="AR38" s="25" t="s">
        <v>63</v>
      </c>
      <c r="AS38" s="25" t="str">
        <f t="shared" si="131"/>
        <v>2013-2014</v>
      </c>
      <c r="AT38" s="25" t="s">
        <v>80</v>
      </c>
      <c r="AU38" s="25" t="str">
        <f t="shared" si="132"/>
        <v>Shrubland</v>
      </c>
      <c r="AV38" s="25" t="s">
        <v>93</v>
      </c>
      <c r="AW38" s="46">
        <f t="shared" si="133"/>
        <v>0.61842072010040283</v>
      </c>
      <c r="AX38" s="25" t="s">
        <v>81</v>
      </c>
      <c r="AY38" s="25" t="s">
        <v>82</v>
      </c>
      <c r="AZ38" s="46">
        <f t="shared" si="134"/>
        <v>0.57122230529785156</v>
      </c>
      <c r="BA38" s="25" t="s">
        <v>81</v>
      </c>
      <c r="BB38" s="25" t="s">
        <v>83</v>
      </c>
      <c r="BC38" s="25" t="str">
        <f t="shared" si="135"/>
        <v>Shrubland</v>
      </c>
      <c r="BD38" s="25" t="s">
        <v>84</v>
      </c>
      <c r="BE38" s="25" t="str">
        <f t="shared" si="136"/>
        <v>2013-2014</v>
      </c>
      <c r="BF38" s="25" t="s">
        <v>85</v>
      </c>
      <c r="BG38" s="25" t="str">
        <f t="shared" si="137"/>
        <v>commission</v>
      </c>
      <c r="BH38" s="25" t="s">
        <v>86</v>
      </c>
      <c r="BI38" s="46">
        <f>I38</f>
        <v>7.6759347915649414</v>
      </c>
      <c r="BJ38" s="25" t="s">
        <v>87</v>
      </c>
      <c r="BK38" s="46">
        <f>AD38</f>
        <v>0.89391400597312232</v>
      </c>
      <c r="BL38" s="25" t="s">
        <v>88</v>
      </c>
      <c r="BM38" s="47">
        <f>D38</f>
        <v>675</v>
      </c>
      <c r="BN38" s="25" t="s">
        <v>89</v>
      </c>
      <c r="BO38" s="25" t="str">
        <f t="shared" si="138"/>
        <v>Shrubland</v>
      </c>
      <c r="BP38" s="25" t="s">
        <v>90</v>
      </c>
      <c r="BQ38" s="25" t="s">
        <v>91</v>
      </c>
      <c r="BR38" s="25" t="s">
        <v>105</v>
      </c>
      <c r="BS38" s="25" t="str">
        <f t="shared" si="139"/>
        <v>Shrubland</v>
      </c>
      <c r="BT38" s="25" t="s">
        <v>101</v>
      </c>
      <c r="BU38" s="25" t="str">
        <f t="shared" si="140"/>
        <v>2013-2014</v>
      </c>
      <c r="BV38" s="25" t="s">
        <v>92</v>
      </c>
      <c r="BW38" s="46">
        <f t="shared" si="141"/>
        <v>0.23605194687843323</v>
      </c>
      <c r="BX38" s="25" t="s">
        <v>94</v>
      </c>
      <c r="BY38" s="46">
        <f t="shared" si="142"/>
        <v>0.18531616032123566</v>
      </c>
      <c r="BZ38" s="25" t="s">
        <v>108</v>
      </c>
      <c r="CA38" s="25" t="str">
        <f t="shared" si="143"/>
        <v>Shrubland</v>
      </c>
      <c r="CB38" s="25" t="s">
        <v>95</v>
      </c>
      <c r="CC38" s="25" t="str">
        <f t="shared" si="144"/>
        <v>2013-2014</v>
      </c>
      <c r="CD38" s="25" t="s">
        <v>85</v>
      </c>
      <c r="CE38" s="25" t="str">
        <f t="shared" si="145"/>
        <v>commission</v>
      </c>
      <c r="CF38" s="25" t="s">
        <v>86</v>
      </c>
      <c r="CG38" s="46">
        <f>V38</f>
        <v>21.533388137817383</v>
      </c>
      <c r="CH38" s="25" t="s">
        <v>87</v>
      </c>
      <c r="CI38" s="46">
        <f>AH38</f>
        <v>17.798277768221769</v>
      </c>
      <c r="CJ38" s="25" t="s">
        <v>96</v>
      </c>
      <c r="CK38" s="25">
        <f>Q38</f>
        <v>675</v>
      </c>
      <c r="CL38" s="25" t="s">
        <v>97</v>
      </c>
      <c r="CM38" s="25" t="str">
        <f t="shared" si="146"/>
        <v>Shrubland</v>
      </c>
      <c r="CN38" s="25" t="s">
        <v>98</v>
      </c>
      <c r="CO38" s="25" t="s">
        <v>91</v>
      </c>
      <c r="CP38" s="25" t="s">
        <v>99</v>
      </c>
      <c r="CQ38" s="25" t="str">
        <f t="shared" si="147"/>
        <v>Shrubland</v>
      </c>
      <c r="CR38" s="25" t="s">
        <v>100</v>
      </c>
      <c r="CS38" s="25" t="str">
        <f t="shared" si="148"/>
        <v>Shrubland</v>
      </c>
      <c r="CT38" s="25" t="s">
        <v>106</v>
      </c>
      <c r="CU38" s="25" t="str">
        <f t="shared" si="149"/>
        <v>Shrubland</v>
      </c>
      <c r="CV38" s="25" t="str">
        <f t="shared" si="150"/>
        <v>targeted</v>
      </c>
      <c r="CW38" s="25" t="s">
        <v>101</v>
      </c>
      <c r="CX38" s="25" t="str">
        <f t="shared" si="151"/>
        <v>2013-2014</v>
      </c>
      <c r="CY38" s="25" t="s">
        <v>102</v>
      </c>
      <c r="DA38" s="25" t="str">
        <f t="shared" si="101"/>
        <v>Examining the transitions from Forest in 2013-2014,  Shrubland experienced a gain intensity of 0.618420720100403%, above the uniform of 0.571222305297852%, which meant that Forest loss was targeted by Shrubland in2013-2014. This was further supported by good evidence where a commission error of 7.67593479156494% (above the mean of 0.893914005973122% in this land-system regime) was required in 675 pixels lost from Forest to Shrubland to account for its deviation past the uniform.</v>
      </c>
      <c r="DB38" s="25" t="str">
        <f t="shared" si="102"/>
        <v>Examining the transitions to Shrubland in 2013-2014, Forest experienced a loss intensity of 0.236051946878433%, above the uniform of 0.185316160321236%, which meant that the gain of Shrubland targeted Forest in 2013-2014. This was further supported by good evidence where a commission error of 21.5333881378174% (above the mean of 17.7982777682218% in this land-system regime) was required in these 675 pixels gained by Shrubland from Forest to account for its deviation past the uniform.</v>
      </c>
      <c r="DC38" s="25" t="str">
        <f t="shared" si="103"/>
        <v>Therefore, since good evidence supported the reciprocal relationship that (1) Forest loss was targeted by Shrubland and (2) the gain of Shrubland targeted Forest, this transition where Shrublandtargeted in 2013-2014 was truly systematic.</v>
      </c>
    </row>
  </sheetData>
  <sortState ref="A4:AM38">
    <sortCondition ref="A4:A38" customList="1992-1993,1993-1994,1994-1995,1995-1996,1996-1997,1997-1998,1998-1999,1999-2000,2000-2001,2001-2002,2002-2003,2003-2004,2004-2005,2005-2006,2006-2007,2007-2008,2008-2009,2009-2010,2010-2011,2011-2012,2012-2013,2013-2014,2014-2015"/>
  </sortState>
  <conditionalFormatting sqref="AL1:AL3">
    <cfRule type="cellIs" dxfId="13" priority="11" operator="equal">
      <formula>$AL$16</formula>
    </cfRule>
  </conditionalFormatting>
  <conditionalFormatting sqref="AB1:AC3">
    <cfRule type="cellIs" dxfId="12" priority="12" operator="equal">
      <formula>$AB$12</formula>
    </cfRule>
  </conditionalFormatting>
  <conditionalFormatting sqref="AL9">
    <cfRule type="cellIs" dxfId="11" priority="5" operator="equal">
      <formula>$AL$16</formula>
    </cfRule>
  </conditionalFormatting>
  <conditionalFormatting sqref="AB9:AC9">
    <cfRule type="cellIs" dxfId="10" priority="6" operator="equal">
      <formula>$AB$12</formula>
    </cfRule>
  </conditionalFormatting>
  <conditionalFormatting sqref="AL17:AL18">
    <cfRule type="cellIs" dxfId="9" priority="3" operator="equal">
      <formula>$AL$16</formula>
    </cfRule>
  </conditionalFormatting>
  <conditionalFormatting sqref="AB17:AC18">
    <cfRule type="cellIs" dxfId="8" priority="4" operator="equal">
      <formula>$AB$12</formula>
    </cfRule>
  </conditionalFormatting>
  <conditionalFormatting sqref="Y1:Y1048576">
    <cfRule type="cellIs" dxfId="7" priority="2" operator="equal">
      <formula>$Y$8</formula>
    </cfRule>
  </conditionalFormatting>
  <conditionalFormatting sqref="AP1:AP1048576">
    <cfRule type="cellIs" dxfId="6" priority="1" operator="equal">
      <formula>$AP$8</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AED1B-2287-4BAC-80EF-724CD9A08319}">
  <sheetPr codeName="Sheet15"/>
  <dimension ref="A1:AL35"/>
  <sheetViews>
    <sheetView tabSelected="1" workbookViewId="0">
      <selection activeCell="AI17" sqref="AI17"/>
    </sheetView>
  </sheetViews>
  <sheetFormatPr baseColWidth="10" defaultColWidth="11.33203125" defaultRowHeight="16" x14ac:dyDescent="0.2"/>
  <cols>
    <col min="7" max="8" width="0" hidden="1" customWidth="1"/>
    <col min="11" max="11" width="0" hidden="1" customWidth="1"/>
    <col min="20" max="21" width="0" hidden="1" customWidth="1"/>
    <col min="24" max="24" width="0" hidden="1" customWidth="1"/>
  </cols>
  <sheetData>
    <row r="1" spans="1:38" s="8" customFormat="1" ht="17" thickBot="1" x14ac:dyDescent="0.25">
      <c r="A1" s="5" t="s">
        <v>29</v>
      </c>
      <c r="L1" s="16"/>
      <c r="M1" s="19"/>
      <c r="N1" s="5" t="s">
        <v>30</v>
      </c>
      <c r="Y1" s="16"/>
      <c r="Z1" s="19"/>
      <c r="AB1" s="11"/>
      <c r="AC1" s="12" t="s">
        <v>52</v>
      </c>
      <c r="AD1" s="12"/>
      <c r="AF1" s="11"/>
      <c r="AG1" s="12" t="s">
        <v>51</v>
      </c>
      <c r="AH1" s="12"/>
    </row>
    <row r="2" spans="1:38" s="5" customFormat="1" ht="18" thickTop="1" thickBot="1" x14ac:dyDescent="0.25">
      <c r="A2" s="13" t="s">
        <v>43</v>
      </c>
      <c r="B2" s="13" t="s">
        <v>44</v>
      </c>
      <c r="C2" s="13" t="s">
        <v>45</v>
      </c>
      <c r="D2" s="13" t="s">
        <v>53</v>
      </c>
      <c r="E2" s="14" t="s">
        <v>55</v>
      </c>
      <c r="F2" s="14" t="s">
        <v>54</v>
      </c>
      <c r="G2" s="13" t="s">
        <v>56</v>
      </c>
      <c r="H2" s="13" t="s">
        <v>57</v>
      </c>
      <c r="I2" s="13" t="s">
        <v>47</v>
      </c>
      <c r="J2" s="13" t="s">
        <v>48</v>
      </c>
      <c r="K2" s="13" t="s">
        <v>46</v>
      </c>
      <c r="L2" s="14" t="s">
        <v>31</v>
      </c>
      <c r="M2" s="19"/>
      <c r="N2" s="13" t="s">
        <v>43</v>
      </c>
      <c r="O2" s="13" t="s">
        <v>45</v>
      </c>
      <c r="P2" s="13" t="s">
        <v>44</v>
      </c>
      <c r="Q2" s="13" t="s">
        <v>53</v>
      </c>
      <c r="R2" s="14" t="s">
        <v>55</v>
      </c>
      <c r="S2" s="14" t="s">
        <v>54</v>
      </c>
      <c r="T2" s="13" t="s">
        <v>56</v>
      </c>
      <c r="U2" s="13" t="s">
        <v>57</v>
      </c>
      <c r="V2" s="13" t="s">
        <v>47</v>
      </c>
      <c r="W2" s="13" t="s">
        <v>48</v>
      </c>
      <c r="X2" s="13" t="s">
        <v>46</v>
      </c>
      <c r="Y2" s="14" t="s">
        <v>31</v>
      </c>
      <c r="Z2" s="19"/>
      <c r="AA2" s="13" t="s">
        <v>37</v>
      </c>
      <c r="AB2" s="24"/>
      <c r="AC2" s="15" t="s">
        <v>49</v>
      </c>
      <c r="AD2" s="15" t="s">
        <v>50</v>
      </c>
      <c r="AE2" s="13" t="s">
        <v>42</v>
      </c>
      <c r="AF2" s="24"/>
      <c r="AG2" s="15" t="s">
        <v>49</v>
      </c>
      <c r="AH2" s="15" t="s">
        <v>50</v>
      </c>
      <c r="AI2" s="13" t="s">
        <v>42</v>
      </c>
      <c r="AJ2" s="13" t="s">
        <v>41</v>
      </c>
      <c r="AK2" s="13" t="s">
        <v>32</v>
      </c>
      <c r="AL2" s="8"/>
    </row>
    <row r="3" spans="1:38" s="4" customFormat="1" ht="17" thickTop="1" x14ac:dyDescent="0.2">
      <c r="A3" s="4" t="s">
        <v>15</v>
      </c>
      <c r="B3" s="4" t="s">
        <v>0</v>
      </c>
      <c r="C3" s="19" t="s">
        <v>2</v>
      </c>
      <c r="D3" s="19">
        <v>11274</v>
      </c>
      <c r="E3" s="19">
        <v>11.862748146057129</v>
      </c>
      <c r="F3" s="19">
        <v>9.1497611999511719</v>
      </c>
      <c r="G3" s="19">
        <v>8435.9873046875</v>
      </c>
      <c r="H3" s="19">
        <v>2838.0126953125</v>
      </c>
      <c r="I3" s="19">
        <v>25.173076629638672</v>
      </c>
      <c r="J3" s="19">
        <v>0</v>
      </c>
      <c r="K3" s="19">
        <v>0.62173372507095337</v>
      </c>
      <c r="L3" s="19" t="s">
        <v>58</v>
      </c>
      <c r="M3" s="19"/>
      <c r="N3" s="4" t="s">
        <v>15</v>
      </c>
      <c r="O3" s="4" t="s">
        <v>2</v>
      </c>
      <c r="P3" s="19" t="s">
        <v>0</v>
      </c>
      <c r="Q3" s="19">
        <v>11274</v>
      </c>
      <c r="R3" s="19">
        <v>3.5100173950195312</v>
      </c>
      <c r="S3" s="19">
        <v>2.8946921825408936</v>
      </c>
      <c r="T3" s="19">
        <v>9238.6904296875</v>
      </c>
      <c r="U3" s="19">
        <v>2035.309814453125</v>
      </c>
      <c r="V3" s="19">
        <v>18.053129196166992</v>
      </c>
      <c r="W3" s="19">
        <v>0</v>
      </c>
      <c r="X3" s="19">
        <v>0.43000534176826477</v>
      </c>
      <c r="Y3" s="19" t="s">
        <v>58</v>
      </c>
      <c r="Z3" s="19"/>
      <c r="AA3" s="4" t="s">
        <v>59</v>
      </c>
      <c r="AC3" s="19">
        <v>19.859748091016495</v>
      </c>
      <c r="AD3" s="19">
        <v>0</v>
      </c>
      <c r="AE3" s="4" t="s">
        <v>59</v>
      </c>
      <c r="AG3" s="19">
        <v>16.688850947788783</v>
      </c>
      <c r="AH3" s="19">
        <v>0</v>
      </c>
      <c r="AI3" s="19" t="s">
        <v>59</v>
      </c>
      <c r="AJ3" s="4" t="s">
        <v>60</v>
      </c>
      <c r="AK3" s="4" t="s">
        <v>33</v>
      </c>
    </row>
    <row r="4" spans="1:38" s="4" customFormat="1" x14ac:dyDescent="0.2">
      <c r="A4" s="4" t="s">
        <v>17</v>
      </c>
      <c r="B4" s="4" t="s">
        <v>0</v>
      </c>
      <c r="C4" s="19" t="s">
        <v>2</v>
      </c>
      <c r="D4" s="19">
        <v>10781</v>
      </c>
      <c r="E4" s="19">
        <v>10.123099327087402</v>
      </c>
      <c r="F4" s="19">
        <v>7.203981876373291</v>
      </c>
      <c r="G4" s="19">
        <v>7430.8232421875</v>
      </c>
      <c r="H4" s="19">
        <v>3350.177001953125</v>
      </c>
      <c r="I4" s="19">
        <v>31.074825286865234</v>
      </c>
      <c r="J4" s="19">
        <v>0</v>
      </c>
      <c r="K4" s="19">
        <v>0.70780080556869507</v>
      </c>
      <c r="L4" s="19" t="s">
        <v>58</v>
      </c>
      <c r="M4" s="19"/>
      <c r="N4" s="4" t="s">
        <v>17</v>
      </c>
      <c r="O4" s="4" t="s">
        <v>2</v>
      </c>
      <c r="P4" s="19" t="s">
        <v>0</v>
      </c>
      <c r="Q4" s="19">
        <v>10781</v>
      </c>
      <c r="R4" s="19">
        <v>3.539884090423584</v>
      </c>
      <c r="S4" s="19">
        <v>2.8582479953765869</v>
      </c>
      <c r="T4" s="19">
        <v>8643.9404296875</v>
      </c>
      <c r="U4" s="19">
        <v>2137.059814453125</v>
      </c>
      <c r="V4" s="19">
        <v>19.822463989257812</v>
      </c>
      <c r="W4" s="19">
        <v>0</v>
      </c>
      <c r="X4" s="19">
        <v>0.45150232315063477</v>
      </c>
      <c r="Y4" s="19" t="s">
        <v>58</v>
      </c>
      <c r="Z4" s="19"/>
      <c r="AA4" s="4" t="s">
        <v>59</v>
      </c>
      <c r="AC4" s="19">
        <v>19.859748091016495</v>
      </c>
      <c r="AD4" s="19">
        <v>0</v>
      </c>
      <c r="AE4" s="4" t="s">
        <v>59</v>
      </c>
      <c r="AG4" s="19">
        <v>16.688850947788783</v>
      </c>
      <c r="AH4" s="19">
        <v>0</v>
      </c>
      <c r="AI4" s="19" t="s">
        <v>59</v>
      </c>
      <c r="AJ4" s="4" t="s">
        <v>60</v>
      </c>
      <c r="AK4" s="4" t="s">
        <v>33</v>
      </c>
    </row>
    <row r="5" spans="1:38" s="7" customFormat="1" x14ac:dyDescent="0.2">
      <c r="A5" s="7" t="s">
        <v>20</v>
      </c>
      <c r="B5" s="7" t="s">
        <v>0</v>
      </c>
      <c r="C5" s="6" t="s">
        <v>2</v>
      </c>
      <c r="D5" s="6">
        <v>451</v>
      </c>
      <c r="E5" s="19">
        <v>0.42170026898384094</v>
      </c>
      <c r="F5" s="19">
        <v>0.41264122724533081</v>
      </c>
      <c r="G5" s="6">
        <v>441.27139282226562</v>
      </c>
      <c r="H5" s="6">
        <v>9.7286081314086914</v>
      </c>
      <c r="I5" s="6">
        <v>2.1571192741394043</v>
      </c>
      <c r="J5" s="6">
        <v>0</v>
      </c>
      <c r="K5" s="6">
        <v>2.4679407477378845E-2</v>
      </c>
      <c r="L5" s="19" t="s">
        <v>58</v>
      </c>
      <c r="M5" s="19"/>
      <c r="N5" s="7" t="s">
        <v>20</v>
      </c>
      <c r="O5" s="7" t="s">
        <v>2</v>
      </c>
      <c r="P5" s="6" t="s">
        <v>0</v>
      </c>
      <c r="Q5" s="6">
        <v>451</v>
      </c>
      <c r="R5" s="19">
        <v>0.15515129268169403</v>
      </c>
      <c r="S5" s="19">
        <v>0.12629362940788269</v>
      </c>
      <c r="T5" s="6">
        <v>367.00930786132812</v>
      </c>
      <c r="U5" s="6">
        <v>83.990684509277344</v>
      </c>
      <c r="V5" s="6">
        <v>18.623210906982422</v>
      </c>
      <c r="W5" s="6">
        <v>0</v>
      </c>
      <c r="X5" s="6">
        <v>1.7744936048984528E-2</v>
      </c>
      <c r="Y5" s="19" t="s">
        <v>58</v>
      </c>
      <c r="Z5" s="19"/>
      <c r="AA5" s="4" t="s">
        <v>59</v>
      </c>
      <c r="AB5" s="4"/>
      <c r="AC5" s="6">
        <v>0.89391400597312232</v>
      </c>
      <c r="AD5" s="6">
        <v>8.5702204650098626</v>
      </c>
      <c r="AE5" s="7" t="s">
        <v>59</v>
      </c>
      <c r="AG5" s="6">
        <v>17.798277768221769</v>
      </c>
      <c r="AH5" s="6">
        <v>0</v>
      </c>
      <c r="AI5" s="6" t="s">
        <v>59</v>
      </c>
      <c r="AJ5" s="7" t="s">
        <v>60</v>
      </c>
      <c r="AK5" s="4" t="s">
        <v>33</v>
      </c>
      <c r="AL5" s="4"/>
    </row>
    <row r="6" spans="1:38" s="7" customFormat="1" x14ac:dyDescent="0.2">
      <c r="A6" s="4" t="s">
        <v>27</v>
      </c>
      <c r="B6" s="4" t="s">
        <v>0</v>
      </c>
      <c r="C6" s="19" t="s">
        <v>2</v>
      </c>
      <c r="D6" s="19">
        <v>675</v>
      </c>
      <c r="E6" s="19">
        <v>0.61842072010040283</v>
      </c>
      <c r="F6" s="19">
        <v>0.57122230529785156</v>
      </c>
      <c r="G6" s="19">
        <v>623.18743896484375</v>
      </c>
      <c r="H6" s="19">
        <v>51.81256103515625</v>
      </c>
      <c r="I6" s="19">
        <v>7.6759347915649414</v>
      </c>
      <c r="J6" s="19">
        <v>0</v>
      </c>
      <c r="K6" s="19">
        <v>2.1436912938952446E-2</v>
      </c>
      <c r="L6" s="19" t="s">
        <v>58</v>
      </c>
      <c r="M6" s="19"/>
      <c r="N6" s="7" t="s">
        <v>27</v>
      </c>
      <c r="O6" s="7" t="s">
        <v>2</v>
      </c>
      <c r="P6" s="6" t="s">
        <v>0</v>
      </c>
      <c r="Q6" s="6">
        <v>675</v>
      </c>
      <c r="R6" s="19">
        <v>0.23605194687843323</v>
      </c>
      <c r="S6" s="19">
        <v>0.18531616032123566</v>
      </c>
      <c r="T6" s="6">
        <v>529.649658203125</v>
      </c>
      <c r="U6" s="6">
        <v>145.35037231445312</v>
      </c>
      <c r="V6" s="6">
        <v>21.533388137817383</v>
      </c>
      <c r="W6" s="6">
        <v>0</v>
      </c>
      <c r="X6" s="6">
        <v>3.0708560720086098E-2</v>
      </c>
      <c r="Y6" s="19" t="s">
        <v>58</v>
      </c>
      <c r="Z6" s="19"/>
      <c r="AA6" s="4" t="s">
        <v>59</v>
      </c>
      <c r="AB6" s="4"/>
      <c r="AC6" s="6">
        <v>0.89391400597312232</v>
      </c>
      <c r="AD6" s="6">
        <v>8.5702204650098626</v>
      </c>
      <c r="AE6" s="7" t="s">
        <v>59</v>
      </c>
      <c r="AG6" s="6">
        <v>17.798277768221769</v>
      </c>
      <c r="AH6" s="6">
        <v>0</v>
      </c>
      <c r="AI6" s="6" t="s">
        <v>59</v>
      </c>
      <c r="AJ6" s="7" t="s">
        <v>60</v>
      </c>
      <c r="AK6" s="4" t="s">
        <v>33</v>
      </c>
      <c r="AL6" s="4"/>
    </row>
    <row r="7" spans="1:38" s="7" customFormat="1" x14ac:dyDescent="0.2">
      <c r="A7" s="7" t="s">
        <v>9</v>
      </c>
      <c r="B7" s="7" t="s">
        <v>0</v>
      </c>
      <c r="C7" s="6" t="s">
        <v>1</v>
      </c>
      <c r="D7" s="6">
        <v>218</v>
      </c>
      <c r="E7" s="19">
        <v>0.90407663583755493</v>
      </c>
      <c r="F7" s="19">
        <v>0.7152937650680542</v>
      </c>
      <c r="G7" s="6">
        <v>172.15083312988281</v>
      </c>
      <c r="H7" s="6">
        <v>45.849170684814453</v>
      </c>
      <c r="I7" s="6">
        <v>21.031728744506836</v>
      </c>
      <c r="J7" s="6">
        <v>0</v>
      </c>
      <c r="K7" s="6">
        <v>3.7880267947912216E-2</v>
      </c>
      <c r="L7" s="19" t="s">
        <v>58</v>
      </c>
      <c r="M7" s="19"/>
      <c r="N7" s="7" t="s">
        <v>9</v>
      </c>
      <c r="O7" s="7" t="s">
        <v>1</v>
      </c>
      <c r="P7" s="6" t="s">
        <v>0</v>
      </c>
      <c r="Q7" s="6">
        <v>218</v>
      </c>
      <c r="R7" s="19">
        <v>6.0552023351192474E-2</v>
      </c>
      <c r="S7" s="19">
        <v>4.8728607594966888E-2</v>
      </c>
      <c r="T7" s="6">
        <v>175.4124755859375</v>
      </c>
      <c r="U7" s="6">
        <v>42.587532043457031</v>
      </c>
      <c r="V7" s="6">
        <v>19.535564422607422</v>
      </c>
      <c r="W7" s="6">
        <v>0</v>
      </c>
      <c r="X7" s="6">
        <v>8.9975809678435326E-3</v>
      </c>
      <c r="Y7" s="19" t="s">
        <v>58</v>
      </c>
      <c r="Z7" s="19"/>
      <c r="AA7" s="4" t="s">
        <v>59</v>
      </c>
      <c r="AB7" s="4"/>
      <c r="AC7" s="6">
        <v>5.0838944435119631</v>
      </c>
      <c r="AD7" s="6">
        <v>1.7879144668579101</v>
      </c>
      <c r="AE7" s="7" t="s">
        <v>59</v>
      </c>
      <c r="AG7" s="6">
        <v>11.365857696533203</v>
      </c>
      <c r="AH7" s="6">
        <v>0</v>
      </c>
      <c r="AI7" s="6" t="s">
        <v>59</v>
      </c>
      <c r="AJ7" s="7" t="s">
        <v>60</v>
      </c>
      <c r="AK7" s="7" t="s">
        <v>34</v>
      </c>
      <c r="AL7" s="4"/>
    </row>
    <row r="8" spans="1:38" s="4" customFormat="1" x14ac:dyDescent="0.2">
      <c r="A8" s="4" t="s">
        <v>14</v>
      </c>
      <c r="B8" s="4" t="s">
        <v>0</v>
      </c>
      <c r="C8" s="19" t="s">
        <v>1</v>
      </c>
      <c r="D8" s="19">
        <v>3058</v>
      </c>
      <c r="E8" s="19">
        <v>8.8908271789550781</v>
      </c>
      <c r="F8" s="19">
        <v>7.0618629455566406</v>
      </c>
      <c r="G8" s="19">
        <v>2381.1279296875</v>
      </c>
      <c r="H8" s="19">
        <v>676.87200927734375</v>
      </c>
      <c r="I8" s="19">
        <v>22.134468078613281</v>
      </c>
      <c r="J8" s="19">
        <v>0</v>
      </c>
      <c r="K8" s="19">
        <v>0.4539932906627655</v>
      </c>
      <c r="L8" s="19" t="s">
        <v>58</v>
      </c>
      <c r="M8" s="19"/>
      <c r="N8" s="4" t="s">
        <v>14</v>
      </c>
      <c r="O8" s="4" t="s">
        <v>1</v>
      </c>
      <c r="P8" s="19" t="s">
        <v>0</v>
      </c>
      <c r="Q8" s="19">
        <v>3058</v>
      </c>
      <c r="R8" s="19">
        <v>0.921275794506073</v>
      </c>
      <c r="S8" s="19">
        <v>0.71007496118545532</v>
      </c>
      <c r="T8" s="19">
        <v>2351.9453125</v>
      </c>
      <c r="U8" s="19">
        <v>706.0545654296875</v>
      </c>
      <c r="V8" s="19">
        <v>23.088769912719727</v>
      </c>
      <c r="W8" s="19">
        <v>0</v>
      </c>
      <c r="X8" s="19">
        <v>0.14917002618312836</v>
      </c>
      <c r="Y8" s="19" t="s">
        <v>58</v>
      </c>
      <c r="Z8" s="19"/>
      <c r="AA8" s="4" t="s">
        <v>59</v>
      </c>
      <c r="AC8" s="19">
        <v>12.598438433238439</v>
      </c>
      <c r="AD8" s="19">
        <v>4.3416835239955356</v>
      </c>
      <c r="AE8" s="4" t="s">
        <v>59</v>
      </c>
      <c r="AG8" s="19">
        <v>23.062611716134207</v>
      </c>
      <c r="AH8" s="19">
        <v>0</v>
      </c>
      <c r="AI8" s="19" t="s">
        <v>59</v>
      </c>
      <c r="AJ8" s="4" t="s">
        <v>60</v>
      </c>
      <c r="AK8" s="4" t="s">
        <v>34</v>
      </c>
    </row>
    <row r="9" spans="1:38" s="7" customFormat="1" x14ac:dyDescent="0.2">
      <c r="A9" s="7" t="s">
        <v>18</v>
      </c>
      <c r="B9" s="7" t="s">
        <v>0</v>
      </c>
      <c r="C9" s="6" t="s">
        <v>1</v>
      </c>
      <c r="D9" s="6">
        <v>297</v>
      </c>
      <c r="E9" s="19">
        <v>0.72888803482055664</v>
      </c>
      <c r="F9" s="19">
        <v>0.45131149888038635</v>
      </c>
      <c r="G9" s="6">
        <v>183.38311767578125</v>
      </c>
      <c r="H9" s="6">
        <v>113.61687469482422</v>
      </c>
      <c r="I9" s="6">
        <v>38.254840850830078</v>
      </c>
      <c r="J9" s="6">
        <v>0</v>
      </c>
      <c r="K9" s="6">
        <v>2.4004139006137848E-2</v>
      </c>
      <c r="L9" s="19" t="s">
        <v>58</v>
      </c>
      <c r="M9" s="19"/>
      <c r="N9" s="7" t="s">
        <v>18</v>
      </c>
      <c r="O9" s="7" t="s">
        <v>1</v>
      </c>
      <c r="P9" s="6" t="s">
        <v>0</v>
      </c>
      <c r="Q9" s="6">
        <v>297</v>
      </c>
      <c r="R9" s="19">
        <v>0.10188958793878555</v>
      </c>
      <c r="S9" s="19">
        <v>7.0691294968128204E-2</v>
      </c>
      <c r="T9" s="6">
        <v>205.99514770507812</v>
      </c>
      <c r="U9" s="6">
        <v>91.004859924316406</v>
      </c>
      <c r="V9" s="6">
        <v>30.641366958618164</v>
      </c>
      <c r="W9" s="6">
        <v>0</v>
      </c>
      <c r="X9" s="6">
        <v>1.9226839765906334E-2</v>
      </c>
      <c r="Y9" s="19" t="s">
        <v>58</v>
      </c>
      <c r="Z9" s="19"/>
      <c r="AA9" s="4" t="s">
        <v>59</v>
      </c>
      <c r="AB9" s="4"/>
      <c r="AC9" s="6">
        <v>35.503061814741656</v>
      </c>
      <c r="AD9" s="6">
        <v>0</v>
      </c>
      <c r="AE9" s="7" t="s">
        <v>59</v>
      </c>
      <c r="AG9" s="6">
        <v>20.994230443781074</v>
      </c>
      <c r="AH9" s="6">
        <v>0.34993032975630328</v>
      </c>
      <c r="AI9" s="6" t="s">
        <v>59</v>
      </c>
      <c r="AJ9" s="7" t="s">
        <v>60</v>
      </c>
      <c r="AK9" s="7" t="s">
        <v>34</v>
      </c>
      <c r="AL9" s="4"/>
    </row>
    <row r="10" spans="1:38" s="7" customFormat="1" x14ac:dyDescent="0.2">
      <c r="A10" s="7" t="s">
        <v>20</v>
      </c>
      <c r="B10" s="7" t="s">
        <v>0</v>
      </c>
      <c r="C10" s="6" t="s">
        <v>1</v>
      </c>
      <c r="D10" s="6">
        <v>272</v>
      </c>
      <c r="E10" s="19">
        <v>0.66109275817871094</v>
      </c>
      <c r="F10" s="19">
        <v>0.41264122724533081</v>
      </c>
      <c r="G10" s="6">
        <v>169.35354614257812</v>
      </c>
      <c r="H10" s="6">
        <v>102.64646148681641</v>
      </c>
      <c r="I10" s="19">
        <v>37.7376708984375</v>
      </c>
      <c r="J10" s="6">
        <v>0</v>
      </c>
      <c r="K10" s="6">
        <v>2.4679407477378845E-2</v>
      </c>
      <c r="L10" s="19" t="s">
        <v>58</v>
      </c>
      <c r="M10" s="19"/>
      <c r="N10" s="7" t="s">
        <v>20</v>
      </c>
      <c r="O10" s="7" t="s">
        <v>1</v>
      </c>
      <c r="P10" s="6" t="s">
        <v>0</v>
      </c>
      <c r="Q10" s="6">
        <v>272</v>
      </c>
      <c r="R10" s="19">
        <v>9.3572400510311127E-2</v>
      </c>
      <c r="S10" s="19">
        <v>6.8680047988891602E-2</v>
      </c>
      <c r="T10" s="6">
        <v>199.59219360351562</v>
      </c>
      <c r="U10" s="6">
        <v>72.407814025878906</v>
      </c>
      <c r="V10" s="19">
        <v>26.620519638061523</v>
      </c>
      <c r="W10" s="6">
        <v>0</v>
      </c>
      <c r="X10" s="6">
        <v>1.5297791920602322E-2</v>
      </c>
      <c r="Y10" s="19" t="s">
        <v>58</v>
      </c>
      <c r="Z10" s="19"/>
      <c r="AA10" s="4" t="s">
        <v>59</v>
      </c>
      <c r="AB10" s="4"/>
      <c r="AC10" s="6">
        <v>35.503061814741656</v>
      </c>
      <c r="AD10" s="6">
        <v>0</v>
      </c>
      <c r="AE10" s="7" t="s">
        <v>59</v>
      </c>
      <c r="AG10" s="6">
        <v>20.994230443781074</v>
      </c>
      <c r="AH10" s="6">
        <v>0.34993032975630328</v>
      </c>
      <c r="AI10" s="6" t="s">
        <v>59</v>
      </c>
      <c r="AJ10" s="7" t="s">
        <v>60</v>
      </c>
      <c r="AK10" s="7" t="s">
        <v>34</v>
      </c>
      <c r="AL10" s="4"/>
    </row>
    <row r="11" spans="1:38" s="7" customFormat="1" x14ac:dyDescent="0.2">
      <c r="A11" s="7" t="s">
        <v>22</v>
      </c>
      <c r="B11" s="7" t="s">
        <v>0</v>
      </c>
      <c r="C11" s="6" t="s">
        <v>1</v>
      </c>
      <c r="D11" s="6">
        <v>446</v>
      </c>
      <c r="E11" s="19">
        <v>1.0638805627822876</v>
      </c>
      <c r="F11" s="19">
        <v>0.48225581645965576</v>
      </c>
      <c r="G11" s="6">
        <v>200.98970031738281</v>
      </c>
      <c r="H11" s="6">
        <v>245.01029968261719</v>
      </c>
      <c r="I11" s="19">
        <v>54.935043334960938</v>
      </c>
      <c r="J11" s="6">
        <v>0</v>
      </c>
      <c r="K11" s="6">
        <v>5.1763977855443954E-2</v>
      </c>
      <c r="L11" s="19" t="s">
        <v>58</v>
      </c>
      <c r="M11" s="19"/>
      <c r="N11" s="7" t="s">
        <v>22</v>
      </c>
      <c r="O11" s="7" t="s">
        <v>1</v>
      </c>
      <c r="P11" s="6" t="s">
        <v>0</v>
      </c>
      <c r="Q11" s="6">
        <v>446</v>
      </c>
      <c r="R11" s="19">
        <v>0.15393216907978058</v>
      </c>
      <c r="S11" s="19">
        <v>0.11323428899049759</v>
      </c>
      <c r="T11" s="6">
        <v>327.9490966796875</v>
      </c>
      <c r="U11" s="6">
        <v>118.05089569091797</v>
      </c>
      <c r="V11" s="19">
        <v>26.46881103515625</v>
      </c>
      <c r="W11" s="6">
        <v>0</v>
      </c>
      <c r="X11" s="6">
        <v>2.494092658162117E-2</v>
      </c>
      <c r="Y11" s="19" t="s">
        <v>58</v>
      </c>
      <c r="Z11" s="19"/>
      <c r="AA11" s="4" t="s">
        <v>59</v>
      </c>
      <c r="AB11" s="4"/>
      <c r="AC11" s="6">
        <v>35.503061814741656</v>
      </c>
      <c r="AD11" s="6">
        <v>0</v>
      </c>
      <c r="AE11" s="7" t="s">
        <v>59</v>
      </c>
      <c r="AG11" s="6">
        <v>20.994230443781074</v>
      </c>
      <c r="AH11" s="6">
        <v>0.34993032975630328</v>
      </c>
      <c r="AI11" s="6" t="s">
        <v>59</v>
      </c>
      <c r="AJ11" s="7" t="s">
        <v>60</v>
      </c>
      <c r="AK11" s="7" t="s">
        <v>34</v>
      </c>
      <c r="AL11" s="4"/>
    </row>
    <row r="12" spans="1:38" s="7" customFormat="1" x14ac:dyDescent="0.2">
      <c r="A12" s="7" t="s">
        <v>23</v>
      </c>
      <c r="B12" s="7" t="s">
        <v>0</v>
      </c>
      <c r="C12" s="6" t="s">
        <v>1</v>
      </c>
      <c r="D12" s="6">
        <v>500</v>
      </c>
      <c r="E12" s="19">
        <v>1.1778285503387451</v>
      </c>
      <c r="F12" s="19">
        <v>0.75792670249938965</v>
      </c>
      <c r="G12" s="6">
        <v>320.3861083984375</v>
      </c>
      <c r="H12" s="6">
        <v>179.61387634277344</v>
      </c>
      <c r="I12" s="19">
        <v>35.922775268554688</v>
      </c>
      <c r="J12" s="6">
        <v>0</v>
      </c>
      <c r="K12" s="6">
        <v>3.7947501987218857E-2</v>
      </c>
      <c r="L12" s="19" t="s">
        <v>58</v>
      </c>
      <c r="M12" s="19"/>
      <c r="N12" s="7" t="s">
        <v>23</v>
      </c>
      <c r="O12" s="7" t="s">
        <v>1</v>
      </c>
      <c r="P12" s="6" t="s">
        <v>0</v>
      </c>
      <c r="Q12" s="6">
        <v>500</v>
      </c>
      <c r="R12" s="19">
        <v>0.17302235960960388</v>
      </c>
      <c r="S12" s="19">
        <v>0.1298099160194397</v>
      </c>
      <c r="T12" s="6">
        <v>374.96237182617188</v>
      </c>
      <c r="U12" s="6">
        <v>125.03762817382812</v>
      </c>
      <c r="V12" s="19">
        <v>25.007526397705078</v>
      </c>
      <c r="W12" s="6">
        <v>0</v>
      </c>
      <c r="X12" s="6">
        <v>2.6958130300045013E-2</v>
      </c>
      <c r="Y12" s="19" t="s">
        <v>58</v>
      </c>
      <c r="Z12" s="19"/>
      <c r="AA12" s="4" t="s">
        <v>59</v>
      </c>
      <c r="AB12" s="4"/>
      <c r="AC12" s="6">
        <v>35.503061814741656</v>
      </c>
      <c r="AD12" s="6">
        <v>0</v>
      </c>
      <c r="AE12" s="7" t="s">
        <v>59</v>
      </c>
      <c r="AG12" s="6">
        <v>20.994230443781074</v>
      </c>
      <c r="AH12" s="6">
        <v>0.34993032975630328</v>
      </c>
      <c r="AI12" s="6" t="s">
        <v>59</v>
      </c>
      <c r="AJ12" s="7" t="s">
        <v>60</v>
      </c>
      <c r="AK12" s="7" t="s">
        <v>34</v>
      </c>
      <c r="AL12" s="4"/>
    </row>
    <row r="13" spans="1:38" s="7" customFormat="1" x14ac:dyDescent="0.2">
      <c r="A13" s="7" t="s">
        <v>25</v>
      </c>
      <c r="B13" s="7" t="s">
        <v>0</v>
      </c>
      <c r="C13" s="6" t="s">
        <v>1</v>
      </c>
      <c r="D13" s="6">
        <v>84</v>
      </c>
      <c r="E13" s="19">
        <v>0.19591836631298065</v>
      </c>
      <c r="F13" s="19">
        <v>9.5775187015533447E-2</v>
      </c>
      <c r="G13" s="6">
        <v>41.022449493408203</v>
      </c>
      <c r="H13" s="6">
        <v>42.977550506591797</v>
      </c>
      <c r="I13" s="19">
        <v>51.163749694824219</v>
      </c>
      <c r="J13" s="6">
        <v>0</v>
      </c>
      <c r="K13" s="6">
        <v>9.0799815952777863E-3</v>
      </c>
      <c r="L13" s="19" t="s">
        <v>58</v>
      </c>
      <c r="M13" s="19"/>
      <c r="N13" s="7" t="s">
        <v>25</v>
      </c>
      <c r="O13" s="7" t="s">
        <v>1</v>
      </c>
      <c r="P13" s="6" t="s">
        <v>0</v>
      </c>
      <c r="Q13" s="6">
        <v>84</v>
      </c>
      <c r="R13" s="19">
        <v>2.9315277934074402E-2</v>
      </c>
      <c r="S13" s="19">
        <v>2.2299133241176605E-2</v>
      </c>
      <c r="T13" s="6">
        <v>63.891456604003906</v>
      </c>
      <c r="U13" s="6">
        <v>20.108545303344727</v>
      </c>
      <c r="V13" s="19">
        <v>23.938743591308594</v>
      </c>
      <c r="W13" s="6">
        <v>0</v>
      </c>
      <c r="X13" s="6">
        <v>4.2483857832849026E-3</v>
      </c>
      <c r="Y13" s="19" t="s">
        <v>58</v>
      </c>
      <c r="Z13" s="19"/>
      <c r="AA13" s="4" t="s">
        <v>59</v>
      </c>
      <c r="AB13" s="4"/>
      <c r="AC13" s="6">
        <v>35.503061814741656</v>
      </c>
      <c r="AD13" s="6">
        <v>0</v>
      </c>
      <c r="AE13" s="7" t="s">
        <v>59</v>
      </c>
      <c r="AG13" s="6">
        <v>20.994230443781074</v>
      </c>
      <c r="AH13" s="6">
        <v>0.34993032975630328</v>
      </c>
      <c r="AI13" s="6" t="s">
        <v>59</v>
      </c>
      <c r="AJ13" s="7" t="s">
        <v>60</v>
      </c>
      <c r="AK13" s="7" t="s">
        <v>34</v>
      </c>
      <c r="AL13" s="4"/>
    </row>
    <row r="14" spans="1:38" s="7" customFormat="1" x14ac:dyDescent="0.2">
      <c r="A14" s="7" t="s">
        <v>9</v>
      </c>
      <c r="B14" s="7" t="s">
        <v>0</v>
      </c>
      <c r="C14" s="6" t="s">
        <v>4</v>
      </c>
      <c r="D14" s="6">
        <v>270</v>
      </c>
      <c r="E14" s="19">
        <v>1.4044944047927856</v>
      </c>
      <c r="F14" s="19">
        <v>0.7152937650680542</v>
      </c>
      <c r="G14" s="6">
        <v>136.55352783203125</v>
      </c>
      <c r="H14" s="6">
        <v>133.44647216796875</v>
      </c>
      <c r="I14" s="6">
        <v>49.424617767333984</v>
      </c>
      <c r="J14" s="6">
        <v>0</v>
      </c>
      <c r="K14" s="6">
        <v>3.7880267947912216E-2</v>
      </c>
      <c r="L14" s="19" t="s">
        <v>58</v>
      </c>
      <c r="M14" s="19"/>
      <c r="N14" s="7" t="s">
        <v>9</v>
      </c>
      <c r="O14" s="7" t="s">
        <v>4</v>
      </c>
      <c r="P14" s="6" t="s">
        <v>0</v>
      </c>
      <c r="Q14" s="6">
        <v>270</v>
      </c>
      <c r="R14" s="19">
        <v>7.4995622038841248E-2</v>
      </c>
      <c r="S14" s="19">
        <v>6.1402756720781326E-2</v>
      </c>
      <c r="T14" s="6">
        <v>221.03276062011719</v>
      </c>
      <c r="U14" s="6">
        <v>48.967235565185547</v>
      </c>
      <c r="V14" s="6">
        <v>18.136013031005859</v>
      </c>
      <c r="W14" s="6">
        <v>0</v>
      </c>
      <c r="X14" s="6">
        <v>1.0345438495278358E-2</v>
      </c>
      <c r="Y14" s="19" t="s">
        <v>58</v>
      </c>
      <c r="Z14" s="19"/>
      <c r="AA14" s="4" t="s">
        <v>59</v>
      </c>
      <c r="AB14" s="4"/>
      <c r="AC14" s="6">
        <v>32.735732269287112</v>
      </c>
      <c r="AD14" s="6">
        <v>0</v>
      </c>
      <c r="AE14" s="7" t="s">
        <v>59</v>
      </c>
      <c r="AG14" s="6">
        <v>6.7260082244873045</v>
      </c>
      <c r="AH14" s="6">
        <v>0</v>
      </c>
      <c r="AI14" s="6" t="s">
        <v>59</v>
      </c>
      <c r="AJ14" s="7" t="s">
        <v>60</v>
      </c>
      <c r="AK14" s="7" t="s">
        <v>35</v>
      </c>
      <c r="AL14" s="4"/>
    </row>
    <row r="15" spans="1:38" s="7" customFormat="1" x14ac:dyDescent="0.2">
      <c r="A15" s="7" t="s">
        <v>10</v>
      </c>
      <c r="B15" s="7" t="s">
        <v>0</v>
      </c>
      <c r="C15" s="6" t="s">
        <v>4</v>
      </c>
      <c r="D15" s="6">
        <v>494</v>
      </c>
      <c r="E15" s="19">
        <v>2.4996204376220703</v>
      </c>
      <c r="F15" s="19">
        <v>1.3379459381103516</v>
      </c>
      <c r="G15" s="6">
        <v>261.304931640625</v>
      </c>
      <c r="H15" s="6">
        <v>232.695068359375</v>
      </c>
      <c r="I15" s="6">
        <v>47.104263305664062</v>
      </c>
      <c r="J15" s="6">
        <v>0</v>
      </c>
      <c r="K15" s="6">
        <v>5.260787159204483E-2</v>
      </c>
      <c r="L15" s="19" t="s">
        <v>58</v>
      </c>
      <c r="M15" s="19"/>
      <c r="N15" s="7" t="s">
        <v>10</v>
      </c>
      <c r="O15" s="7" t="s">
        <v>4</v>
      </c>
      <c r="P15" s="6" t="s">
        <v>0</v>
      </c>
      <c r="Q15" s="6">
        <v>494</v>
      </c>
      <c r="R15" s="19">
        <v>0.13751137256622314</v>
      </c>
      <c r="S15" s="19">
        <v>0.1189170628786087</v>
      </c>
      <c r="T15" s="6">
        <v>427.1217041015625</v>
      </c>
      <c r="U15" s="6">
        <v>66.878288269042969</v>
      </c>
      <c r="V15" s="6">
        <v>13.538115501403809</v>
      </c>
      <c r="W15" s="6">
        <v>0</v>
      </c>
      <c r="X15" s="6">
        <v>1.412955392152071E-2</v>
      </c>
      <c r="Y15" s="19" t="s">
        <v>58</v>
      </c>
      <c r="Z15" s="19"/>
      <c r="AA15" s="4" t="s">
        <v>59</v>
      </c>
      <c r="AB15" s="4"/>
      <c r="AC15" s="6">
        <v>32.735732269287112</v>
      </c>
      <c r="AD15" s="6">
        <v>0</v>
      </c>
      <c r="AE15" s="7" t="s">
        <v>59</v>
      </c>
      <c r="AG15" s="6">
        <v>6.7260082244873045</v>
      </c>
      <c r="AH15" s="6">
        <v>0</v>
      </c>
      <c r="AI15" s="6" t="s">
        <v>59</v>
      </c>
      <c r="AJ15" s="7" t="s">
        <v>60</v>
      </c>
      <c r="AK15" s="7" t="s">
        <v>35</v>
      </c>
      <c r="AL15" s="4"/>
    </row>
    <row r="16" spans="1:38" s="4" customFormat="1" x14ac:dyDescent="0.2">
      <c r="A16" s="4" t="s">
        <v>14</v>
      </c>
      <c r="B16" s="4" t="s">
        <v>0</v>
      </c>
      <c r="C16" s="19" t="s">
        <v>4</v>
      </c>
      <c r="D16" s="19">
        <v>398</v>
      </c>
      <c r="E16" s="19">
        <v>1.7212299108505249</v>
      </c>
      <c r="F16" s="19">
        <v>7.0618629455566406</v>
      </c>
      <c r="G16" s="19">
        <v>1726.7490234375</v>
      </c>
      <c r="H16" s="19">
        <v>1328.7490234375</v>
      </c>
      <c r="I16" s="19">
        <v>0</v>
      </c>
      <c r="J16" s="19">
        <v>76.950904846191406</v>
      </c>
      <c r="K16" s="19">
        <v>0.45399335026741028</v>
      </c>
      <c r="L16" s="19" t="s">
        <v>61</v>
      </c>
      <c r="M16" s="19"/>
      <c r="N16" s="4" t="s">
        <v>14</v>
      </c>
      <c r="O16" s="4" t="s">
        <v>4</v>
      </c>
      <c r="P16" s="19" t="s">
        <v>0</v>
      </c>
      <c r="Q16" s="19">
        <v>398</v>
      </c>
      <c r="R16" s="19">
        <v>0.11990443617105484</v>
      </c>
      <c r="S16" s="19">
        <v>0.13243240118026733</v>
      </c>
      <c r="T16" s="19">
        <v>439.63934326171875</v>
      </c>
      <c r="U16" s="19">
        <v>41.63934326171875</v>
      </c>
      <c r="V16" s="19">
        <v>0</v>
      </c>
      <c r="W16" s="19">
        <v>9.4712505340576172</v>
      </c>
      <c r="X16" s="19">
        <v>1.8677281215786934E-2</v>
      </c>
      <c r="Y16" s="19" t="s">
        <v>61</v>
      </c>
      <c r="Z16" s="19"/>
      <c r="AA16" s="4" t="s">
        <v>59</v>
      </c>
      <c r="AC16" s="19">
        <v>0</v>
      </c>
      <c r="AD16" s="19">
        <v>58.659157412392751</v>
      </c>
      <c r="AE16" s="4" t="s">
        <v>59</v>
      </c>
      <c r="AG16" s="19">
        <v>11.621937888009208</v>
      </c>
      <c r="AH16" s="19">
        <v>1.3530357905796595</v>
      </c>
      <c r="AI16" s="19" t="s">
        <v>59</v>
      </c>
      <c r="AJ16" s="4" t="s">
        <v>60</v>
      </c>
      <c r="AK16" s="4" t="s">
        <v>38</v>
      </c>
    </row>
    <row r="17" spans="1:38" s="7" customFormat="1" x14ac:dyDescent="0.2">
      <c r="A17" s="7" t="s">
        <v>20</v>
      </c>
      <c r="B17" s="7" t="s">
        <v>0</v>
      </c>
      <c r="C17" s="6" t="s">
        <v>4</v>
      </c>
      <c r="D17" s="6">
        <v>24</v>
      </c>
      <c r="E17" s="19">
        <v>9.8781690001487732E-2</v>
      </c>
      <c r="F17" s="19">
        <v>0.41264122724533081</v>
      </c>
      <c r="G17" s="6">
        <v>100.57128143310547</v>
      </c>
      <c r="H17" s="6">
        <v>76.571281433105469</v>
      </c>
      <c r="I17" s="6">
        <v>0</v>
      </c>
      <c r="J17" s="6">
        <v>76.136329650878906</v>
      </c>
      <c r="K17" s="6">
        <v>2.4679403752088547E-2</v>
      </c>
      <c r="L17" s="19" t="s">
        <v>61</v>
      </c>
      <c r="M17" s="19"/>
      <c r="N17" s="7" t="s">
        <v>20</v>
      </c>
      <c r="O17" s="7" t="s">
        <v>4</v>
      </c>
      <c r="P17" s="6" t="s">
        <v>0</v>
      </c>
      <c r="Q17" s="6">
        <v>24</v>
      </c>
      <c r="R17" s="19">
        <v>8.2563888281583786E-3</v>
      </c>
      <c r="S17" s="19">
        <v>1.9371733069419861E-2</v>
      </c>
      <c r="T17" s="6">
        <v>56.316787719726562</v>
      </c>
      <c r="U17" s="6">
        <v>32.316787719726562</v>
      </c>
      <c r="V17" s="6">
        <v>0</v>
      </c>
      <c r="W17" s="6">
        <v>57.383934020996094</v>
      </c>
      <c r="X17" s="6">
        <v>8.7330127134919167E-3</v>
      </c>
      <c r="Y17" s="19" t="s">
        <v>61</v>
      </c>
      <c r="Z17" s="19"/>
      <c r="AA17" s="4" t="s">
        <v>59</v>
      </c>
      <c r="AB17" s="4"/>
      <c r="AC17" s="6">
        <v>0</v>
      </c>
      <c r="AD17" s="6">
        <v>39.573271816427059</v>
      </c>
      <c r="AE17" s="7" t="s">
        <v>59</v>
      </c>
      <c r="AG17" s="6">
        <v>9.6419708512046114</v>
      </c>
      <c r="AH17" s="6">
        <v>24.59765659679066</v>
      </c>
      <c r="AI17" s="6" t="s">
        <v>59</v>
      </c>
      <c r="AJ17" s="7" t="s">
        <v>60</v>
      </c>
      <c r="AK17" s="7" t="s">
        <v>38</v>
      </c>
      <c r="AL17" s="4"/>
    </row>
    <row r="18" spans="1:38" s="7" customFormat="1" x14ac:dyDescent="0.2">
      <c r="A18" s="7" t="s">
        <v>21</v>
      </c>
      <c r="B18" s="7" t="s">
        <v>0</v>
      </c>
      <c r="C18" s="6" t="s">
        <v>4</v>
      </c>
      <c r="D18" s="6">
        <v>18</v>
      </c>
      <c r="E18" s="19">
        <v>7.3861308395862579E-2</v>
      </c>
      <c r="F18" s="19">
        <v>0.30612689256668091</v>
      </c>
      <c r="G18" s="6">
        <v>74.776931762695312</v>
      </c>
      <c r="H18" s="6">
        <v>56.776931762695312</v>
      </c>
      <c r="I18" s="6">
        <v>0</v>
      </c>
      <c r="J18" s="6">
        <v>75.92840576171875</v>
      </c>
      <c r="K18" s="6">
        <v>3.6882150918245316E-2</v>
      </c>
      <c r="L18" s="19" t="s">
        <v>61</v>
      </c>
      <c r="M18" s="19"/>
      <c r="N18" s="7" t="s">
        <v>21</v>
      </c>
      <c r="O18" s="7" t="s">
        <v>4</v>
      </c>
      <c r="P18" s="6" t="s">
        <v>0</v>
      </c>
      <c r="Q18" s="6">
        <v>18</v>
      </c>
      <c r="R18" s="19">
        <v>6.2045003287494183E-3</v>
      </c>
      <c r="S18" s="19">
        <v>2.0934199914336205E-2</v>
      </c>
      <c r="T18" s="6">
        <v>60.741573333740234</v>
      </c>
      <c r="U18" s="6">
        <v>42.741573333740234</v>
      </c>
      <c r="V18" s="6">
        <v>0</v>
      </c>
      <c r="W18" s="6">
        <v>70.366256713867188</v>
      </c>
      <c r="X18" s="6">
        <v>1.1328971944749355E-2</v>
      </c>
      <c r="Y18" s="19" t="s">
        <v>61</v>
      </c>
      <c r="Z18" s="19"/>
      <c r="AA18" s="4" t="s">
        <v>59</v>
      </c>
      <c r="AB18" s="4"/>
      <c r="AC18" s="6">
        <v>0</v>
      </c>
      <c r="AD18" s="6">
        <v>39.573271816427059</v>
      </c>
      <c r="AE18" s="7" t="s">
        <v>59</v>
      </c>
      <c r="AG18" s="6">
        <v>9.6419708512046114</v>
      </c>
      <c r="AH18" s="6">
        <v>24.59765659679066</v>
      </c>
      <c r="AI18" s="6" t="s">
        <v>59</v>
      </c>
      <c r="AJ18" s="7" t="s">
        <v>60</v>
      </c>
      <c r="AK18" s="7" t="s">
        <v>38</v>
      </c>
      <c r="AL18" s="4"/>
    </row>
    <row r="19" spans="1:38" s="7" customFormat="1" x14ac:dyDescent="0.2">
      <c r="A19" s="7" t="s">
        <v>25</v>
      </c>
      <c r="B19" s="7" t="s">
        <v>0</v>
      </c>
      <c r="C19" s="6" t="s">
        <v>4</v>
      </c>
      <c r="D19" s="6">
        <v>7</v>
      </c>
      <c r="E19" s="19">
        <v>2.811809629201889E-2</v>
      </c>
      <c r="F19" s="19">
        <v>9.5775187015533447E-2</v>
      </c>
      <c r="G19" s="6">
        <v>23.859380722045898</v>
      </c>
      <c r="H19" s="6">
        <v>16.859380722045898</v>
      </c>
      <c r="I19" s="6">
        <v>0</v>
      </c>
      <c r="J19" s="6">
        <v>70.66143798828125</v>
      </c>
      <c r="K19" s="6">
        <v>9.0799815952777863E-3</v>
      </c>
      <c r="L19" s="19" t="s">
        <v>61</v>
      </c>
      <c r="M19" s="19"/>
      <c r="N19" s="7" t="s">
        <v>25</v>
      </c>
      <c r="O19" s="7" t="s">
        <v>4</v>
      </c>
      <c r="P19" s="6" t="s">
        <v>0</v>
      </c>
      <c r="Q19" s="6">
        <v>7</v>
      </c>
      <c r="R19" s="19">
        <v>2.442939905449748E-3</v>
      </c>
      <c r="S19" s="19">
        <v>4.9259655177593231E-2</v>
      </c>
      <c r="T19" s="6">
        <v>141.21473693847656</v>
      </c>
      <c r="U19" s="6">
        <v>134.21473693847656</v>
      </c>
      <c r="V19" s="6">
        <v>0</v>
      </c>
      <c r="W19" s="6">
        <v>95.043006896972656</v>
      </c>
      <c r="X19" s="6">
        <v>3.3937443047761917E-2</v>
      </c>
      <c r="Y19" s="19" t="s">
        <v>61</v>
      </c>
      <c r="Z19" s="19"/>
      <c r="AA19" s="4" t="s">
        <v>59</v>
      </c>
      <c r="AB19" s="4"/>
      <c r="AC19" s="6">
        <v>0</v>
      </c>
      <c r="AD19" s="6">
        <v>39.573271816427059</v>
      </c>
      <c r="AE19" s="7" t="s">
        <v>59</v>
      </c>
      <c r="AG19" s="6">
        <v>9.6419708512046114</v>
      </c>
      <c r="AH19" s="6">
        <v>24.59765659679066</v>
      </c>
      <c r="AI19" s="6" t="s">
        <v>59</v>
      </c>
      <c r="AJ19" s="7" t="s">
        <v>60</v>
      </c>
      <c r="AK19" s="7" t="s">
        <v>38</v>
      </c>
      <c r="AL19" s="4"/>
    </row>
    <row r="20" spans="1:38" s="7" customFormat="1" x14ac:dyDescent="0.2">
      <c r="A20" s="7" t="s">
        <v>10</v>
      </c>
      <c r="B20" s="7" t="s">
        <v>0</v>
      </c>
      <c r="C20" s="6" t="s">
        <v>3</v>
      </c>
      <c r="D20" s="6">
        <v>15</v>
      </c>
      <c r="E20" s="19">
        <v>1.4634146690368652</v>
      </c>
      <c r="F20" s="19">
        <v>1.3379459381103516</v>
      </c>
      <c r="G20" s="6">
        <v>13.696505546569824</v>
      </c>
      <c r="H20" s="6">
        <v>1.3034945726394653</v>
      </c>
      <c r="I20" s="6">
        <v>8.6899642944335938</v>
      </c>
      <c r="J20" s="6">
        <v>0</v>
      </c>
      <c r="K20" s="6">
        <v>5.260787159204483E-2</v>
      </c>
      <c r="L20" s="19" t="s">
        <v>58</v>
      </c>
      <c r="M20" s="19"/>
      <c r="N20" s="7" t="s">
        <v>10</v>
      </c>
      <c r="O20" s="7" t="s">
        <v>3</v>
      </c>
      <c r="P20" s="6" t="s">
        <v>0</v>
      </c>
      <c r="Q20" s="6">
        <v>15</v>
      </c>
      <c r="R20" s="19">
        <v>4.1754469275474548E-3</v>
      </c>
      <c r="S20" s="19">
        <v>3.1758667901158333E-3</v>
      </c>
      <c r="T20" s="6">
        <v>11.408964157104492</v>
      </c>
      <c r="U20" s="6">
        <v>3.5910356044769287</v>
      </c>
      <c r="V20" s="6">
        <v>23.940237045288086</v>
      </c>
      <c r="W20" s="6">
        <v>0</v>
      </c>
      <c r="X20" s="6">
        <v>7.5868767453357577E-4</v>
      </c>
      <c r="Y20" s="19" t="s">
        <v>58</v>
      </c>
      <c r="Z20" s="19"/>
      <c r="AA20" s="4" t="s">
        <v>59</v>
      </c>
      <c r="AB20" s="4"/>
      <c r="AC20" s="6">
        <v>8.014912414550782</v>
      </c>
      <c r="AD20" s="6">
        <v>20</v>
      </c>
      <c r="AE20" s="7" t="s">
        <v>59</v>
      </c>
      <c r="AG20" s="6">
        <v>4.7880474090576168</v>
      </c>
      <c r="AH20" s="6">
        <v>1.1447867393493651</v>
      </c>
      <c r="AI20" s="6" t="s">
        <v>59</v>
      </c>
      <c r="AJ20" s="7" t="s">
        <v>60</v>
      </c>
      <c r="AK20" s="7" t="s">
        <v>40</v>
      </c>
      <c r="AL20" s="4"/>
    </row>
    <row r="21" spans="1:38" s="4" customFormat="1" x14ac:dyDescent="0.2">
      <c r="A21" s="4" t="s">
        <v>14</v>
      </c>
      <c r="B21" s="4" t="s">
        <v>0</v>
      </c>
      <c r="C21" s="19" t="s">
        <v>3</v>
      </c>
      <c r="D21" s="19">
        <v>0</v>
      </c>
      <c r="E21" s="19">
        <v>0</v>
      </c>
      <c r="F21" s="19">
        <v>7.0618629455566406</v>
      </c>
      <c r="G21" s="19">
        <v>80.847564697265625</v>
      </c>
      <c r="H21" s="19">
        <v>80.847564697265625</v>
      </c>
      <c r="I21" s="19">
        <v>0</v>
      </c>
      <c r="J21" s="19">
        <v>100</v>
      </c>
      <c r="K21" s="19">
        <v>0.45399335026741028</v>
      </c>
      <c r="L21" s="19" t="s">
        <v>61</v>
      </c>
      <c r="M21" s="19"/>
      <c r="N21" s="4" t="s">
        <v>14</v>
      </c>
      <c r="O21" s="4" t="s">
        <v>3</v>
      </c>
      <c r="P21" s="19" t="s">
        <v>0</v>
      </c>
      <c r="Q21" s="19">
        <v>0</v>
      </c>
      <c r="R21" s="19">
        <v>0</v>
      </c>
      <c r="S21" s="19">
        <v>6.3524197321385145E-4</v>
      </c>
      <c r="T21" s="19">
        <v>2.1085784435272217</v>
      </c>
      <c r="U21" s="19">
        <v>2.1085784435272217</v>
      </c>
      <c r="V21" s="19">
        <v>0</v>
      </c>
      <c r="W21" s="19">
        <v>100</v>
      </c>
      <c r="X21" s="19">
        <v>5.1766581600531936E-4</v>
      </c>
      <c r="Y21" s="19" t="s">
        <v>61</v>
      </c>
      <c r="Z21" s="19"/>
      <c r="AA21" s="4" t="s">
        <v>59</v>
      </c>
      <c r="AC21" s="19">
        <v>0</v>
      </c>
      <c r="AD21" s="19">
        <v>85.366407666887554</v>
      </c>
      <c r="AE21" s="4" t="s">
        <v>59</v>
      </c>
      <c r="AG21" s="19">
        <v>20.646295275006974</v>
      </c>
      <c r="AH21" s="19">
        <v>14.285714285714286</v>
      </c>
      <c r="AI21" s="19" t="s">
        <v>59</v>
      </c>
      <c r="AJ21" s="4" t="s">
        <v>60</v>
      </c>
      <c r="AK21" s="4" t="s">
        <v>39</v>
      </c>
    </row>
    <row r="22" spans="1:38" s="7" customFormat="1" x14ac:dyDescent="0.2">
      <c r="A22" s="7" t="s">
        <v>20</v>
      </c>
      <c r="B22" s="7" t="s">
        <v>0</v>
      </c>
      <c r="C22" s="6" t="s">
        <v>3</v>
      </c>
      <c r="D22" s="6">
        <v>9</v>
      </c>
      <c r="E22" s="19">
        <v>0.81081080436706543</v>
      </c>
      <c r="F22" s="19">
        <v>0.41264122724533081</v>
      </c>
      <c r="G22" s="6">
        <v>4.562004566192627</v>
      </c>
      <c r="H22" s="6">
        <v>4.437995433807373</v>
      </c>
      <c r="I22" s="6">
        <v>49.311061859130859</v>
      </c>
      <c r="J22" s="6">
        <v>0</v>
      </c>
      <c r="K22" s="6">
        <v>2.4679407477378845E-2</v>
      </c>
      <c r="L22" s="19" t="s">
        <v>58</v>
      </c>
      <c r="M22" s="19"/>
      <c r="N22" s="7" t="s">
        <v>20</v>
      </c>
      <c r="O22" s="7" t="s">
        <v>3</v>
      </c>
      <c r="P22" s="6" t="s">
        <v>0</v>
      </c>
      <c r="Q22" s="6">
        <v>9</v>
      </c>
      <c r="R22" s="19">
        <v>3.0961455777287483E-3</v>
      </c>
      <c r="S22" s="19">
        <v>1.9058953039348125E-3</v>
      </c>
      <c r="T22" s="6">
        <v>5.5400667190551758</v>
      </c>
      <c r="U22" s="6">
        <v>3.4599330425262451</v>
      </c>
      <c r="V22" s="6">
        <v>38.443698883056641</v>
      </c>
      <c r="W22" s="6">
        <v>0</v>
      </c>
      <c r="X22" s="6">
        <v>7.3098926804959774E-4</v>
      </c>
      <c r="Y22" s="19" t="s">
        <v>58</v>
      </c>
      <c r="Z22" s="19"/>
      <c r="AA22" s="4" t="s">
        <v>59</v>
      </c>
      <c r="AB22" s="4"/>
      <c r="AC22" s="6">
        <v>8.1702211553400215</v>
      </c>
      <c r="AD22" s="6">
        <v>68.804973949085579</v>
      </c>
      <c r="AE22" s="7" t="s">
        <v>59</v>
      </c>
      <c r="AG22" s="6">
        <v>14.160812377929688</v>
      </c>
      <c r="AH22" s="6">
        <v>9.0909090909090899</v>
      </c>
      <c r="AI22" s="6" t="s">
        <v>59</v>
      </c>
      <c r="AJ22" s="7" t="s">
        <v>60</v>
      </c>
      <c r="AK22" s="7" t="s">
        <v>40</v>
      </c>
      <c r="AL22" s="4"/>
    </row>
    <row r="23" spans="1:38" s="7" customFormat="1" x14ac:dyDescent="0.2">
      <c r="A23" s="7" t="s">
        <v>21</v>
      </c>
      <c r="B23" s="7" t="s">
        <v>0</v>
      </c>
      <c r="C23" s="6" t="s">
        <v>3</v>
      </c>
      <c r="D23" s="6">
        <v>0</v>
      </c>
      <c r="E23" s="19">
        <v>0</v>
      </c>
      <c r="F23" s="19">
        <v>0.30612689256668091</v>
      </c>
      <c r="G23" s="6">
        <v>3.4115133285522461</v>
      </c>
      <c r="H23" s="6">
        <v>3.4115133285522461</v>
      </c>
      <c r="I23" s="6">
        <v>0</v>
      </c>
      <c r="J23" s="6">
        <v>100</v>
      </c>
      <c r="K23" s="6">
        <v>3.6882150918245316E-2</v>
      </c>
      <c r="L23" s="19" t="s">
        <v>61</v>
      </c>
      <c r="M23" s="19"/>
      <c r="N23" s="7" t="s">
        <v>21</v>
      </c>
      <c r="O23" s="7" t="s">
        <v>3</v>
      </c>
      <c r="P23" s="6" t="s">
        <v>0</v>
      </c>
      <c r="Q23" s="6">
        <v>0</v>
      </c>
      <c r="R23" s="19">
        <v>0</v>
      </c>
      <c r="S23" s="19">
        <v>2.1176929294597358E-4</v>
      </c>
      <c r="T23" s="6">
        <v>0.61436945199966431</v>
      </c>
      <c r="U23" s="6">
        <v>0.61436945199966431</v>
      </c>
      <c r="V23" s="6">
        <v>0</v>
      </c>
      <c r="W23" s="6">
        <v>100</v>
      </c>
      <c r="X23" s="6">
        <v>2.069278561975807E-4</v>
      </c>
      <c r="Y23" s="19" t="s">
        <v>61</v>
      </c>
      <c r="Z23" s="19"/>
      <c r="AA23" s="4" t="s">
        <v>59</v>
      </c>
      <c r="AB23" s="4"/>
      <c r="AC23" s="6">
        <v>8.1702211553400215</v>
      </c>
      <c r="AD23" s="6">
        <v>68.804973949085579</v>
      </c>
      <c r="AE23" s="7" t="s">
        <v>59</v>
      </c>
      <c r="AG23" s="6">
        <v>14.160812377929688</v>
      </c>
      <c r="AH23" s="6">
        <v>9.0909090909090917</v>
      </c>
      <c r="AI23" s="6" t="s">
        <v>59</v>
      </c>
      <c r="AJ23" s="7" t="s">
        <v>60</v>
      </c>
      <c r="AK23" s="7" t="s">
        <v>39</v>
      </c>
      <c r="AL23" s="4"/>
    </row>
    <row r="24" spans="1:38" s="7" customFormat="1" x14ac:dyDescent="0.2">
      <c r="A24" s="7" t="s">
        <v>24</v>
      </c>
      <c r="B24" s="7" t="s">
        <v>0</v>
      </c>
      <c r="C24" s="6" t="s">
        <v>3</v>
      </c>
      <c r="D24" s="6">
        <v>12</v>
      </c>
      <c r="E24" s="19">
        <v>1.0752688646316528</v>
      </c>
      <c r="F24" s="19">
        <v>0.64192479848861694</v>
      </c>
      <c r="G24" s="6">
        <v>7.1326355934143066</v>
      </c>
      <c r="H24" s="6">
        <v>4.8673644065856934</v>
      </c>
      <c r="I24" s="6">
        <v>40.561370849609375</v>
      </c>
      <c r="J24" s="6">
        <v>0</v>
      </c>
      <c r="K24" s="6">
        <v>1.5100518241524696E-2</v>
      </c>
      <c r="L24" s="19" t="s">
        <v>58</v>
      </c>
      <c r="M24" s="19"/>
      <c r="N24" s="7" t="s">
        <v>24</v>
      </c>
      <c r="O24" s="7" t="s">
        <v>3</v>
      </c>
      <c r="P24" s="6" t="s">
        <v>0</v>
      </c>
      <c r="Q24" s="6">
        <v>12</v>
      </c>
      <c r="R24" s="19">
        <v>4.1712434031069279E-3</v>
      </c>
      <c r="S24" s="19">
        <v>2.5412153918296099E-3</v>
      </c>
      <c r="T24" s="6">
        <v>7.3105511665344238</v>
      </c>
      <c r="U24" s="6">
        <v>4.6894488334655762</v>
      </c>
      <c r="V24" s="6">
        <v>39.078739166259766</v>
      </c>
      <c r="W24" s="6">
        <v>0</v>
      </c>
      <c r="X24" s="6">
        <v>9.9075236357748508E-4</v>
      </c>
      <c r="Y24" s="19" t="s">
        <v>58</v>
      </c>
      <c r="Z24" s="19"/>
      <c r="AA24" s="4" t="s">
        <v>59</v>
      </c>
      <c r="AB24" s="4"/>
      <c r="AC24" s="6">
        <v>8.1702211553400215</v>
      </c>
      <c r="AD24" s="6">
        <v>68.804973949085579</v>
      </c>
      <c r="AE24" s="7" t="s">
        <v>59</v>
      </c>
      <c r="AG24" s="6">
        <v>14.160812377929688</v>
      </c>
      <c r="AH24" s="6">
        <v>9.0909090909090917</v>
      </c>
      <c r="AI24" s="6" t="s">
        <v>59</v>
      </c>
      <c r="AJ24" s="7" t="s">
        <v>60</v>
      </c>
      <c r="AK24" s="7" t="s">
        <v>40</v>
      </c>
      <c r="AL24" s="4"/>
    </row>
    <row r="25" spans="1:38" s="7" customFormat="1" x14ac:dyDescent="0.2">
      <c r="A25" s="7" t="s">
        <v>10</v>
      </c>
      <c r="B25" s="7" t="s">
        <v>0</v>
      </c>
      <c r="C25" s="6" t="s">
        <v>5</v>
      </c>
      <c r="D25" s="6">
        <v>1</v>
      </c>
      <c r="E25" s="19">
        <v>1.0277491994202137E-2</v>
      </c>
      <c r="F25" s="19">
        <v>1.3379459381103516</v>
      </c>
      <c r="G25" s="6">
        <v>131.9339599609375</v>
      </c>
      <c r="H25" s="6">
        <v>130.9339599609375</v>
      </c>
      <c r="I25" s="6">
        <v>0</v>
      </c>
      <c r="J25" s="6">
        <v>99.242042541503906</v>
      </c>
      <c r="K25" s="6">
        <v>5.2607875317335129E-2</v>
      </c>
      <c r="L25" s="19" t="s">
        <v>61</v>
      </c>
      <c r="M25" s="19"/>
      <c r="N25" s="7" t="s">
        <v>10</v>
      </c>
      <c r="O25" s="7" t="s">
        <v>5</v>
      </c>
      <c r="P25" s="6" t="s">
        <v>0</v>
      </c>
      <c r="Q25" s="6">
        <v>1</v>
      </c>
      <c r="R25" s="19">
        <v>2.783631207421422E-4</v>
      </c>
      <c r="S25" s="19">
        <v>4.3141195783391595E-4</v>
      </c>
      <c r="T25" s="6">
        <v>1.5498195886611938</v>
      </c>
      <c r="U25" s="6">
        <v>0.54981958866119385</v>
      </c>
      <c r="V25" s="6">
        <v>0</v>
      </c>
      <c r="W25" s="6">
        <v>35.476360321044922</v>
      </c>
      <c r="X25" s="6">
        <v>1.9375164993107319E-4</v>
      </c>
      <c r="Y25" s="19" t="s">
        <v>61</v>
      </c>
      <c r="Z25" s="19"/>
      <c r="AA25" s="4" t="s">
        <v>59</v>
      </c>
      <c r="AB25" s="4"/>
      <c r="AC25" s="6">
        <v>0</v>
      </c>
      <c r="AD25" s="6">
        <v>59.848408508300778</v>
      </c>
      <c r="AE25" s="7" t="s">
        <v>59</v>
      </c>
      <c r="AG25" s="6">
        <v>0</v>
      </c>
      <c r="AH25" s="6">
        <v>27.095272064208984</v>
      </c>
      <c r="AI25" s="6" t="s">
        <v>59</v>
      </c>
      <c r="AJ25" s="7" t="s">
        <v>60</v>
      </c>
      <c r="AK25" s="7" t="s">
        <v>36</v>
      </c>
      <c r="AL25" s="4"/>
    </row>
    <row r="26" spans="1:38" s="4" customFormat="1" x14ac:dyDescent="0.2">
      <c r="A26" s="4" t="s">
        <v>15</v>
      </c>
      <c r="B26" s="4" t="s">
        <v>0</v>
      </c>
      <c r="C26" s="19" t="s">
        <v>5</v>
      </c>
      <c r="D26" s="19">
        <v>0</v>
      </c>
      <c r="E26" s="19">
        <v>0</v>
      </c>
      <c r="F26" s="19">
        <v>9.1497611999511719</v>
      </c>
      <c r="G26" s="19">
        <v>979.933349609375</v>
      </c>
      <c r="H26" s="19">
        <v>979.933349609375</v>
      </c>
      <c r="I26" s="19">
        <v>0</v>
      </c>
      <c r="J26" s="19">
        <v>100</v>
      </c>
      <c r="K26" s="19">
        <v>0.6217339038848877</v>
      </c>
      <c r="L26" s="19" t="s">
        <v>61</v>
      </c>
      <c r="M26" s="19"/>
      <c r="N26" s="4" t="s">
        <v>15</v>
      </c>
      <c r="O26" s="4" t="s">
        <v>5</v>
      </c>
      <c r="P26" s="19" t="s">
        <v>0</v>
      </c>
      <c r="Q26" s="19">
        <v>0</v>
      </c>
      <c r="R26" s="19">
        <v>0</v>
      </c>
      <c r="S26" s="19">
        <v>2.1570644457824528E-4</v>
      </c>
      <c r="T26" s="19">
        <v>0.69283980131149292</v>
      </c>
      <c r="U26" s="19">
        <v>0.69283980131149292</v>
      </c>
      <c r="V26" s="19">
        <v>0</v>
      </c>
      <c r="W26" s="19">
        <v>100</v>
      </c>
      <c r="X26" s="19">
        <v>1.9559828797355294E-4</v>
      </c>
      <c r="Y26" s="19" t="s">
        <v>61</v>
      </c>
      <c r="Z26" s="19"/>
      <c r="AA26" s="4" t="s">
        <v>59</v>
      </c>
      <c r="AC26" s="19">
        <v>0</v>
      </c>
      <c r="AD26" s="19">
        <v>99.637331281389507</v>
      </c>
      <c r="AE26" s="4" t="s">
        <v>59</v>
      </c>
      <c r="AG26" s="19">
        <v>8.951744556427002</v>
      </c>
      <c r="AH26" s="19">
        <v>30.8575564793178</v>
      </c>
      <c r="AI26" s="19" t="s">
        <v>59</v>
      </c>
      <c r="AJ26" s="4" t="s">
        <v>60</v>
      </c>
      <c r="AK26" s="4" t="s">
        <v>36</v>
      </c>
    </row>
    <row r="27" spans="1:38" s="4" customFormat="1" x14ac:dyDescent="0.2">
      <c r="A27" s="4" t="s">
        <v>16</v>
      </c>
      <c r="B27" s="4" t="s">
        <v>0</v>
      </c>
      <c r="C27" s="19" t="s">
        <v>5</v>
      </c>
      <c r="D27" s="19">
        <v>0</v>
      </c>
      <c r="E27" s="19">
        <v>0</v>
      </c>
      <c r="F27" s="19">
        <v>0.87814939022064209</v>
      </c>
      <c r="G27" s="19">
        <v>86.2186279296875</v>
      </c>
      <c r="H27" s="19">
        <v>86.2186279296875</v>
      </c>
      <c r="I27" s="19">
        <v>0</v>
      </c>
      <c r="J27" s="19">
        <v>100</v>
      </c>
      <c r="K27" s="19">
        <v>4.3578077107667923E-2</v>
      </c>
      <c r="L27" s="19" t="s">
        <v>61</v>
      </c>
      <c r="M27" s="19"/>
      <c r="N27" s="4" t="s">
        <v>16</v>
      </c>
      <c r="O27" s="4" t="s">
        <v>5</v>
      </c>
      <c r="P27" s="19" t="s">
        <v>0</v>
      </c>
      <c r="Q27" s="19">
        <v>0</v>
      </c>
      <c r="R27" s="19">
        <v>0</v>
      </c>
      <c r="S27" s="19">
        <v>4.3141382047906518E-4</v>
      </c>
      <c r="T27" s="19">
        <v>1.3195927143096924</v>
      </c>
      <c r="U27" s="19">
        <v>1.3195927143096924</v>
      </c>
      <c r="V27" s="19">
        <v>0</v>
      </c>
      <c r="W27" s="19">
        <v>100</v>
      </c>
      <c r="X27" s="19">
        <v>4.0102386265061796E-4</v>
      </c>
      <c r="Y27" s="19" t="s">
        <v>61</v>
      </c>
      <c r="Z27" s="19"/>
      <c r="AA27" s="4" t="s">
        <v>59</v>
      </c>
      <c r="AC27" s="19">
        <v>0</v>
      </c>
      <c r="AD27" s="19">
        <v>99.637331281389507</v>
      </c>
      <c r="AE27" s="4" t="s">
        <v>59</v>
      </c>
      <c r="AG27" s="19">
        <v>8.951744556427002</v>
      </c>
      <c r="AH27" s="19">
        <v>30.8575564793178</v>
      </c>
      <c r="AI27" s="19" t="s">
        <v>59</v>
      </c>
      <c r="AJ27" s="4" t="s">
        <v>60</v>
      </c>
      <c r="AK27" s="4" t="s">
        <v>36</v>
      </c>
    </row>
    <row r="28" spans="1:38" s="7" customFormat="1" x14ac:dyDescent="0.2">
      <c r="A28" s="7" t="s">
        <v>18</v>
      </c>
      <c r="B28" s="7" t="s">
        <v>0</v>
      </c>
      <c r="C28" s="6" t="s">
        <v>5</v>
      </c>
      <c r="D28" s="6">
        <v>0</v>
      </c>
      <c r="E28" s="19">
        <v>0</v>
      </c>
      <c r="F28" s="19">
        <v>0.45131149888038635</v>
      </c>
      <c r="G28" s="6">
        <v>44.093555450439453</v>
      </c>
      <c r="H28" s="6">
        <v>44.093555450439453</v>
      </c>
      <c r="I28" s="6">
        <v>0</v>
      </c>
      <c r="J28" s="6">
        <v>100</v>
      </c>
      <c r="K28" s="6">
        <v>2.4004144594073296E-2</v>
      </c>
      <c r="L28" s="19" t="s">
        <v>61</v>
      </c>
      <c r="M28" s="19"/>
      <c r="N28" s="7" t="s">
        <v>18</v>
      </c>
      <c r="O28" s="7" t="s">
        <v>5</v>
      </c>
      <c r="P28" s="6" t="s">
        <v>0</v>
      </c>
      <c r="Q28" s="6">
        <v>0</v>
      </c>
      <c r="R28" s="19">
        <v>0</v>
      </c>
      <c r="S28" s="19">
        <v>1.0785415070131421E-3</v>
      </c>
      <c r="T28" s="6">
        <v>3.1438961029052734</v>
      </c>
      <c r="U28" s="6">
        <v>3.1438961029052734</v>
      </c>
      <c r="V28" s="6">
        <v>0</v>
      </c>
      <c r="W28" s="6">
        <v>100</v>
      </c>
      <c r="X28" s="6">
        <v>9.094107081182301E-4</v>
      </c>
      <c r="Y28" s="19" t="s">
        <v>61</v>
      </c>
      <c r="Z28" s="19"/>
      <c r="AA28" s="4" t="s">
        <v>59</v>
      </c>
      <c r="AB28" s="4"/>
      <c r="AC28" s="6">
        <v>0</v>
      </c>
      <c r="AD28" s="6">
        <v>90.250154668634593</v>
      </c>
      <c r="AE28" s="7" t="s">
        <v>59</v>
      </c>
      <c r="AG28" s="19">
        <v>0</v>
      </c>
      <c r="AH28" s="19">
        <v>98.544711719859734</v>
      </c>
      <c r="AI28" s="6" t="s">
        <v>59</v>
      </c>
      <c r="AJ28" s="7" t="s">
        <v>60</v>
      </c>
      <c r="AK28" s="7" t="s">
        <v>36</v>
      </c>
      <c r="AL28" s="4"/>
    </row>
    <row r="29" spans="1:38" s="7" customFormat="1" x14ac:dyDescent="0.2">
      <c r="A29" s="7" t="s">
        <v>19</v>
      </c>
      <c r="B29" s="7" t="s">
        <v>0</v>
      </c>
      <c r="C29" s="6" t="s">
        <v>5</v>
      </c>
      <c r="D29" s="6">
        <v>0</v>
      </c>
      <c r="E29" s="19">
        <v>0</v>
      </c>
      <c r="F29" s="19">
        <v>0.13031242787837982</v>
      </c>
      <c r="G29" s="6">
        <v>12.686809539794922</v>
      </c>
      <c r="H29" s="6">
        <v>12.686809539794922</v>
      </c>
      <c r="I29" s="6">
        <v>0</v>
      </c>
      <c r="J29" s="6">
        <v>100</v>
      </c>
      <c r="K29" s="6">
        <v>8.8269989937543869E-3</v>
      </c>
      <c r="L29" s="19" t="s">
        <v>61</v>
      </c>
      <c r="M29" s="19"/>
      <c r="N29" s="7" t="s">
        <v>19</v>
      </c>
      <c r="O29" s="7" t="s">
        <v>5</v>
      </c>
      <c r="P29" s="6" t="s">
        <v>0</v>
      </c>
      <c r="Q29" s="6">
        <v>0</v>
      </c>
      <c r="R29" s="19">
        <v>0</v>
      </c>
      <c r="S29" s="19">
        <v>4.3141009518876672E-4</v>
      </c>
      <c r="T29" s="6">
        <v>1.2543001174926758</v>
      </c>
      <c r="U29" s="6">
        <v>1.2543001174926758</v>
      </c>
      <c r="V29" s="6">
        <v>0</v>
      </c>
      <c r="W29" s="6">
        <v>100</v>
      </c>
      <c r="X29" s="6">
        <v>4.0054006967693567E-4</v>
      </c>
      <c r="Y29" s="19" t="s">
        <v>61</v>
      </c>
      <c r="Z29" s="19"/>
      <c r="AA29" s="4" t="s">
        <v>59</v>
      </c>
      <c r="AB29" s="4"/>
      <c r="AC29" s="6">
        <v>0</v>
      </c>
      <c r="AD29" s="6">
        <v>90.250154668634593</v>
      </c>
      <c r="AE29" s="7" t="s">
        <v>59</v>
      </c>
      <c r="AG29" s="19">
        <v>0</v>
      </c>
      <c r="AH29" s="19">
        <v>98.544711719859734</v>
      </c>
      <c r="AI29" s="6" t="s">
        <v>59</v>
      </c>
      <c r="AJ29" s="7" t="s">
        <v>60</v>
      </c>
      <c r="AK29" s="7" t="s">
        <v>36</v>
      </c>
      <c r="AL29" s="4"/>
    </row>
    <row r="30" spans="1:38" s="7" customFormat="1" x14ac:dyDescent="0.2">
      <c r="A30" s="7" t="s">
        <v>20</v>
      </c>
      <c r="B30" s="7" t="s">
        <v>0</v>
      </c>
      <c r="C30" s="6" t="s">
        <v>5</v>
      </c>
      <c r="D30" s="6">
        <v>0</v>
      </c>
      <c r="E30" s="19">
        <v>0</v>
      </c>
      <c r="F30" s="19">
        <v>0.41264122724533081</v>
      </c>
      <c r="G30" s="6">
        <v>40.241771697998047</v>
      </c>
      <c r="H30" s="6">
        <v>40.241771697998047</v>
      </c>
      <c r="I30" s="6">
        <v>0</v>
      </c>
      <c r="J30" s="6">
        <v>100</v>
      </c>
      <c r="K30" s="6">
        <v>2.4679403752088547E-2</v>
      </c>
      <c r="L30" s="19" t="s">
        <v>61</v>
      </c>
      <c r="M30" s="19"/>
      <c r="N30" s="7" t="s">
        <v>20</v>
      </c>
      <c r="O30" s="7" t="s">
        <v>5</v>
      </c>
      <c r="P30" s="6" t="s">
        <v>0</v>
      </c>
      <c r="Q30" s="6">
        <v>0</v>
      </c>
      <c r="R30" s="19">
        <v>0</v>
      </c>
      <c r="S30" s="19">
        <v>6.4711098093539476E-4</v>
      </c>
      <c r="T30" s="6">
        <v>1.8810602426528931</v>
      </c>
      <c r="U30" s="6">
        <v>1.8810602426528931</v>
      </c>
      <c r="V30" s="6">
        <v>0</v>
      </c>
      <c r="W30" s="6">
        <v>100</v>
      </c>
      <c r="X30" s="6">
        <v>5.9920927742496133E-4</v>
      </c>
      <c r="Y30" s="19" t="s">
        <v>61</v>
      </c>
      <c r="Z30" s="19"/>
      <c r="AA30" s="4" t="s">
        <v>59</v>
      </c>
      <c r="AB30" s="4"/>
      <c r="AC30" s="6">
        <v>0</v>
      </c>
      <c r="AD30" s="6">
        <v>90.250154668634593</v>
      </c>
      <c r="AE30" s="7" t="s">
        <v>59</v>
      </c>
      <c r="AG30" s="19">
        <v>0</v>
      </c>
      <c r="AH30" s="19">
        <v>98.544711719859734</v>
      </c>
      <c r="AI30" s="6" t="s">
        <v>59</v>
      </c>
      <c r="AJ30" s="7" t="s">
        <v>60</v>
      </c>
      <c r="AK30" s="7" t="s">
        <v>36</v>
      </c>
      <c r="AL30" s="4"/>
    </row>
    <row r="31" spans="1:38" s="7" customFormat="1" x14ac:dyDescent="0.2">
      <c r="A31" s="7" t="s">
        <v>21</v>
      </c>
      <c r="B31" s="7" t="s">
        <v>0</v>
      </c>
      <c r="C31" s="6" t="s">
        <v>5</v>
      </c>
      <c r="D31" s="6">
        <v>0</v>
      </c>
      <c r="E31" s="19">
        <v>0</v>
      </c>
      <c r="F31" s="19">
        <v>0.30612689256668091</v>
      </c>
      <c r="G31" s="6">
        <v>29.810054779052734</v>
      </c>
      <c r="H31" s="6">
        <v>29.810054779052734</v>
      </c>
      <c r="I31" s="6">
        <v>0</v>
      </c>
      <c r="J31" s="6">
        <v>100</v>
      </c>
      <c r="K31" s="6">
        <v>3.6882150918245316E-2</v>
      </c>
      <c r="L31" s="19" t="s">
        <v>61</v>
      </c>
      <c r="M31" s="19"/>
      <c r="N31" s="7" t="s">
        <v>21</v>
      </c>
      <c r="O31" s="7" t="s">
        <v>5</v>
      </c>
      <c r="P31" s="6" t="s">
        <v>0</v>
      </c>
      <c r="Q31" s="6">
        <v>0</v>
      </c>
      <c r="R31" s="19">
        <v>0</v>
      </c>
      <c r="S31" s="19">
        <v>2.1569854288827628E-4</v>
      </c>
      <c r="T31" s="6">
        <v>0.62576872110366821</v>
      </c>
      <c r="U31" s="6">
        <v>0.62576872110366821</v>
      </c>
      <c r="V31" s="6">
        <v>0</v>
      </c>
      <c r="W31" s="6">
        <v>100</v>
      </c>
      <c r="X31" s="6">
        <v>2.0020111696794629E-4</v>
      </c>
      <c r="Y31" s="19" t="s">
        <v>61</v>
      </c>
      <c r="Z31" s="19"/>
      <c r="AA31" s="4" t="s">
        <v>59</v>
      </c>
      <c r="AB31" s="4"/>
      <c r="AC31" s="6">
        <v>0</v>
      </c>
      <c r="AD31" s="6">
        <v>90.250154668634593</v>
      </c>
      <c r="AE31" s="7" t="s">
        <v>59</v>
      </c>
      <c r="AG31" s="19">
        <v>0</v>
      </c>
      <c r="AH31" s="19">
        <v>98.544711719859734</v>
      </c>
      <c r="AI31" s="6" t="s">
        <v>59</v>
      </c>
      <c r="AJ31" s="7" t="s">
        <v>60</v>
      </c>
      <c r="AK31" s="7" t="s">
        <v>36</v>
      </c>
      <c r="AL31" s="4"/>
    </row>
    <row r="32" spans="1:38" s="7" customFormat="1" x14ac:dyDescent="0.2">
      <c r="A32" s="7" t="s">
        <v>22</v>
      </c>
      <c r="B32" s="7" t="s">
        <v>0</v>
      </c>
      <c r="C32" s="6" t="s">
        <v>5</v>
      </c>
      <c r="D32" s="6">
        <v>0</v>
      </c>
      <c r="E32" s="19">
        <v>0</v>
      </c>
      <c r="F32" s="19">
        <v>0.48225581645965576</v>
      </c>
      <c r="G32" s="6">
        <v>46.927967071533203</v>
      </c>
      <c r="H32" s="6">
        <v>46.927967071533203</v>
      </c>
      <c r="I32" s="6">
        <v>0</v>
      </c>
      <c r="J32" s="6">
        <v>100</v>
      </c>
      <c r="K32" s="6">
        <v>5.1763977855443954E-2</v>
      </c>
      <c r="L32" s="19" t="s">
        <v>61</v>
      </c>
      <c r="M32" s="19"/>
      <c r="N32" s="7" t="s">
        <v>22</v>
      </c>
      <c r="O32" s="7" t="s">
        <v>5</v>
      </c>
      <c r="P32" s="6" t="s">
        <v>0</v>
      </c>
      <c r="Q32" s="6">
        <v>0</v>
      </c>
      <c r="R32" s="19">
        <v>0</v>
      </c>
      <c r="S32" s="19">
        <v>4.313933604862541E-4</v>
      </c>
      <c r="T32" s="6">
        <v>1.2499158382415771</v>
      </c>
      <c r="U32" s="6">
        <v>1.2499158382415771</v>
      </c>
      <c r="V32" s="6">
        <v>0</v>
      </c>
      <c r="W32" s="6">
        <v>100</v>
      </c>
      <c r="X32" s="6">
        <v>4.0033581899479032E-4</v>
      </c>
      <c r="Y32" s="19" t="s">
        <v>61</v>
      </c>
      <c r="Z32" s="19"/>
      <c r="AA32" s="4" t="s">
        <v>59</v>
      </c>
      <c r="AB32" s="4"/>
      <c r="AC32" s="6">
        <v>0</v>
      </c>
      <c r="AD32" s="6">
        <v>90.250154668634593</v>
      </c>
      <c r="AE32" s="7" t="s">
        <v>59</v>
      </c>
      <c r="AG32" s="19">
        <v>0</v>
      </c>
      <c r="AH32" s="19">
        <v>98.544711719859734</v>
      </c>
      <c r="AI32" s="6" t="s">
        <v>59</v>
      </c>
      <c r="AJ32" s="7" t="s">
        <v>60</v>
      </c>
      <c r="AK32" s="7" t="s">
        <v>36</v>
      </c>
      <c r="AL32" s="4"/>
    </row>
    <row r="33" spans="1:38" s="7" customFormat="1" x14ac:dyDescent="0.2">
      <c r="A33" s="7" t="s">
        <v>23</v>
      </c>
      <c r="B33" s="7" t="s">
        <v>0</v>
      </c>
      <c r="C33" s="6" t="s">
        <v>5</v>
      </c>
      <c r="D33" s="6">
        <v>0</v>
      </c>
      <c r="E33" s="19">
        <v>0</v>
      </c>
      <c r="F33" s="19">
        <v>0.75792670249938965</v>
      </c>
      <c r="G33" s="6">
        <v>73.973442077636719</v>
      </c>
      <c r="H33" s="6">
        <v>73.973442077636719</v>
      </c>
      <c r="I33" s="6">
        <v>0</v>
      </c>
      <c r="J33" s="6">
        <v>100</v>
      </c>
      <c r="K33" s="6">
        <v>3.7947501987218857E-2</v>
      </c>
      <c r="L33" s="19" t="s">
        <v>61</v>
      </c>
      <c r="M33" s="19"/>
      <c r="N33" s="7" t="s">
        <v>23</v>
      </c>
      <c r="O33" s="7" t="s">
        <v>5</v>
      </c>
      <c r="P33" s="6" t="s">
        <v>0</v>
      </c>
      <c r="Q33" s="6">
        <v>0</v>
      </c>
      <c r="R33" s="19">
        <v>0</v>
      </c>
      <c r="S33" s="19">
        <v>6.4705655677244067E-4</v>
      </c>
      <c r="T33" s="6">
        <v>1.8698761463165283</v>
      </c>
      <c r="U33" s="6">
        <v>1.8698761463165283</v>
      </c>
      <c r="V33" s="6">
        <v>0</v>
      </c>
      <c r="W33" s="6">
        <v>100</v>
      </c>
      <c r="X33" s="6">
        <v>5.4315716261044145E-4</v>
      </c>
      <c r="Y33" s="19" t="s">
        <v>61</v>
      </c>
      <c r="Z33" s="19"/>
      <c r="AA33" s="4" t="s">
        <v>59</v>
      </c>
      <c r="AB33" s="4"/>
      <c r="AC33" s="6">
        <v>0</v>
      </c>
      <c r="AD33" s="6">
        <v>90.250154668634593</v>
      </c>
      <c r="AE33" s="7" t="s">
        <v>59</v>
      </c>
      <c r="AG33" s="19">
        <v>0</v>
      </c>
      <c r="AH33" s="19">
        <v>98.544711719859734</v>
      </c>
      <c r="AI33" s="6" t="s">
        <v>59</v>
      </c>
      <c r="AJ33" s="7" t="s">
        <v>60</v>
      </c>
      <c r="AK33" s="7" t="s">
        <v>36</v>
      </c>
      <c r="AL33" s="4"/>
    </row>
    <row r="34" spans="1:38" s="7" customFormat="1" x14ac:dyDescent="0.2">
      <c r="A34" s="7" t="s">
        <v>24</v>
      </c>
      <c r="B34" s="7" t="s">
        <v>0</v>
      </c>
      <c r="C34" s="6" t="s">
        <v>5</v>
      </c>
      <c r="D34" s="6">
        <v>0</v>
      </c>
      <c r="E34" s="19">
        <v>0</v>
      </c>
      <c r="F34" s="19">
        <v>0.64192479848861694</v>
      </c>
      <c r="G34" s="6">
        <v>62.520397186279297</v>
      </c>
      <c r="H34" s="6">
        <v>62.520397186279297</v>
      </c>
      <c r="I34" s="6">
        <v>0</v>
      </c>
      <c r="J34" s="6">
        <v>100</v>
      </c>
      <c r="K34" s="6">
        <v>1.5100521966814995E-2</v>
      </c>
      <c r="L34" s="19" t="s">
        <v>61</v>
      </c>
      <c r="M34" s="19"/>
      <c r="N34" s="7" t="s">
        <v>24</v>
      </c>
      <c r="O34" s="7" t="s">
        <v>5</v>
      </c>
      <c r="P34" s="6" t="s">
        <v>0</v>
      </c>
      <c r="Q34" s="6">
        <v>0</v>
      </c>
      <c r="R34" s="19">
        <v>0</v>
      </c>
      <c r="S34" s="19">
        <v>2.1568645024672151E-4</v>
      </c>
      <c r="T34" s="6">
        <v>0.62049674987792969</v>
      </c>
      <c r="U34" s="6">
        <v>0.62049674987792969</v>
      </c>
      <c r="V34" s="6">
        <v>0</v>
      </c>
      <c r="W34" s="6">
        <v>100</v>
      </c>
      <c r="X34" s="6">
        <v>2.0009739091619849E-4</v>
      </c>
      <c r="Y34" s="19" t="s">
        <v>61</v>
      </c>
      <c r="Z34" s="19"/>
      <c r="AA34" s="4" t="s">
        <v>59</v>
      </c>
      <c r="AB34" s="4"/>
      <c r="AC34" s="6">
        <v>0</v>
      </c>
      <c r="AD34" s="6">
        <v>90.250154668634593</v>
      </c>
      <c r="AE34" s="7" t="s">
        <v>59</v>
      </c>
      <c r="AG34" s="19">
        <v>0</v>
      </c>
      <c r="AH34" s="19">
        <v>98.544711719859734</v>
      </c>
      <c r="AI34" s="6" t="s">
        <v>59</v>
      </c>
      <c r="AJ34" s="7" t="s">
        <v>60</v>
      </c>
      <c r="AK34" s="7" t="s">
        <v>36</v>
      </c>
      <c r="AL34" s="4"/>
    </row>
    <row r="35" spans="1:38" s="7" customFormat="1" x14ac:dyDescent="0.2">
      <c r="A35" s="7" t="s">
        <v>25</v>
      </c>
      <c r="B35" s="7" t="s">
        <v>0</v>
      </c>
      <c r="C35" s="6" t="s">
        <v>5</v>
      </c>
      <c r="D35" s="6">
        <v>0</v>
      </c>
      <c r="E35" s="19">
        <v>0</v>
      </c>
      <c r="F35" s="19">
        <v>9.5775187015533447E-2</v>
      </c>
      <c r="G35" s="6">
        <v>9.282801628112793</v>
      </c>
      <c r="H35" s="6">
        <v>9.282801628112793</v>
      </c>
      <c r="I35" s="6">
        <v>0</v>
      </c>
      <c r="J35" s="6">
        <v>100</v>
      </c>
      <c r="K35" s="6">
        <v>9.0799815952777863E-3</v>
      </c>
      <c r="L35" s="19" t="s">
        <v>61</v>
      </c>
      <c r="M35" s="19"/>
      <c r="N35" s="7" t="s">
        <v>25</v>
      </c>
      <c r="O35" s="7" t="s">
        <v>5</v>
      </c>
      <c r="P35" s="6" t="s">
        <v>0</v>
      </c>
      <c r="Q35" s="6">
        <v>0</v>
      </c>
      <c r="R35" s="19">
        <v>0</v>
      </c>
      <c r="S35" s="19">
        <v>1.5097757568582892E-3</v>
      </c>
      <c r="T35" s="6">
        <v>4.326176643371582</v>
      </c>
      <c r="U35" s="6">
        <v>4.326176643371582</v>
      </c>
      <c r="V35" s="6">
        <v>0</v>
      </c>
      <c r="W35" s="6">
        <v>100</v>
      </c>
      <c r="X35" s="6">
        <v>1.2600888730958104E-3</v>
      </c>
      <c r="Y35" s="19" t="s">
        <v>61</v>
      </c>
      <c r="Z35" s="19"/>
      <c r="AA35" s="4" t="s">
        <v>59</v>
      </c>
      <c r="AB35" s="4"/>
      <c r="AC35" s="6">
        <v>0</v>
      </c>
      <c r="AD35" s="6">
        <v>90.250154668634593</v>
      </c>
      <c r="AE35" s="7" t="s">
        <v>59</v>
      </c>
      <c r="AG35" s="19">
        <v>0</v>
      </c>
      <c r="AH35" s="19">
        <v>98.544711719859734</v>
      </c>
      <c r="AI35" s="6" t="s">
        <v>59</v>
      </c>
      <c r="AJ35" s="7" t="s">
        <v>60</v>
      </c>
      <c r="AK35" s="7" t="s">
        <v>36</v>
      </c>
      <c r="AL35" s="4"/>
    </row>
  </sheetData>
  <conditionalFormatting sqref="AA3:AB35">
    <cfRule type="cellIs" dxfId="5" priority="6" operator="equal">
      <formula>$AA$12</formula>
    </cfRule>
  </conditionalFormatting>
  <conditionalFormatting sqref="AJ3:AJ35">
    <cfRule type="cellIs" dxfId="4" priority="5" operator="equal">
      <formula>$AJ$16</formula>
    </cfRule>
  </conditionalFormatting>
  <conditionalFormatting sqref="AA1:AB1">
    <cfRule type="cellIs" dxfId="3" priority="4" operator="equal">
      <formula>$AA$11</formula>
    </cfRule>
  </conditionalFormatting>
  <conditionalFormatting sqref="AJ1">
    <cfRule type="cellIs" dxfId="2" priority="3" operator="equal">
      <formula>$AJ$15</formula>
    </cfRule>
  </conditionalFormatting>
  <conditionalFormatting sqref="AA2:AB2">
    <cfRule type="cellIs" dxfId="1" priority="2" operator="equal">
      <formula>$AA$11</formula>
    </cfRule>
  </conditionalFormatting>
  <conditionalFormatting sqref="AJ2">
    <cfRule type="cellIs" dxfId="0" priority="1" operator="equal">
      <formula>$AJ$15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Systematicity</vt:lpstr>
      <vt:lpstr>True Systematicity</vt:lpstr>
      <vt:lpstr>Transition Level Text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 Don Tungol De Alban</cp:lastModifiedBy>
  <dcterms:created xsi:type="dcterms:W3CDTF">2018-03-15T03:14:38Z</dcterms:created>
  <dcterms:modified xsi:type="dcterms:W3CDTF">2018-08-17T01:15:11Z</dcterms:modified>
  <cp:category/>
</cp:coreProperties>
</file>