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eodong-gyun/Practice/automacro/test/excel/"/>
    </mc:Choice>
  </mc:AlternateContent>
  <xr:revisionPtr revIDLastSave="0" documentId="13_ncr:1_{60F05AF1-2811-6145-853D-6BF2C6225B9A}" xr6:coauthVersionLast="47" xr6:coauthVersionMax="47" xr10:uidLastSave="{00000000-0000-0000-0000-000000000000}"/>
  <bookViews>
    <workbookView xWindow="16560" yWindow="780" windowWidth="17640" windowHeight="19660" activeTab="2" xr2:uid="{00000000-000D-0000-FFFF-FFFF00000000}"/>
  </bookViews>
  <sheets>
    <sheet name="1. 대금청구서" sheetId="12" r:id="rId1"/>
    <sheet name="2. 경비배분표" sheetId="6" r:id="rId2"/>
    <sheet name="3. 사용현황" sheetId="8" r:id="rId3"/>
    <sheet name="5. 카운터 증빙 사진" sheetId="14" r:id="rId4"/>
    <sheet name="6. 기기List" sheetId="5" state="hidden" r:id="rId5"/>
    <sheet name="7. 단가표" sheetId="10" r:id="rId6"/>
  </sheets>
  <definedNames>
    <definedName name="_xlnm._FilterDatabase" localSheetId="2" hidden="1">'3. 사용현황'!$C$3:$N$24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'1. 대금청구서'!$A$1:$K$47</definedName>
    <definedName name="_xlnm.Print_Area" localSheetId="3">'5. 카운터 증빙 사진'!$A$1:$F$43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4" l="1"/>
  <c r="J21" i="8"/>
  <c r="J22" i="8"/>
  <c r="J23" i="8"/>
  <c r="J24" i="8"/>
  <c r="K21" i="8"/>
  <c r="K22" i="8"/>
  <c r="K23" i="8"/>
  <c r="K24" i="8"/>
  <c r="F32" i="14"/>
  <c r="F42" i="14"/>
  <c r="F39" i="14"/>
  <c r="F37" i="14"/>
  <c r="F29" i="14"/>
  <c r="F27" i="14"/>
  <c r="F24" i="14"/>
  <c r="F22" i="14"/>
  <c r="F19" i="14"/>
  <c r="F17" i="14"/>
  <c r="F14" i="14"/>
  <c r="F12" i="14"/>
  <c r="F9" i="14"/>
  <c r="F7" i="14"/>
  <c r="F4" i="14"/>
  <c r="G5" i="6"/>
  <c r="G6" i="6"/>
  <c r="H5" i="6"/>
  <c r="H6" i="6"/>
  <c r="L20" i="8"/>
  <c r="M20" i="8" s="1"/>
  <c r="L19" i="8"/>
  <c r="M19" i="8" s="1"/>
  <c r="L22" i="8"/>
  <c r="M22" i="8" s="1"/>
  <c r="L18" i="8"/>
  <c r="L23" i="8"/>
  <c r="M23" i="8" s="1"/>
  <c r="L17" i="8"/>
  <c r="M17" i="8" s="1"/>
  <c r="N17" i="8" s="1"/>
  <c r="L16" i="8"/>
  <c r="M16" i="8"/>
  <c r="N15" i="8" s="1"/>
  <c r="L15" i="8"/>
  <c r="M15" i="8"/>
  <c r="L14" i="8"/>
  <c r="M14" i="8"/>
  <c r="L13" i="8"/>
  <c r="M13" i="8" s="1"/>
  <c r="L12" i="8"/>
  <c r="M12" i="8"/>
  <c r="L11" i="8"/>
  <c r="M11" i="8"/>
  <c r="N11" i="8"/>
  <c r="L10" i="8"/>
  <c r="M10" i="8" s="1"/>
  <c r="L9" i="8"/>
  <c r="M9" i="8"/>
  <c r="L8" i="8"/>
  <c r="M8" i="8"/>
  <c r="L7" i="8"/>
  <c r="M7" i="8" s="1"/>
  <c r="N7" i="8" s="1"/>
  <c r="L6" i="8"/>
  <c r="M6" i="8"/>
  <c r="L5" i="8"/>
  <c r="M5" i="8" s="1"/>
  <c r="L21" i="8"/>
  <c r="M21" i="8" s="1"/>
  <c r="H21" i="8"/>
  <c r="G21" i="8"/>
  <c r="I19" i="8"/>
  <c r="I17" i="8"/>
  <c r="I15" i="8"/>
  <c r="I13" i="8"/>
  <c r="I11" i="8"/>
  <c r="I9" i="8"/>
  <c r="I7" i="8"/>
  <c r="I5" i="8"/>
  <c r="I21" i="8"/>
  <c r="M18" i="8"/>
  <c r="L24" i="8"/>
  <c r="M24" i="8" s="1"/>
  <c r="N19" i="8" l="1"/>
  <c r="N13" i="8"/>
  <c r="N9" i="8"/>
  <c r="N5" i="8"/>
  <c r="N21" i="8" s="1"/>
  <c r="F5" i="6"/>
  <c r="F6" i="6" l="1"/>
  <c r="I6" i="6" s="1"/>
  <c r="I5" i="6"/>
</calcChain>
</file>

<file path=xl/sharedStrings.xml><?xml version="1.0" encoding="utf-8"?>
<sst xmlns="http://schemas.openxmlformats.org/spreadsheetml/2006/main" count="184" uniqueCount="104">
  <si>
    <t>핫초코</t>
  </si>
  <si>
    <t>7층</t>
    <phoneticPr fontId="4" type="noConversion"/>
  </si>
  <si>
    <t>8층</t>
    <phoneticPr fontId="4" type="noConversion"/>
  </si>
  <si>
    <t>9층</t>
    <phoneticPr fontId="4" type="noConversion"/>
  </si>
  <si>
    <t>10층</t>
    <phoneticPr fontId="4" type="noConversion"/>
  </si>
  <si>
    <t>창의개발센터</t>
    <phoneticPr fontId="4" type="noConversion"/>
  </si>
  <si>
    <t>2021년2월16일</t>
  </si>
  <si>
    <t>최원식</t>
    <phoneticPr fontId="4" type="noConversion"/>
  </si>
  <si>
    <t>원두</t>
    <phoneticPr fontId="4" type="noConversion"/>
  </si>
  <si>
    <t>DSK-LX700</t>
    <phoneticPr fontId="4" type="noConversion"/>
  </si>
  <si>
    <t>2021년2월16일</t>
    <phoneticPr fontId="4" type="noConversion"/>
  </si>
  <si>
    <t>설치일자</t>
    <phoneticPr fontId="4" type="noConversion"/>
  </si>
  <si>
    <t xml:space="preserve">담당자 </t>
    <phoneticPr fontId="4" type="noConversion"/>
  </si>
  <si>
    <t>품목</t>
    <phoneticPr fontId="4" type="noConversion"/>
  </si>
  <si>
    <t>모델명</t>
    <phoneticPr fontId="4" type="noConversion"/>
  </si>
  <si>
    <t>설치장소</t>
    <phoneticPr fontId="4" type="noConversion"/>
  </si>
  <si>
    <t>건물명</t>
    <phoneticPr fontId="4" type="noConversion"/>
  </si>
  <si>
    <t>사업부</t>
    <phoneticPr fontId="4" type="noConversion"/>
  </si>
  <si>
    <t>No.</t>
    <phoneticPr fontId="4" type="noConversion"/>
  </si>
  <si>
    <t>원두머신기 운영 현황</t>
    <phoneticPr fontId="4" type="noConversion"/>
  </si>
  <si>
    <t>[VAT별도]</t>
  </si>
  <si>
    <t>NO</t>
  </si>
  <si>
    <t>사업부</t>
    <phoneticPr fontId="2" type="noConversion"/>
  </si>
  <si>
    <t>부서</t>
    <phoneticPr fontId="2" type="noConversion"/>
  </si>
  <si>
    <t>부서코드</t>
    <phoneticPr fontId="2" type="noConversion"/>
  </si>
  <si>
    <t>재료비</t>
    <phoneticPr fontId="2" type="noConversion"/>
  </si>
  <si>
    <t>유지관리비</t>
    <phoneticPr fontId="2" type="noConversion"/>
  </si>
  <si>
    <t>임대료</t>
    <phoneticPr fontId="2" type="noConversion"/>
  </si>
  <si>
    <t>합계</t>
    <phoneticPr fontId="2" type="noConversion"/>
  </si>
  <si>
    <t>창의개발센터</t>
    <phoneticPr fontId="2" type="noConversion"/>
  </si>
  <si>
    <t>C10A7800</t>
    <phoneticPr fontId="2" type="noConversion"/>
  </si>
  <si>
    <t>합계</t>
  </si>
  <si>
    <t>믹스</t>
  </si>
  <si>
    <t>단위:원,잔(VAT별도)</t>
    <phoneticPr fontId="2" type="noConversion"/>
  </si>
  <si>
    <t>창의개발센터</t>
  </si>
  <si>
    <t>3층</t>
  </si>
  <si>
    <t>DSK-LX700</t>
  </si>
  <si>
    <t>원두</t>
  </si>
  <si>
    <t>최원식</t>
  </si>
  <si>
    <t>서울대 공동연구소 B동</t>
    <phoneticPr fontId="4" type="noConversion"/>
  </si>
  <si>
    <t>서울R&amp;D캠퍼스 C타워</t>
  </si>
  <si>
    <t>서울R&amp;D캠퍼스 C타워</t>
    <phoneticPr fontId="2" type="noConversion"/>
  </si>
  <si>
    <t>8층</t>
    <phoneticPr fontId="2" type="noConversion"/>
  </si>
  <si>
    <t>7층</t>
    <phoneticPr fontId="2" type="noConversion"/>
  </si>
  <si>
    <t>DSK-LX700</t>
    <phoneticPr fontId="2" type="noConversion"/>
  </si>
  <si>
    <t>박행자</t>
    <phoneticPr fontId="2" type="noConversion"/>
  </si>
  <si>
    <t>박행자</t>
    <phoneticPr fontId="4" type="noConversion"/>
  </si>
  <si>
    <t>2022년03월16일</t>
    <phoneticPr fontId="2" type="noConversion"/>
  </si>
  <si>
    <t>2020년05월15일</t>
    <phoneticPr fontId="2" type="noConversion"/>
  </si>
  <si>
    <t>삼성전자 서울대 공동연구소 자판기 현황</t>
    <phoneticPr fontId="2" type="noConversion"/>
  </si>
  <si>
    <t>운영경비</t>
    <phoneticPr fontId="2" type="noConversion"/>
  </si>
  <si>
    <t>판매량</t>
    <phoneticPr fontId="2" type="noConversion"/>
  </si>
  <si>
    <t>월 지급대금
(운영경비 + 재료비)</t>
    <phoneticPr fontId="2" type="noConversion"/>
  </si>
  <si>
    <t>층</t>
    <phoneticPr fontId="2" type="noConversion"/>
  </si>
  <si>
    <t>품명</t>
    <phoneticPr fontId="2" type="noConversion"/>
  </si>
  <si>
    <t>단가</t>
    <phoneticPr fontId="2" type="noConversion"/>
  </si>
  <si>
    <t>계</t>
    <phoneticPr fontId="2" type="noConversion"/>
  </si>
  <si>
    <t>10층</t>
    <phoneticPr fontId="2" type="noConversion"/>
  </si>
  <si>
    <t>다크블론드</t>
    <phoneticPr fontId="2" type="noConversion"/>
  </si>
  <si>
    <t>9층</t>
    <phoneticPr fontId="2" type="noConversion"/>
  </si>
  <si>
    <t>다크블론드</t>
  </si>
  <si>
    <t>8층</t>
    <phoneticPr fontId="2" type="noConversion"/>
  </si>
  <si>
    <t>7층</t>
    <phoneticPr fontId="2" type="noConversion"/>
  </si>
  <si>
    <t>3층</t>
    <phoneticPr fontId="2" type="noConversion"/>
  </si>
  <si>
    <t>딥인텐소</t>
    <phoneticPr fontId="2" type="noConversion"/>
  </si>
  <si>
    <t>총합계</t>
    <phoneticPr fontId="2" type="noConversion"/>
  </si>
  <si>
    <t>딥인텐소</t>
  </si>
  <si>
    <t>서울대 공동연구소
B동</t>
    <phoneticPr fontId="2" type="noConversion"/>
  </si>
  <si>
    <t>서울 R&amp;D 캠퍼스
C타워</t>
    <phoneticPr fontId="2" type="noConversion"/>
  </si>
  <si>
    <t>장소</t>
    <phoneticPr fontId="2" type="noConversion"/>
  </si>
  <si>
    <t>설치대수*단가</t>
    <phoneticPr fontId="6" type="noConversion"/>
  </si>
  <si>
    <t>자판기 임대료</t>
    <phoneticPr fontId="6" type="noConversion"/>
  </si>
  <si>
    <t>유지관리비</t>
    <phoneticPr fontId="6" type="noConversion"/>
  </si>
  <si>
    <t>운영경비</t>
    <phoneticPr fontId="6" type="noConversion"/>
  </si>
  <si>
    <t>전품목 동일</t>
    <phoneticPr fontId="6" type="noConversion"/>
  </si>
  <si>
    <t>믹스</t>
    <phoneticPr fontId="6" type="noConversion"/>
  </si>
  <si>
    <t>핫초코</t>
    <phoneticPr fontId="6" type="noConversion"/>
  </si>
  <si>
    <t>율무차</t>
    <phoneticPr fontId="6" type="noConversion"/>
  </si>
  <si>
    <t>다크블론드</t>
    <phoneticPr fontId="6" type="noConversion"/>
  </si>
  <si>
    <t>다크나이트</t>
    <phoneticPr fontId="6" type="noConversion"/>
  </si>
  <si>
    <t>딥인텐소</t>
    <phoneticPr fontId="6" type="noConversion"/>
  </si>
  <si>
    <t>원두</t>
    <phoneticPr fontId="6" type="noConversion"/>
  </si>
  <si>
    <t>원재료비</t>
    <phoneticPr fontId="6" type="noConversion"/>
  </si>
  <si>
    <t>비고</t>
    <phoneticPr fontId="6" type="noConversion"/>
  </si>
  <si>
    <t>단가(잔)</t>
    <phoneticPr fontId="6" type="noConversion"/>
  </si>
  <si>
    <t>품명</t>
    <phoneticPr fontId="6" type="noConversion"/>
  </si>
  <si>
    <t>구분</t>
    <phoneticPr fontId="6" type="noConversion"/>
  </si>
  <si>
    <t>[단위 : 원]</t>
    <phoneticPr fontId="7" type="noConversion"/>
  </si>
  <si>
    <t>위치</t>
    <phoneticPr fontId="2" type="noConversion"/>
  </si>
  <si>
    <t>전월</t>
    <phoneticPr fontId="2" type="noConversion"/>
  </si>
  <si>
    <t>당월</t>
    <phoneticPr fontId="2" type="noConversion"/>
  </si>
  <si>
    <t>일반차</t>
    <phoneticPr fontId="6" type="noConversion"/>
  </si>
  <si>
    <t>커피</t>
    <phoneticPr fontId="6" type="noConversion"/>
  </si>
  <si>
    <t>DSK_F06, DSK-LX600
DSK-LX700(원두/믹스)</t>
    <phoneticPr fontId="6" type="noConversion"/>
  </si>
  <si>
    <t>위치</t>
    <phoneticPr fontId="9" type="noConversion"/>
  </si>
  <si>
    <t>원두종류</t>
    <phoneticPr fontId="9" type="noConversion"/>
  </si>
  <si>
    <t>서울 R&amp;D 캠퍼스
C타워</t>
    <phoneticPr fontId="9" type="noConversion"/>
  </si>
  <si>
    <t>사진</t>
    <phoneticPr fontId="9" type="noConversion"/>
  </si>
  <si>
    <t>카운터 증빙 사진</t>
    <phoneticPr fontId="4" type="noConversion"/>
  </si>
  <si>
    <t>합계</t>
    <phoneticPr fontId="9" type="noConversion"/>
  </si>
  <si>
    <t>□ '24년 계약단가표 (커피머신) □</t>
    <phoneticPr fontId="7" type="noConversion"/>
  </si>
  <si>
    <t>카운터</t>
    <phoneticPr fontId="2" type="noConversion"/>
  </si>
  <si>
    <r>
      <t xml:space="preserve">서울대 공동연구소 임대 커피자판기 사업부 비용 배분 ('24년 </t>
    </r>
    <r>
      <rPr>
        <b/>
        <sz val="18"/>
        <color indexed="8"/>
        <rFont val="맑은 고딕"/>
        <family val="3"/>
        <charset val="129"/>
      </rPr>
      <t>5</t>
    </r>
    <r>
      <rPr>
        <b/>
        <sz val="18"/>
        <color indexed="8"/>
        <rFont val="맑은고딕"/>
        <family val="3"/>
        <charset val="129"/>
      </rPr>
      <t>월)</t>
    </r>
    <phoneticPr fontId="2" type="noConversion"/>
  </si>
  <si>
    <t>서동균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</si>
</sst>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#,##0_ ;[Red]\-#,##0\ "/>
    <numFmt numFmtId="178" formatCode="#,###&quot;원&quot;"/>
  </numFmts>
  <fonts count="28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2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고딕"/>
      <family val="3"/>
      <charset val="129"/>
    </font>
    <font>
      <b/>
      <sz val="18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0"/>
      <color theme="1"/>
      <name val="맑은고딕"/>
      <family val="3"/>
      <charset val="129"/>
    </font>
    <font>
      <b/>
      <sz val="10"/>
      <color theme="1"/>
      <name val="맑은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굴림체"/>
      <family val="3"/>
      <charset val="129"/>
    </font>
    <font>
      <b/>
      <sz val="18"/>
      <color rgb="FF000000"/>
      <name val="맑은고딕"/>
      <family val="3"/>
      <charset val="129"/>
    </font>
    <font>
      <sz val="9"/>
      <color theme="1"/>
      <name val="맑은고딕"/>
      <family val="3"/>
      <charset val="129"/>
    </font>
    <font>
      <sz val="28"/>
      <color theme="1"/>
      <name val="굴림체"/>
      <family val="3"/>
      <charset val="129"/>
    </font>
    <font>
      <sz val="22"/>
      <color theme="1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2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37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177" fontId="14" fillId="0" borderId="0" xfId="2" applyNumberFormat="1" applyFont="1" applyAlignment="1">
      <alignment horizontal="center" vertical="center"/>
    </xf>
    <xf numFmtId="177" fontId="15" fillId="0" borderId="0" xfId="2" applyNumberFormat="1" applyFont="1" applyAlignment="1">
      <alignment horizontal="center" vertical="center"/>
    </xf>
    <xf numFmtId="177" fontId="14" fillId="0" borderId="1" xfId="2" applyNumberFormat="1" applyFont="1" applyBorder="1" applyAlignment="1">
      <alignment horizontal="center" vertical="center"/>
    </xf>
    <xf numFmtId="0" fontId="16" fillId="0" borderId="0" xfId="2" applyFont="1">
      <alignment vertical="center"/>
    </xf>
    <xf numFmtId="0" fontId="16" fillId="0" borderId="0" xfId="2" applyFont="1" applyAlignment="1">
      <alignment horizontal="center" vertical="center"/>
    </xf>
    <xf numFmtId="14" fontId="16" fillId="0" borderId="2" xfId="2" applyNumberFormat="1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 wrapText="1"/>
    </xf>
    <xf numFmtId="177" fontId="14" fillId="0" borderId="3" xfId="2" applyNumberFormat="1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14" fontId="16" fillId="0" borderId="5" xfId="2" applyNumberFormat="1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 wrapText="1"/>
    </xf>
    <xf numFmtId="177" fontId="14" fillId="0" borderId="6" xfId="2" applyNumberFormat="1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right" vertical="center"/>
    </xf>
    <xf numFmtId="176" fontId="17" fillId="0" borderId="0" xfId="1" applyFont="1" applyFill="1" applyBorder="1" applyAlignment="1">
      <alignment vertical="center"/>
    </xf>
    <xf numFmtId="177" fontId="15" fillId="3" borderId="1" xfId="2" applyNumberFormat="1" applyFont="1" applyFill="1" applyBorder="1" applyAlignment="1">
      <alignment horizontal="center" vertical="center"/>
    </xf>
    <xf numFmtId="177" fontId="15" fillId="4" borderId="9" xfId="2" applyNumberFormat="1" applyFont="1" applyFill="1" applyBorder="1" applyAlignment="1">
      <alignment horizontal="center" vertical="center"/>
    </xf>
    <xf numFmtId="177" fontId="14" fillId="0" borderId="8" xfId="2" applyNumberFormat="1" applyFont="1" applyBorder="1" applyAlignment="1">
      <alignment horizontal="center" vertical="center"/>
    </xf>
    <xf numFmtId="177" fontId="15" fillId="3" borderId="10" xfId="2" applyNumberFormat="1" applyFont="1" applyFill="1" applyBorder="1" applyAlignment="1">
      <alignment horizontal="center" vertical="center"/>
    </xf>
    <xf numFmtId="177" fontId="15" fillId="3" borderId="11" xfId="2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12" fillId="0" borderId="10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12" fillId="0" borderId="1" xfId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76" fontId="12" fillId="0" borderId="6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76" fontId="12" fillId="0" borderId="11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8" fontId="17" fillId="0" borderId="1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5" fillId="4" borderId="8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0" fillId="0" borderId="18" xfId="2" applyNumberFormat="1" applyFont="1" applyBorder="1" applyAlignment="1">
      <alignment horizontal="center" vertical="center"/>
    </xf>
    <xf numFmtId="177" fontId="20" fillId="0" borderId="1" xfId="2" applyNumberFormat="1" applyFont="1" applyBorder="1" applyAlignment="1">
      <alignment horizontal="center" vertical="center"/>
    </xf>
    <xf numFmtId="177" fontId="20" fillId="0" borderId="6" xfId="2" applyNumberFormat="1" applyFont="1" applyBorder="1" applyAlignment="1">
      <alignment horizontal="center" vertical="center"/>
    </xf>
    <xf numFmtId="177" fontId="20" fillId="0" borderId="19" xfId="2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12" fillId="0" borderId="1" xfId="1" applyFont="1" applyBorder="1">
      <alignment vertical="center"/>
    </xf>
    <xf numFmtId="176" fontId="12" fillId="0" borderId="10" xfId="1" applyFont="1" applyBorder="1">
      <alignment vertical="center"/>
    </xf>
    <xf numFmtId="0" fontId="21" fillId="0" borderId="0" xfId="0" applyFont="1" applyAlignment="1">
      <alignment horizontal="center" vertical="center" readingOrder="1"/>
    </xf>
    <xf numFmtId="0" fontId="22" fillId="0" borderId="20" xfId="0" applyFont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7" fontId="14" fillId="0" borderId="23" xfId="2" applyNumberFormat="1" applyFont="1" applyBorder="1" applyAlignment="1">
      <alignment horizontal="center" vertical="center"/>
    </xf>
    <xf numFmtId="177" fontId="14" fillId="0" borderId="14" xfId="2" applyNumberFormat="1" applyFont="1" applyBorder="1" applyAlignment="1">
      <alignment horizontal="center" vertical="center"/>
    </xf>
    <xf numFmtId="177" fontId="14" fillId="0" borderId="24" xfId="2" applyNumberFormat="1" applyFont="1" applyBorder="1" applyAlignment="1">
      <alignment horizontal="right" vertical="center"/>
    </xf>
    <xf numFmtId="177" fontId="15" fillId="4" borderId="25" xfId="2" applyNumberFormat="1" applyFont="1" applyFill="1" applyBorder="1" applyAlignment="1">
      <alignment horizontal="center" vertical="center"/>
    </xf>
    <xf numFmtId="177" fontId="15" fillId="4" borderId="26" xfId="2" applyNumberFormat="1" applyFont="1" applyFill="1" applyBorder="1" applyAlignment="1">
      <alignment horizontal="center" vertical="center"/>
    </xf>
    <xf numFmtId="177" fontId="15" fillId="4" borderId="11" xfId="2" applyNumberFormat="1" applyFont="1" applyFill="1" applyBorder="1" applyAlignment="1">
      <alignment horizontal="center" vertical="center"/>
    </xf>
    <xf numFmtId="177" fontId="15" fillId="4" borderId="9" xfId="2" applyNumberFormat="1" applyFont="1" applyFill="1" applyBorder="1" applyAlignment="1">
      <alignment horizontal="center" vertical="center"/>
    </xf>
    <xf numFmtId="177" fontId="15" fillId="4" borderId="17" xfId="2" applyNumberFormat="1" applyFont="1" applyFill="1" applyBorder="1" applyAlignment="1">
      <alignment horizontal="center" vertical="center" wrapText="1"/>
    </xf>
    <xf numFmtId="177" fontId="15" fillId="4" borderId="27" xfId="2" applyNumberFormat="1" applyFont="1" applyFill="1" applyBorder="1" applyAlignment="1">
      <alignment horizontal="center" vertical="center"/>
    </xf>
    <xf numFmtId="177" fontId="14" fillId="0" borderId="28" xfId="2" applyNumberFormat="1" applyFont="1" applyBorder="1" applyAlignment="1">
      <alignment horizontal="center" vertical="center" wrapText="1"/>
    </xf>
    <xf numFmtId="177" fontId="14" fillId="0" borderId="29" xfId="2" applyNumberFormat="1" applyFont="1" applyBorder="1" applyAlignment="1">
      <alignment horizontal="center" vertical="center"/>
    </xf>
    <xf numFmtId="177" fontId="14" fillId="0" borderId="8" xfId="2" applyNumberFormat="1" applyFont="1" applyBorder="1" applyAlignment="1">
      <alignment horizontal="center" vertical="center"/>
    </xf>
    <xf numFmtId="177" fontId="14" fillId="0" borderId="6" xfId="2" applyNumberFormat="1" applyFont="1" applyBorder="1" applyAlignment="1">
      <alignment horizontal="center" vertical="center"/>
    </xf>
    <xf numFmtId="177" fontId="14" fillId="0" borderId="1" xfId="2" applyNumberFormat="1" applyFont="1" applyBorder="1" applyAlignment="1">
      <alignment horizontal="center" vertical="center"/>
    </xf>
    <xf numFmtId="177" fontId="14" fillId="0" borderId="19" xfId="2" applyNumberFormat="1" applyFont="1" applyBorder="1" applyAlignment="1">
      <alignment horizontal="center" vertical="center"/>
    </xf>
    <xf numFmtId="177" fontId="23" fillId="0" borderId="0" xfId="2" applyNumberFormat="1" applyFont="1" applyAlignment="1">
      <alignment horizontal="center" vertical="center"/>
    </xf>
    <xf numFmtId="177" fontId="14" fillId="0" borderId="34" xfId="2" applyNumberFormat="1" applyFont="1" applyBorder="1" applyAlignment="1">
      <alignment horizontal="center" vertical="center"/>
    </xf>
    <xf numFmtId="177" fontId="14" fillId="0" borderId="35" xfId="2" applyNumberFormat="1" applyFont="1" applyBorder="1" applyAlignment="1">
      <alignment horizontal="center" vertical="center"/>
    </xf>
    <xf numFmtId="177" fontId="14" fillId="0" borderId="36" xfId="2" applyNumberFormat="1" applyFont="1" applyBorder="1" applyAlignment="1">
      <alignment horizontal="center" vertical="center"/>
    </xf>
    <xf numFmtId="177" fontId="15" fillId="3" borderId="15" xfId="2" applyNumberFormat="1" applyFont="1" applyFill="1" applyBorder="1" applyAlignment="1">
      <alignment horizontal="center" vertical="center"/>
    </xf>
    <xf numFmtId="177" fontId="15" fillId="3" borderId="19" xfId="2" applyNumberFormat="1" applyFont="1" applyFill="1" applyBorder="1" applyAlignment="1">
      <alignment horizontal="center" vertical="center"/>
    </xf>
    <xf numFmtId="177" fontId="15" fillId="3" borderId="38" xfId="2" applyNumberFormat="1" applyFont="1" applyFill="1" applyBorder="1" applyAlignment="1">
      <alignment horizontal="center" vertical="center"/>
    </xf>
    <xf numFmtId="177" fontId="15" fillId="3" borderId="32" xfId="2" applyNumberFormat="1" applyFont="1" applyFill="1" applyBorder="1" applyAlignment="1">
      <alignment horizontal="center" vertical="center"/>
    </xf>
    <xf numFmtId="177" fontId="15" fillId="3" borderId="0" xfId="2" applyNumberFormat="1" applyFont="1" applyFill="1" applyAlignment="1">
      <alignment horizontal="center" vertical="center"/>
    </xf>
    <xf numFmtId="177" fontId="15" fillId="3" borderId="20" xfId="2" applyNumberFormat="1" applyFont="1" applyFill="1" applyBorder="1" applyAlignment="1">
      <alignment horizontal="center" vertical="center"/>
    </xf>
    <xf numFmtId="177" fontId="14" fillId="0" borderId="8" xfId="2" applyNumberFormat="1" applyFont="1" applyBorder="1" applyAlignment="1">
      <alignment horizontal="center" vertical="center" wrapText="1"/>
    </xf>
    <xf numFmtId="177" fontId="14" fillId="0" borderId="19" xfId="2" applyNumberFormat="1" applyFont="1" applyBorder="1" applyAlignment="1">
      <alignment horizontal="center" vertical="center" wrapText="1"/>
    </xf>
    <xf numFmtId="177" fontId="14" fillId="0" borderId="30" xfId="2" applyNumberFormat="1" applyFont="1" applyBorder="1" applyAlignment="1">
      <alignment horizontal="center" vertical="center" wrapText="1"/>
    </xf>
    <xf numFmtId="177" fontId="14" fillId="0" borderId="31" xfId="2" applyNumberFormat="1" applyFont="1" applyBorder="1" applyAlignment="1">
      <alignment horizontal="center" vertical="center" wrapText="1"/>
    </xf>
    <xf numFmtId="177" fontId="15" fillId="3" borderId="16" xfId="2" applyNumberFormat="1" applyFont="1" applyFill="1" applyBorder="1" applyAlignment="1">
      <alignment horizontal="center" vertical="center"/>
    </xf>
    <xf numFmtId="177" fontId="15" fillId="3" borderId="34" xfId="2" applyNumberFormat="1" applyFont="1" applyFill="1" applyBorder="1" applyAlignment="1">
      <alignment horizontal="center" vertical="center"/>
    </xf>
    <xf numFmtId="177" fontId="15" fillId="3" borderId="37" xfId="2" applyNumberFormat="1" applyFont="1" applyFill="1" applyBorder="1" applyAlignment="1">
      <alignment horizontal="center" vertical="center"/>
    </xf>
    <xf numFmtId="176" fontId="12" fillId="0" borderId="13" xfId="1" applyFont="1" applyBorder="1" applyAlignment="1">
      <alignment horizontal="center" vertical="center"/>
    </xf>
    <xf numFmtId="176" fontId="12" fillId="0" borderId="12" xfId="1" applyFont="1" applyBorder="1" applyAlignment="1">
      <alignment horizontal="center" vertical="center"/>
    </xf>
    <xf numFmtId="0" fontId="24" fillId="6" borderId="39" xfId="2" applyFont="1" applyFill="1" applyBorder="1" applyAlignment="1">
      <alignment horizontal="center" vertical="center"/>
    </xf>
    <xf numFmtId="0" fontId="24" fillId="6" borderId="40" xfId="2" applyFont="1" applyFill="1" applyBorder="1" applyAlignment="1">
      <alignment horizontal="center" vertical="center"/>
    </xf>
    <xf numFmtId="0" fontId="24" fillId="6" borderId="41" xfId="2" applyFont="1" applyFill="1" applyBorder="1" applyAlignment="1">
      <alignment horizontal="center" vertical="center"/>
    </xf>
    <xf numFmtId="0" fontId="24" fillId="6" borderId="42" xfId="2" applyFont="1" applyFill="1" applyBorder="1" applyAlignment="1">
      <alignment horizontal="center" vertical="center"/>
    </xf>
    <xf numFmtId="0" fontId="24" fillId="6" borderId="24" xfId="2" applyFont="1" applyFill="1" applyBorder="1" applyAlignment="1">
      <alignment horizontal="center" vertical="center"/>
    </xf>
    <xf numFmtId="0" fontId="24" fillId="6" borderId="33" xfId="2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77" fontId="25" fillId="0" borderId="1" xfId="2" applyNumberFormat="1" applyFont="1" applyBorder="1" applyAlignment="1">
      <alignment horizontal="center" vertical="center"/>
    </xf>
    <xf numFmtId="177" fontId="25" fillId="0" borderId="10" xfId="2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25" fillId="0" borderId="45" xfId="2" applyNumberFormat="1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6" fillId="0" borderId="18" xfId="2" applyFont="1" applyBorder="1" applyAlignment="1">
      <alignment horizontal="center" vertical="center"/>
    </xf>
    <xf numFmtId="0" fontId="26" fillId="0" borderId="9" xfId="2" applyFont="1" applyBorder="1" applyAlignment="1">
      <alignment horizontal="center" vertical="center"/>
    </xf>
    <xf numFmtId="0" fontId="24" fillId="6" borderId="47" xfId="2" applyFont="1" applyFill="1" applyBorder="1" applyAlignment="1">
      <alignment horizontal="center" vertical="center"/>
    </xf>
    <xf numFmtId="0" fontId="24" fillId="6" borderId="48" xfId="2" applyFont="1" applyFill="1" applyBorder="1" applyAlignment="1">
      <alignment horizontal="center" vertical="center"/>
    </xf>
    <xf numFmtId="0" fontId="24" fillId="6" borderId="49" xfId="2" applyFont="1" applyFill="1" applyBorder="1" applyAlignment="1">
      <alignment horizontal="center" vertical="center"/>
    </xf>
    <xf numFmtId="0" fontId="24" fillId="6" borderId="50" xfId="2" applyFont="1" applyFill="1" applyBorder="1" applyAlignment="1">
      <alignment horizontal="center" vertical="center"/>
    </xf>
    <xf numFmtId="0" fontId="24" fillId="6" borderId="8" xfId="2" applyFont="1" applyFill="1" applyBorder="1" applyAlignment="1">
      <alignment horizontal="center" vertical="center"/>
    </xf>
    <xf numFmtId="0" fontId="24" fillId="6" borderId="51" xfId="2" applyFont="1" applyFill="1" applyBorder="1" applyAlignment="1">
      <alignment horizontal="center" vertical="center"/>
    </xf>
    <xf numFmtId="0" fontId="26" fillId="0" borderId="52" xfId="2" applyFont="1" applyBorder="1" applyAlignment="1">
      <alignment horizontal="center" vertical="center"/>
    </xf>
    <xf numFmtId="0" fontId="26" fillId="0" borderId="53" xfId="2" applyFont="1" applyBorder="1" applyAlignment="1">
      <alignment horizontal="center" vertical="center"/>
    </xf>
    <xf numFmtId="0" fontId="26" fillId="0" borderId="54" xfId="2" applyFont="1" applyBorder="1" applyAlignment="1">
      <alignment horizontal="center" vertical="center"/>
    </xf>
    <xf numFmtId="0" fontId="26" fillId="0" borderId="55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56" xfId="2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3" fillId="5" borderId="57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jpe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png"/><Relationship Id="rId2" Type="http://schemas.openxmlformats.org/officeDocument/2006/relationships/image" Target="../media/image3.jpe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40" Type="http://schemas.openxmlformats.org/officeDocument/2006/relationships/image" Target="../media/image41.png"/><Relationship Id="rId5" Type="http://schemas.openxmlformats.org/officeDocument/2006/relationships/image" Target="../media/image6.jpeg"/><Relationship Id="rId15" Type="http://schemas.openxmlformats.org/officeDocument/2006/relationships/image" Target="../media/image16.png"/><Relationship Id="rId23" Type="http://schemas.openxmlformats.org/officeDocument/2006/relationships/image" Target="../media/image24.jpe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5.jpe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8" Type="http://schemas.openxmlformats.org/officeDocument/2006/relationships/image" Target="../media/image9.png"/><Relationship Id="rId3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635000</xdr:colOff>
      <xdr:row>46</xdr:row>
      <xdr:rowOff>165100</xdr:rowOff>
    </xdr:to>
    <xdr:pic>
      <xdr:nvPicPr>
        <xdr:cNvPr id="10388" name="그림 1">
          <a:extLst>
            <a:ext uri="{FF2B5EF4-FFF2-40B4-BE49-F238E27FC236}">
              <a16:creationId xmlns:a16="http://schemas.microsoft.com/office/drawing/2014/main" id="{1A08DCC7-F94D-4B41-980E-A9BAFC680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93000" cy="89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42</xdr:row>
      <xdr:rowOff>12700</xdr:rowOff>
    </xdr:from>
    <xdr:to>
      <xdr:col>3</xdr:col>
      <xdr:colOff>1320800</xdr:colOff>
      <xdr:row>42</xdr:row>
      <xdr:rowOff>876300</xdr:rowOff>
    </xdr:to>
    <xdr:pic>
      <xdr:nvPicPr>
        <xdr:cNvPr id="14351" name="그림 42">
          <a:extLst>
            <a:ext uri="{FF2B5EF4-FFF2-40B4-BE49-F238E27FC236}">
              <a16:creationId xmlns:a16="http://schemas.microsoft.com/office/drawing/2014/main" id="{7534D247-27FA-D14D-AE6E-A20692117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5318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41</xdr:row>
      <xdr:rowOff>12700</xdr:rowOff>
    </xdr:from>
    <xdr:to>
      <xdr:col>3</xdr:col>
      <xdr:colOff>1320800</xdr:colOff>
      <xdr:row>41</xdr:row>
      <xdr:rowOff>876300</xdr:rowOff>
    </xdr:to>
    <xdr:pic>
      <xdr:nvPicPr>
        <xdr:cNvPr id="14352" name="그림 2">
          <a:extLst>
            <a:ext uri="{FF2B5EF4-FFF2-40B4-BE49-F238E27FC236}">
              <a16:creationId xmlns:a16="http://schemas.microsoft.com/office/drawing/2014/main" id="{1B948FDD-D791-7A48-8C2A-37AFA6846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4429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38</xdr:row>
      <xdr:rowOff>12700</xdr:rowOff>
    </xdr:from>
    <xdr:to>
      <xdr:col>3</xdr:col>
      <xdr:colOff>1320800</xdr:colOff>
      <xdr:row>38</xdr:row>
      <xdr:rowOff>876300</xdr:rowOff>
    </xdr:to>
    <xdr:pic>
      <xdr:nvPicPr>
        <xdr:cNvPr id="14353" name="그림 3">
          <a:extLst>
            <a:ext uri="{FF2B5EF4-FFF2-40B4-BE49-F238E27FC236}">
              <a16:creationId xmlns:a16="http://schemas.microsoft.com/office/drawing/2014/main" id="{C4FA1580-0657-0F4C-9A0C-95EC394B0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1762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40</xdr:row>
      <xdr:rowOff>12700</xdr:rowOff>
    </xdr:from>
    <xdr:to>
      <xdr:col>3</xdr:col>
      <xdr:colOff>1320800</xdr:colOff>
      <xdr:row>40</xdr:row>
      <xdr:rowOff>876300</xdr:rowOff>
    </xdr:to>
    <xdr:pic>
      <xdr:nvPicPr>
        <xdr:cNvPr id="14354" name="그림 4">
          <a:extLst>
            <a:ext uri="{FF2B5EF4-FFF2-40B4-BE49-F238E27FC236}">
              <a16:creationId xmlns:a16="http://schemas.microsoft.com/office/drawing/2014/main" id="{4F486035-B49F-854E-98AF-9235818BB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3540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39</xdr:row>
      <xdr:rowOff>12700</xdr:rowOff>
    </xdr:from>
    <xdr:to>
      <xdr:col>3</xdr:col>
      <xdr:colOff>1320800</xdr:colOff>
      <xdr:row>39</xdr:row>
      <xdr:rowOff>889000</xdr:rowOff>
    </xdr:to>
    <xdr:pic>
      <xdr:nvPicPr>
        <xdr:cNvPr id="14355" name="그림 5">
          <a:extLst>
            <a:ext uri="{FF2B5EF4-FFF2-40B4-BE49-F238E27FC236}">
              <a16:creationId xmlns:a16="http://schemas.microsoft.com/office/drawing/2014/main" id="{34E3D0B6-2D7B-944F-8332-6E1A76EE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2651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36</xdr:row>
      <xdr:rowOff>12700</xdr:rowOff>
    </xdr:from>
    <xdr:to>
      <xdr:col>3</xdr:col>
      <xdr:colOff>1320800</xdr:colOff>
      <xdr:row>37</xdr:row>
      <xdr:rowOff>0</xdr:rowOff>
    </xdr:to>
    <xdr:pic>
      <xdr:nvPicPr>
        <xdr:cNvPr id="14356" name="그림 6">
          <a:extLst>
            <a:ext uri="{FF2B5EF4-FFF2-40B4-BE49-F238E27FC236}">
              <a16:creationId xmlns:a16="http://schemas.microsoft.com/office/drawing/2014/main" id="{69DA81EE-193A-F54A-8632-FB7986AD8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9984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37</xdr:row>
      <xdr:rowOff>12700</xdr:rowOff>
    </xdr:from>
    <xdr:to>
      <xdr:col>3</xdr:col>
      <xdr:colOff>1320800</xdr:colOff>
      <xdr:row>37</xdr:row>
      <xdr:rowOff>889000</xdr:rowOff>
    </xdr:to>
    <xdr:pic>
      <xdr:nvPicPr>
        <xdr:cNvPr id="14357" name="그림 7">
          <a:extLst>
            <a:ext uri="{FF2B5EF4-FFF2-40B4-BE49-F238E27FC236}">
              <a16:creationId xmlns:a16="http://schemas.microsoft.com/office/drawing/2014/main" id="{E40FEC51-1245-7A4F-BF60-A06366034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0873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33</xdr:row>
      <xdr:rowOff>12700</xdr:rowOff>
    </xdr:from>
    <xdr:to>
      <xdr:col>3</xdr:col>
      <xdr:colOff>1320800</xdr:colOff>
      <xdr:row>34</xdr:row>
      <xdr:rowOff>0</xdr:rowOff>
    </xdr:to>
    <xdr:pic>
      <xdr:nvPicPr>
        <xdr:cNvPr id="14358" name="그림 8">
          <a:extLst>
            <a:ext uri="{FF2B5EF4-FFF2-40B4-BE49-F238E27FC236}">
              <a16:creationId xmlns:a16="http://schemas.microsoft.com/office/drawing/2014/main" id="{811CAE47-3471-A24E-8D93-ADDC2D446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7317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35</xdr:row>
      <xdr:rowOff>12700</xdr:rowOff>
    </xdr:from>
    <xdr:to>
      <xdr:col>3</xdr:col>
      <xdr:colOff>1320800</xdr:colOff>
      <xdr:row>35</xdr:row>
      <xdr:rowOff>876300</xdr:rowOff>
    </xdr:to>
    <xdr:pic>
      <xdr:nvPicPr>
        <xdr:cNvPr id="14359" name="그림 9">
          <a:extLst>
            <a:ext uri="{FF2B5EF4-FFF2-40B4-BE49-F238E27FC236}">
              <a16:creationId xmlns:a16="http://schemas.microsoft.com/office/drawing/2014/main" id="{04B59A8C-39C3-9047-9604-D19BB0C91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9095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34</xdr:row>
      <xdr:rowOff>12700</xdr:rowOff>
    </xdr:from>
    <xdr:to>
      <xdr:col>4</xdr:col>
      <xdr:colOff>0</xdr:colOff>
      <xdr:row>34</xdr:row>
      <xdr:rowOff>876300</xdr:rowOff>
    </xdr:to>
    <xdr:pic>
      <xdr:nvPicPr>
        <xdr:cNvPr id="14360" name="그림 10">
          <a:extLst>
            <a:ext uri="{FF2B5EF4-FFF2-40B4-BE49-F238E27FC236}">
              <a16:creationId xmlns:a16="http://schemas.microsoft.com/office/drawing/2014/main" id="{7C3F4E6A-2CC3-394B-A0CB-88BA5648C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8206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31</xdr:row>
      <xdr:rowOff>12700</xdr:rowOff>
    </xdr:from>
    <xdr:to>
      <xdr:col>4</xdr:col>
      <xdr:colOff>0</xdr:colOff>
      <xdr:row>32</xdr:row>
      <xdr:rowOff>0</xdr:rowOff>
    </xdr:to>
    <xdr:pic>
      <xdr:nvPicPr>
        <xdr:cNvPr id="14361" name="그림 11">
          <a:extLst>
            <a:ext uri="{FF2B5EF4-FFF2-40B4-BE49-F238E27FC236}">
              <a16:creationId xmlns:a16="http://schemas.microsoft.com/office/drawing/2014/main" id="{18D134D3-F821-8345-80B7-934645B22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5539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32</xdr:row>
      <xdr:rowOff>12700</xdr:rowOff>
    </xdr:from>
    <xdr:to>
      <xdr:col>3</xdr:col>
      <xdr:colOff>1320800</xdr:colOff>
      <xdr:row>32</xdr:row>
      <xdr:rowOff>876300</xdr:rowOff>
    </xdr:to>
    <xdr:pic>
      <xdr:nvPicPr>
        <xdr:cNvPr id="14362" name="그림 12">
          <a:extLst>
            <a:ext uri="{FF2B5EF4-FFF2-40B4-BE49-F238E27FC236}">
              <a16:creationId xmlns:a16="http://schemas.microsoft.com/office/drawing/2014/main" id="{2EA3C211-2EB7-2443-9951-B42D13290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6428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28</xdr:row>
      <xdr:rowOff>12700</xdr:rowOff>
    </xdr:from>
    <xdr:to>
      <xdr:col>4</xdr:col>
      <xdr:colOff>0</xdr:colOff>
      <xdr:row>28</xdr:row>
      <xdr:rowOff>876300</xdr:rowOff>
    </xdr:to>
    <xdr:pic>
      <xdr:nvPicPr>
        <xdr:cNvPr id="14363" name="그림 13">
          <a:extLst>
            <a:ext uri="{FF2B5EF4-FFF2-40B4-BE49-F238E27FC236}">
              <a16:creationId xmlns:a16="http://schemas.microsoft.com/office/drawing/2014/main" id="{7C97B7DE-F36D-984C-A2CD-B40AA03F5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2872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30</xdr:row>
      <xdr:rowOff>12700</xdr:rowOff>
    </xdr:from>
    <xdr:to>
      <xdr:col>4</xdr:col>
      <xdr:colOff>0</xdr:colOff>
      <xdr:row>30</xdr:row>
      <xdr:rowOff>876300</xdr:rowOff>
    </xdr:to>
    <xdr:pic>
      <xdr:nvPicPr>
        <xdr:cNvPr id="14364" name="그림 14">
          <a:extLst>
            <a:ext uri="{FF2B5EF4-FFF2-40B4-BE49-F238E27FC236}">
              <a16:creationId xmlns:a16="http://schemas.microsoft.com/office/drawing/2014/main" id="{52E6842A-76D9-1C43-96BE-37DDA4EC0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4650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29</xdr:row>
      <xdr:rowOff>12700</xdr:rowOff>
    </xdr:from>
    <xdr:to>
      <xdr:col>3</xdr:col>
      <xdr:colOff>1320800</xdr:colOff>
      <xdr:row>29</xdr:row>
      <xdr:rowOff>876300</xdr:rowOff>
    </xdr:to>
    <xdr:pic>
      <xdr:nvPicPr>
        <xdr:cNvPr id="14365" name="그림 15">
          <a:extLst>
            <a:ext uri="{FF2B5EF4-FFF2-40B4-BE49-F238E27FC236}">
              <a16:creationId xmlns:a16="http://schemas.microsoft.com/office/drawing/2014/main" id="{5EB8C62F-57B8-5F4D-9617-5ED216195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3761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7</xdr:row>
      <xdr:rowOff>12700</xdr:rowOff>
    </xdr:from>
    <xdr:to>
      <xdr:col>3</xdr:col>
      <xdr:colOff>1320800</xdr:colOff>
      <xdr:row>7</xdr:row>
      <xdr:rowOff>876300</xdr:rowOff>
    </xdr:to>
    <xdr:pic>
      <xdr:nvPicPr>
        <xdr:cNvPr id="14366" name="그림 16">
          <a:extLst>
            <a:ext uri="{FF2B5EF4-FFF2-40B4-BE49-F238E27FC236}">
              <a16:creationId xmlns:a16="http://schemas.microsoft.com/office/drawing/2014/main" id="{28247146-64B5-3D49-A96D-73A76D618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4203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6</xdr:row>
      <xdr:rowOff>12700</xdr:rowOff>
    </xdr:from>
    <xdr:to>
      <xdr:col>4</xdr:col>
      <xdr:colOff>0</xdr:colOff>
      <xdr:row>7</xdr:row>
      <xdr:rowOff>0</xdr:rowOff>
    </xdr:to>
    <xdr:pic>
      <xdr:nvPicPr>
        <xdr:cNvPr id="14367" name="그림 17">
          <a:extLst>
            <a:ext uri="{FF2B5EF4-FFF2-40B4-BE49-F238E27FC236}">
              <a16:creationId xmlns:a16="http://schemas.microsoft.com/office/drawing/2014/main" id="{81DA4361-C4F8-EE4D-97F8-E16913EBE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314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5</xdr:row>
      <xdr:rowOff>12700</xdr:rowOff>
    </xdr:from>
    <xdr:to>
      <xdr:col>3</xdr:col>
      <xdr:colOff>1320800</xdr:colOff>
      <xdr:row>5</xdr:row>
      <xdr:rowOff>889000</xdr:rowOff>
    </xdr:to>
    <xdr:pic>
      <xdr:nvPicPr>
        <xdr:cNvPr id="14368" name="그림 18">
          <a:extLst>
            <a:ext uri="{FF2B5EF4-FFF2-40B4-BE49-F238E27FC236}">
              <a16:creationId xmlns:a16="http://schemas.microsoft.com/office/drawing/2014/main" id="{4A5E35F8-7337-AD43-A742-E5A463224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425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</xdr:row>
      <xdr:rowOff>12700</xdr:rowOff>
    </xdr:from>
    <xdr:to>
      <xdr:col>4</xdr:col>
      <xdr:colOff>0</xdr:colOff>
      <xdr:row>5</xdr:row>
      <xdr:rowOff>0</xdr:rowOff>
    </xdr:to>
    <xdr:pic>
      <xdr:nvPicPr>
        <xdr:cNvPr id="14369" name="그림 19">
          <a:extLst>
            <a:ext uri="{FF2B5EF4-FFF2-40B4-BE49-F238E27FC236}">
              <a16:creationId xmlns:a16="http://schemas.microsoft.com/office/drawing/2014/main" id="{5D9FA920-82C9-FB44-B6B4-74D4FC6BF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536700"/>
          <a:ext cx="13335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0</xdr:colOff>
      <xdr:row>3</xdr:row>
      <xdr:rowOff>876300</xdr:rowOff>
    </xdr:to>
    <xdr:pic>
      <xdr:nvPicPr>
        <xdr:cNvPr id="14370" name="그림 20">
          <a:extLst>
            <a:ext uri="{FF2B5EF4-FFF2-40B4-BE49-F238E27FC236}">
              <a16:creationId xmlns:a16="http://schemas.microsoft.com/office/drawing/2014/main" id="{2821BBA8-6F5E-5C46-BCA6-D5044AAA5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60400"/>
          <a:ext cx="13335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12</xdr:row>
      <xdr:rowOff>12700</xdr:rowOff>
    </xdr:from>
    <xdr:to>
      <xdr:col>3</xdr:col>
      <xdr:colOff>1320800</xdr:colOff>
      <xdr:row>12</xdr:row>
      <xdr:rowOff>876300</xdr:rowOff>
    </xdr:to>
    <xdr:pic>
      <xdr:nvPicPr>
        <xdr:cNvPr id="14371" name="그림 21">
          <a:extLst>
            <a:ext uri="{FF2B5EF4-FFF2-40B4-BE49-F238E27FC236}">
              <a16:creationId xmlns:a16="http://schemas.microsoft.com/office/drawing/2014/main" id="{7E7CAF45-DD50-C14C-B6A3-BDD1EC5E1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648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11</xdr:row>
      <xdr:rowOff>12700</xdr:rowOff>
    </xdr:from>
    <xdr:to>
      <xdr:col>3</xdr:col>
      <xdr:colOff>1320800</xdr:colOff>
      <xdr:row>12</xdr:row>
      <xdr:rowOff>0</xdr:rowOff>
    </xdr:to>
    <xdr:pic>
      <xdr:nvPicPr>
        <xdr:cNvPr id="14372" name="그림 22">
          <a:extLst>
            <a:ext uri="{FF2B5EF4-FFF2-40B4-BE49-F238E27FC236}">
              <a16:creationId xmlns:a16="http://schemas.microsoft.com/office/drawing/2014/main" id="{B2441C14-4D24-B744-9815-0FB19086A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7759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10</xdr:row>
      <xdr:rowOff>12700</xdr:rowOff>
    </xdr:from>
    <xdr:to>
      <xdr:col>4</xdr:col>
      <xdr:colOff>0</xdr:colOff>
      <xdr:row>11</xdr:row>
      <xdr:rowOff>0</xdr:rowOff>
    </xdr:to>
    <xdr:pic>
      <xdr:nvPicPr>
        <xdr:cNvPr id="14373" name="그림 23">
          <a:extLst>
            <a:ext uri="{FF2B5EF4-FFF2-40B4-BE49-F238E27FC236}">
              <a16:creationId xmlns:a16="http://schemas.microsoft.com/office/drawing/2014/main" id="{45513F1E-FE82-7C46-8944-79CB91AD0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6870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9</xdr:row>
      <xdr:rowOff>12700</xdr:rowOff>
    </xdr:from>
    <xdr:to>
      <xdr:col>4</xdr:col>
      <xdr:colOff>0</xdr:colOff>
      <xdr:row>10</xdr:row>
      <xdr:rowOff>0</xdr:rowOff>
    </xdr:to>
    <xdr:pic>
      <xdr:nvPicPr>
        <xdr:cNvPr id="14374" name="그림 24">
          <a:extLst>
            <a:ext uri="{FF2B5EF4-FFF2-40B4-BE49-F238E27FC236}">
              <a16:creationId xmlns:a16="http://schemas.microsoft.com/office/drawing/2014/main" id="{813C94C8-4D0A-6147-BA00-0F942A8D7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5981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8</xdr:row>
      <xdr:rowOff>12700</xdr:rowOff>
    </xdr:from>
    <xdr:to>
      <xdr:col>4</xdr:col>
      <xdr:colOff>0</xdr:colOff>
      <xdr:row>9</xdr:row>
      <xdr:rowOff>0</xdr:rowOff>
    </xdr:to>
    <xdr:pic>
      <xdr:nvPicPr>
        <xdr:cNvPr id="14375" name="그림 25">
          <a:extLst>
            <a:ext uri="{FF2B5EF4-FFF2-40B4-BE49-F238E27FC236}">
              <a16:creationId xmlns:a16="http://schemas.microsoft.com/office/drawing/2014/main" id="{C8A07A21-96CC-9A41-88BB-147076BD5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5092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17</xdr:row>
      <xdr:rowOff>12700</xdr:rowOff>
    </xdr:from>
    <xdr:to>
      <xdr:col>3</xdr:col>
      <xdr:colOff>1320800</xdr:colOff>
      <xdr:row>17</xdr:row>
      <xdr:rowOff>876300</xdr:rowOff>
    </xdr:to>
    <xdr:pic>
      <xdr:nvPicPr>
        <xdr:cNvPr id="14376" name="그림 26">
          <a:extLst>
            <a:ext uri="{FF2B5EF4-FFF2-40B4-BE49-F238E27FC236}">
              <a16:creationId xmlns:a16="http://schemas.microsoft.com/office/drawing/2014/main" id="{15314568-51A9-0F42-B98E-E27CB75A4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3093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16</xdr:row>
      <xdr:rowOff>12700</xdr:rowOff>
    </xdr:from>
    <xdr:to>
      <xdr:col>3</xdr:col>
      <xdr:colOff>1320800</xdr:colOff>
      <xdr:row>17</xdr:row>
      <xdr:rowOff>0</xdr:rowOff>
    </xdr:to>
    <xdr:pic>
      <xdr:nvPicPr>
        <xdr:cNvPr id="14377" name="그림 27">
          <a:extLst>
            <a:ext uri="{FF2B5EF4-FFF2-40B4-BE49-F238E27FC236}">
              <a16:creationId xmlns:a16="http://schemas.microsoft.com/office/drawing/2014/main" id="{19CDC136-40B3-7C47-9E2F-2D1E8F1B0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2204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15</xdr:row>
      <xdr:rowOff>12700</xdr:rowOff>
    </xdr:from>
    <xdr:to>
      <xdr:col>3</xdr:col>
      <xdr:colOff>1320800</xdr:colOff>
      <xdr:row>15</xdr:row>
      <xdr:rowOff>876300</xdr:rowOff>
    </xdr:to>
    <xdr:pic>
      <xdr:nvPicPr>
        <xdr:cNvPr id="14378" name="그림 28">
          <a:extLst>
            <a:ext uri="{FF2B5EF4-FFF2-40B4-BE49-F238E27FC236}">
              <a16:creationId xmlns:a16="http://schemas.microsoft.com/office/drawing/2014/main" id="{46F2332B-FA19-D549-9408-1A3D24A22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1315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14</xdr:row>
      <xdr:rowOff>12700</xdr:rowOff>
    </xdr:from>
    <xdr:to>
      <xdr:col>3</xdr:col>
      <xdr:colOff>1320800</xdr:colOff>
      <xdr:row>14</xdr:row>
      <xdr:rowOff>876300</xdr:rowOff>
    </xdr:to>
    <xdr:pic>
      <xdr:nvPicPr>
        <xdr:cNvPr id="14379" name="그림 29">
          <a:extLst>
            <a:ext uri="{FF2B5EF4-FFF2-40B4-BE49-F238E27FC236}">
              <a16:creationId xmlns:a16="http://schemas.microsoft.com/office/drawing/2014/main" id="{861B1A21-13E7-374E-B71B-AD9D912FC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0426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13</xdr:row>
      <xdr:rowOff>12700</xdr:rowOff>
    </xdr:from>
    <xdr:to>
      <xdr:col>3</xdr:col>
      <xdr:colOff>1320800</xdr:colOff>
      <xdr:row>13</xdr:row>
      <xdr:rowOff>876300</xdr:rowOff>
    </xdr:to>
    <xdr:pic>
      <xdr:nvPicPr>
        <xdr:cNvPr id="14380" name="그림 30">
          <a:extLst>
            <a:ext uri="{FF2B5EF4-FFF2-40B4-BE49-F238E27FC236}">
              <a16:creationId xmlns:a16="http://schemas.microsoft.com/office/drawing/2014/main" id="{A4BCF55C-D36C-EF41-8007-25DF227E5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9537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22</xdr:row>
      <xdr:rowOff>12700</xdr:rowOff>
    </xdr:from>
    <xdr:to>
      <xdr:col>3</xdr:col>
      <xdr:colOff>1320800</xdr:colOff>
      <xdr:row>22</xdr:row>
      <xdr:rowOff>876300</xdr:rowOff>
    </xdr:to>
    <xdr:pic>
      <xdr:nvPicPr>
        <xdr:cNvPr id="14381" name="그림 31">
          <a:extLst>
            <a:ext uri="{FF2B5EF4-FFF2-40B4-BE49-F238E27FC236}">
              <a16:creationId xmlns:a16="http://schemas.microsoft.com/office/drawing/2014/main" id="{CF2471FA-614E-8D49-8AAF-EE817D9A3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7538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21</xdr:row>
      <xdr:rowOff>12700</xdr:rowOff>
    </xdr:from>
    <xdr:to>
      <xdr:col>3</xdr:col>
      <xdr:colOff>1320800</xdr:colOff>
      <xdr:row>21</xdr:row>
      <xdr:rowOff>876300</xdr:rowOff>
    </xdr:to>
    <xdr:pic>
      <xdr:nvPicPr>
        <xdr:cNvPr id="14382" name="그림 32">
          <a:extLst>
            <a:ext uri="{FF2B5EF4-FFF2-40B4-BE49-F238E27FC236}">
              <a16:creationId xmlns:a16="http://schemas.microsoft.com/office/drawing/2014/main" id="{584F7BF7-92C4-2F4D-9E60-6222D8553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6649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20</xdr:row>
      <xdr:rowOff>12700</xdr:rowOff>
    </xdr:from>
    <xdr:to>
      <xdr:col>3</xdr:col>
      <xdr:colOff>1320800</xdr:colOff>
      <xdr:row>20</xdr:row>
      <xdr:rowOff>889000</xdr:rowOff>
    </xdr:to>
    <xdr:pic>
      <xdr:nvPicPr>
        <xdr:cNvPr id="14383" name="그림 33">
          <a:extLst>
            <a:ext uri="{FF2B5EF4-FFF2-40B4-BE49-F238E27FC236}">
              <a16:creationId xmlns:a16="http://schemas.microsoft.com/office/drawing/2014/main" id="{26818EB5-BB20-AA46-A10C-BA2D41295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5760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19</xdr:row>
      <xdr:rowOff>12700</xdr:rowOff>
    </xdr:from>
    <xdr:to>
      <xdr:col>4</xdr:col>
      <xdr:colOff>0</xdr:colOff>
      <xdr:row>19</xdr:row>
      <xdr:rowOff>876300</xdr:rowOff>
    </xdr:to>
    <xdr:pic>
      <xdr:nvPicPr>
        <xdr:cNvPr id="14384" name="그림 34">
          <a:extLst>
            <a:ext uri="{FF2B5EF4-FFF2-40B4-BE49-F238E27FC236}">
              <a16:creationId xmlns:a16="http://schemas.microsoft.com/office/drawing/2014/main" id="{C179CF78-21B9-014D-BC2A-5A5CBEACE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4871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18</xdr:row>
      <xdr:rowOff>12700</xdr:rowOff>
    </xdr:from>
    <xdr:to>
      <xdr:col>3</xdr:col>
      <xdr:colOff>1320800</xdr:colOff>
      <xdr:row>19</xdr:row>
      <xdr:rowOff>0</xdr:rowOff>
    </xdr:to>
    <xdr:pic>
      <xdr:nvPicPr>
        <xdr:cNvPr id="14385" name="그림 35">
          <a:extLst>
            <a:ext uri="{FF2B5EF4-FFF2-40B4-BE49-F238E27FC236}">
              <a16:creationId xmlns:a16="http://schemas.microsoft.com/office/drawing/2014/main" id="{EFD0AD8D-C871-E746-99F6-AAB117654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3982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27</xdr:row>
      <xdr:rowOff>12700</xdr:rowOff>
    </xdr:from>
    <xdr:to>
      <xdr:col>3</xdr:col>
      <xdr:colOff>1320800</xdr:colOff>
      <xdr:row>28</xdr:row>
      <xdr:rowOff>12700</xdr:rowOff>
    </xdr:to>
    <xdr:pic>
      <xdr:nvPicPr>
        <xdr:cNvPr id="14386" name="그림 36">
          <a:extLst>
            <a:ext uri="{FF2B5EF4-FFF2-40B4-BE49-F238E27FC236}">
              <a16:creationId xmlns:a16="http://schemas.microsoft.com/office/drawing/2014/main" id="{92DDD779-F516-BA44-A130-C3FFA643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1983700"/>
          <a:ext cx="13081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26</xdr:row>
      <xdr:rowOff>12700</xdr:rowOff>
    </xdr:from>
    <xdr:to>
      <xdr:col>3</xdr:col>
      <xdr:colOff>1320800</xdr:colOff>
      <xdr:row>26</xdr:row>
      <xdr:rowOff>876300</xdr:rowOff>
    </xdr:to>
    <xdr:pic>
      <xdr:nvPicPr>
        <xdr:cNvPr id="14387" name="그림 37">
          <a:extLst>
            <a:ext uri="{FF2B5EF4-FFF2-40B4-BE49-F238E27FC236}">
              <a16:creationId xmlns:a16="http://schemas.microsoft.com/office/drawing/2014/main" id="{A104F353-E329-3842-B99C-C7F5175B0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1094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25</xdr:row>
      <xdr:rowOff>12700</xdr:rowOff>
    </xdr:from>
    <xdr:to>
      <xdr:col>4</xdr:col>
      <xdr:colOff>0</xdr:colOff>
      <xdr:row>25</xdr:row>
      <xdr:rowOff>876300</xdr:rowOff>
    </xdr:to>
    <xdr:pic>
      <xdr:nvPicPr>
        <xdr:cNvPr id="14388" name="그림 38">
          <a:extLst>
            <a:ext uri="{FF2B5EF4-FFF2-40B4-BE49-F238E27FC236}">
              <a16:creationId xmlns:a16="http://schemas.microsoft.com/office/drawing/2014/main" id="{5690F66A-40CA-0049-BDCC-B4853BA55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0205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24</xdr:row>
      <xdr:rowOff>12700</xdr:rowOff>
    </xdr:from>
    <xdr:to>
      <xdr:col>3</xdr:col>
      <xdr:colOff>1320800</xdr:colOff>
      <xdr:row>24</xdr:row>
      <xdr:rowOff>876300</xdr:rowOff>
    </xdr:to>
    <xdr:pic>
      <xdr:nvPicPr>
        <xdr:cNvPr id="14389" name="그림 39">
          <a:extLst>
            <a:ext uri="{FF2B5EF4-FFF2-40B4-BE49-F238E27FC236}">
              <a16:creationId xmlns:a16="http://schemas.microsoft.com/office/drawing/2014/main" id="{BCE57613-469F-664B-9D21-9838D5903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9316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23</xdr:row>
      <xdr:rowOff>12700</xdr:rowOff>
    </xdr:from>
    <xdr:to>
      <xdr:col>4</xdr:col>
      <xdr:colOff>0</xdr:colOff>
      <xdr:row>23</xdr:row>
      <xdr:rowOff>863600</xdr:rowOff>
    </xdr:to>
    <xdr:pic>
      <xdr:nvPicPr>
        <xdr:cNvPr id="14390" name="그림 40">
          <a:extLst>
            <a:ext uri="{FF2B5EF4-FFF2-40B4-BE49-F238E27FC236}">
              <a16:creationId xmlns:a16="http://schemas.microsoft.com/office/drawing/2014/main" id="{299A4729-3FD0-8048-8DD6-13ABA7D3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8427700"/>
          <a:ext cx="13208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P1:AJ1"/>
  <sheetViews>
    <sheetView showGridLines="0" view="pageBreakPreview" zoomScaleNormal="100" zoomScaleSheetLayoutView="100" workbookViewId="0"/>
  </sheetViews>
  <sheetFormatPr baseColWidth="10" defaultColWidth="9" defaultRowHeight="15"/>
  <cols>
    <col min="1" max="15" width="9" style="1"/>
    <col min="16" max="36" width="9" style="2"/>
    <col min="37" max="16384" width="9" style="1"/>
  </cols>
  <sheetData/>
  <phoneticPr fontId="8" type="noConversion"/>
  <printOptions horizontalCentered="1"/>
  <pageMargins left="0.15748031496062992" right="0.23622047244094491" top="0.98425196850393704" bottom="0.59055118110236227" header="0.51181102362204722" footer="0.35433070866141736"/>
  <pageSetup paperSize="9" scale="93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showGridLines="0" view="pageBreakPreview" zoomScale="115" zoomScaleNormal="100" zoomScaleSheetLayoutView="115" workbookViewId="0">
      <selection activeCell="G5" sqref="G5"/>
    </sheetView>
  </sheetViews>
  <sheetFormatPr baseColWidth="10" defaultColWidth="9" defaultRowHeight="22.5" customHeight="1"/>
  <cols>
    <col min="1" max="1" width="7.1640625" style="19" customWidth="1"/>
    <col min="2" max="2" width="18.6640625" style="19" customWidth="1"/>
    <col min="3" max="3" width="4.83203125" style="18" customWidth="1"/>
    <col min="4" max="4" width="13" style="18" bestFit="1" customWidth="1"/>
    <col min="5" max="5" width="11" style="18" customWidth="1"/>
    <col min="6" max="6" width="13.83203125" style="18" bestFit="1" customWidth="1"/>
    <col min="7" max="7" width="12.6640625" style="18" bestFit="1" customWidth="1"/>
    <col min="8" max="8" width="13.6640625" style="18" customWidth="1"/>
    <col min="9" max="9" width="13.83203125" style="18" bestFit="1" customWidth="1"/>
    <col min="10" max="15" width="9" style="18"/>
    <col min="16" max="16" width="10.33203125" style="18" bestFit="1" customWidth="1"/>
    <col min="17" max="16384" width="9" style="18"/>
  </cols>
  <sheetData>
    <row r="1" spans="1:16" ht="17.25" customHeight="1">
      <c r="B1" s="18"/>
    </row>
    <row r="2" spans="1:16" ht="22.5" customHeight="1">
      <c r="A2" s="56" t="s">
        <v>102</v>
      </c>
      <c r="B2" s="56"/>
      <c r="C2" s="56"/>
      <c r="D2" s="56"/>
      <c r="E2" s="56"/>
      <c r="F2" s="56"/>
      <c r="G2" s="56"/>
      <c r="H2" s="56"/>
      <c r="I2" s="56"/>
    </row>
    <row r="3" spans="1:16" ht="22.5" customHeight="1">
      <c r="H3" s="57" t="s">
        <v>20</v>
      </c>
      <c r="I3" s="57"/>
    </row>
    <row r="4" spans="1:16" ht="30" customHeight="1">
      <c r="A4" s="20" t="s">
        <v>21</v>
      </c>
      <c r="B4" s="20" t="s">
        <v>22</v>
      </c>
      <c r="C4" s="58" t="s">
        <v>23</v>
      </c>
      <c r="D4" s="58"/>
      <c r="E4" s="20" t="s">
        <v>24</v>
      </c>
      <c r="F4" s="20" t="s">
        <v>25</v>
      </c>
      <c r="G4" s="20" t="s">
        <v>26</v>
      </c>
      <c r="H4" s="20" t="s">
        <v>27</v>
      </c>
      <c r="I4" s="20" t="s">
        <v>28</v>
      </c>
    </row>
    <row r="5" spans="1:16" ht="30" customHeight="1">
      <c r="A5" s="21">
        <v>1</v>
      </c>
      <c r="B5" s="22" t="s">
        <v>29</v>
      </c>
      <c r="C5" s="59" t="s">
        <v>29</v>
      </c>
      <c r="D5" s="60"/>
      <c r="E5" s="22" t="s">
        <v>30</v>
      </c>
      <c r="F5" s="23">
        <f>SUM('3. 사용현황'!M21:M24)</f>
        <v>24394450</v>
      </c>
      <c r="G5" s="23">
        <f>SUM('3. 사용현황'!G5:G20)</f>
        <v>442080</v>
      </c>
      <c r="H5" s="23">
        <f>SUM('3. 사용현황'!H5:H20)</f>
        <v>180240</v>
      </c>
      <c r="I5" s="44">
        <f>SUM(F5:H5)</f>
        <v>25016770</v>
      </c>
      <c r="P5" s="25"/>
    </row>
    <row r="6" spans="1:16" ht="30" customHeight="1">
      <c r="A6" s="61" t="s">
        <v>31</v>
      </c>
      <c r="B6" s="61"/>
      <c r="C6" s="61"/>
      <c r="D6" s="61"/>
      <c r="E6" s="61"/>
      <c r="F6" s="24">
        <f>SUM(F5:F5)</f>
        <v>24394450</v>
      </c>
      <c r="G6" s="24">
        <f>SUM(G5:G5)</f>
        <v>442080</v>
      </c>
      <c r="H6" s="24">
        <f>SUM(H5:H5)</f>
        <v>180240</v>
      </c>
      <c r="I6" s="24">
        <f>SUM(F6:H6)</f>
        <v>25016770</v>
      </c>
    </row>
  </sheetData>
  <mergeCells count="5">
    <mergeCell ref="A2:I2"/>
    <mergeCell ref="H3:I3"/>
    <mergeCell ref="C4:D4"/>
    <mergeCell ref="C5:D5"/>
    <mergeCell ref="A6:E6"/>
  </mergeCells>
  <phoneticPr fontId="5" type="noConversion"/>
  <pageMargins left="0.7" right="0.7" top="0.75" bottom="0.75" header="0.3" footer="0.3"/>
  <pageSetup paperSize="9" scale="72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98"/>
  <sheetViews>
    <sheetView showGridLines="0" tabSelected="1" zoomScale="96" zoomScaleNormal="96" workbookViewId="0">
      <selection activeCell="J20" sqref="J20"/>
    </sheetView>
  </sheetViews>
  <sheetFormatPr baseColWidth="10" defaultColWidth="11.5" defaultRowHeight="14"/>
  <cols>
    <col min="1" max="1" width="2.83203125" style="3" customWidth="1"/>
    <col min="2" max="2" width="14.33203125" style="3" bestFit="1" customWidth="1"/>
    <col min="3" max="3" width="23" style="3" customWidth="1"/>
    <col min="4" max="4" width="11.5" style="3"/>
    <col min="5" max="6" width="12" style="3" customWidth="1"/>
    <col min="7" max="13" width="13.1640625" style="3" customWidth="1"/>
    <col min="14" max="14" width="26.1640625" style="3" customWidth="1"/>
    <col min="15" max="16384" width="11.5" style="3"/>
  </cols>
  <sheetData>
    <row r="1" spans="2:14" ht="47.25" customHeight="1">
      <c r="B1" s="77" t="s">
        <v>49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2:14" ht="19.5" customHeight="1" thickBot="1">
      <c r="B2" s="64" t="s">
        <v>33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2:14" s="4" customFormat="1" ht="22.5" customHeight="1">
      <c r="B3" s="65" t="s">
        <v>22</v>
      </c>
      <c r="C3" s="67" t="s">
        <v>88</v>
      </c>
      <c r="D3" s="67"/>
      <c r="E3" s="67" t="s">
        <v>25</v>
      </c>
      <c r="F3" s="67"/>
      <c r="G3" s="67" t="s">
        <v>50</v>
      </c>
      <c r="H3" s="67"/>
      <c r="I3" s="67"/>
      <c r="J3" s="67" t="s">
        <v>101</v>
      </c>
      <c r="K3" s="67"/>
      <c r="L3" s="67" t="s">
        <v>51</v>
      </c>
      <c r="M3" s="67" t="s">
        <v>25</v>
      </c>
      <c r="N3" s="69" t="s">
        <v>52</v>
      </c>
    </row>
    <row r="4" spans="2:14" s="4" customFormat="1" ht="22.5" customHeight="1" thickBot="1">
      <c r="B4" s="66"/>
      <c r="C4" s="27" t="s">
        <v>69</v>
      </c>
      <c r="D4" s="27" t="s">
        <v>53</v>
      </c>
      <c r="E4" s="27" t="s">
        <v>54</v>
      </c>
      <c r="F4" s="27" t="s">
        <v>55</v>
      </c>
      <c r="G4" s="47" t="s">
        <v>26</v>
      </c>
      <c r="H4" s="47" t="s">
        <v>27</v>
      </c>
      <c r="I4" s="47" t="s">
        <v>56</v>
      </c>
      <c r="J4" s="27" t="s">
        <v>89</v>
      </c>
      <c r="K4" s="27" t="s">
        <v>90</v>
      </c>
      <c r="L4" s="68"/>
      <c r="M4" s="68"/>
      <c r="N4" s="70"/>
    </row>
    <row r="5" spans="2:14" s="4" customFormat="1" ht="22.5" customHeight="1" thickTop="1">
      <c r="B5" s="89" t="s">
        <v>29</v>
      </c>
      <c r="C5" s="71" t="s">
        <v>67</v>
      </c>
      <c r="D5" s="80" t="s">
        <v>57</v>
      </c>
      <c r="E5" s="5" t="s">
        <v>58</v>
      </c>
      <c r="F5" s="5">
        <v>301</v>
      </c>
      <c r="G5" s="75">
        <v>55260</v>
      </c>
      <c r="H5" s="75">
        <v>22530</v>
      </c>
      <c r="I5" s="75">
        <f>G5+H5</f>
        <v>77790</v>
      </c>
      <c r="J5" s="49"/>
      <c r="K5" s="49">
        <v>8323</v>
      </c>
      <c r="L5" s="5">
        <f t="shared" ref="L5:L20" si="0">K5-J5</f>
        <v>8323</v>
      </c>
      <c r="M5" s="5">
        <f t="shared" ref="M5:M20" si="1">F5*L5</f>
        <v>2505223</v>
      </c>
      <c r="N5" s="79">
        <f>(I5+M5+M6)*1</f>
        <v>2693813</v>
      </c>
    </row>
    <row r="6" spans="2:14" s="4" customFormat="1" ht="22.5" customHeight="1">
      <c r="B6" s="90"/>
      <c r="C6" s="72"/>
      <c r="D6" s="76"/>
      <c r="E6" s="28" t="s">
        <v>0</v>
      </c>
      <c r="F6" s="28">
        <v>200</v>
      </c>
      <c r="G6" s="75"/>
      <c r="H6" s="75"/>
      <c r="I6" s="75"/>
      <c r="J6" s="50"/>
      <c r="K6" s="50">
        <v>554</v>
      </c>
      <c r="L6" s="5">
        <f t="shared" si="0"/>
        <v>554</v>
      </c>
      <c r="M6" s="5">
        <f t="shared" si="1"/>
        <v>110800</v>
      </c>
      <c r="N6" s="78"/>
    </row>
    <row r="7" spans="2:14" s="4" customFormat="1" ht="22.5" customHeight="1">
      <c r="B7" s="90"/>
      <c r="C7" s="72"/>
      <c r="D7" s="73" t="s">
        <v>59</v>
      </c>
      <c r="E7" s="5" t="s">
        <v>60</v>
      </c>
      <c r="F7" s="5">
        <v>301</v>
      </c>
      <c r="G7" s="75">
        <v>55260</v>
      </c>
      <c r="H7" s="75">
        <v>22530</v>
      </c>
      <c r="I7" s="75">
        <f>G7+H7</f>
        <v>77790</v>
      </c>
      <c r="J7" s="51"/>
      <c r="K7" s="51">
        <v>6545</v>
      </c>
      <c r="L7" s="16">
        <f t="shared" si="0"/>
        <v>6545</v>
      </c>
      <c r="M7" s="5">
        <f t="shared" si="1"/>
        <v>1970045</v>
      </c>
      <c r="N7" s="62">
        <f>(I7+M7+M8)*1</f>
        <v>2137635</v>
      </c>
    </row>
    <row r="8" spans="2:14" s="4" customFormat="1" ht="22.5" customHeight="1">
      <c r="B8" s="90"/>
      <c r="C8" s="72"/>
      <c r="D8" s="74"/>
      <c r="E8" s="28" t="s">
        <v>0</v>
      </c>
      <c r="F8" s="28">
        <v>200</v>
      </c>
      <c r="G8" s="75"/>
      <c r="H8" s="75"/>
      <c r="I8" s="75"/>
      <c r="J8" s="50"/>
      <c r="K8" s="50">
        <v>449</v>
      </c>
      <c r="L8" s="5">
        <f t="shared" si="0"/>
        <v>449</v>
      </c>
      <c r="M8" s="5">
        <f t="shared" si="1"/>
        <v>89800</v>
      </c>
      <c r="N8" s="63"/>
    </row>
    <row r="9" spans="2:14" s="4" customFormat="1" ht="22.5" customHeight="1">
      <c r="B9" s="90"/>
      <c r="C9" s="72"/>
      <c r="D9" s="73" t="s">
        <v>61</v>
      </c>
      <c r="E9" s="5" t="s">
        <v>60</v>
      </c>
      <c r="F9" s="5">
        <v>301</v>
      </c>
      <c r="G9" s="75">
        <v>55260</v>
      </c>
      <c r="H9" s="75">
        <v>22530</v>
      </c>
      <c r="I9" s="76">
        <f>G9+H9</f>
        <v>77790</v>
      </c>
      <c r="J9" s="50"/>
      <c r="K9" s="50">
        <v>10598</v>
      </c>
      <c r="L9" s="5">
        <f t="shared" si="0"/>
        <v>10598</v>
      </c>
      <c r="M9" s="5">
        <f t="shared" si="1"/>
        <v>3189998</v>
      </c>
      <c r="N9" s="62">
        <f>(I9+M9+M10)*1</f>
        <v>3326188</v>
      </c>
    </row>
    <row r="10" spans="2:14" s="4" customFormat="1" ht="22.5" customHeight="1">
      <c r="B10" s="90"/>
      <c r="C10" s="72"/>
      <c r="D10" s="74"/>
      <c r="E10" s="28" t="s">
        <v>0</v>
      </c>
      <c r="F10" s="28">
        <v>200</v>
      </c>
      <c r="G10" s="75"/>
      <c r="H10" s="75"/>
      <c r="I10" s="74"/>
      <c r="J10" s="50"/>
      <c r="K10" s="50">
        <v>292</v>
      </c>
      <c r="L10" s="5">
        <f t="shared" si="0"/>
        <v>292</v>
      </c>
      <c r="M10" s="5">
        <f t="shared" si="1"/>
        <v>58400</v>
      </c>
      <c r="N10" s="63"/>
    </row>
    <row r="11" spans="2:14" s="4" customFormat="1" ht="22.5" customHeight="1">
      <c r="B11" s="90"/>
      <c r="C11" s="72"/>
      <c r="D11" s="73" t="s">
        <v>62</v>
      </c>
      <c r="E11" s="5" t="s">
        <v>60</v>
      </c>
      <c r="F11" s="5">
        <v>301</v>
      </c>
      <c r="G11" s="75">
        <v>55260</v>
      </c>
      <c r="H11" s="75">
        <v>22530</v>
      </c>
      <c r="I11" s="76">
        <f>G11+H11</f>
        <v>77790</v>
      </c>
      <c r="J11" s="50"/>
      <c r="K11" s="50">
        <v>5792</v>
      </c>
      <c r="L11" s="5">
        <f t="shared" si="0"/>
        <v>5792</v>
      </c>
      <c r="M11" s="5">
        <f t="shared" si="1"/>
        <v>1743392</v>
      </c>
      <c r="N11" s="62">
        <f>(I11+M11+M12)*1</f>
        <v>1883782</v>
      </c>
    </row>
    <row r="12" spans="2:14" s="4" customFormat="1" ht="22.5" customHeight="1">
      <c r="B12" s="90"/>
      <c r="C12" s="72"/>
      <c r="D12" s="74"/>
      <c r="E12" s="28" t="s">
        <v>0</v>
      </c>
      <c r="F12" s="28">
        <v>200</v>
      </c>
      <c r="G12" s="75"/>
      <c r="H12" s="75"/>
      <c r="I12" s="74"/>
      <c r="J12" s="50"/>
      <c r="K12" s="50">
        <v>313</v>
      </c>
      <c r="L12" s="5">
        <f t="shared" si="0"/>
        <v>313</v>
      </c>
      <c r="M12" s="5">
        <f t="shared" si="1"/>
        <v>62600</v>
      </c>
      <c r="N12" s="63"/>
    </row>
    <row r="13" spans="2:14" s="4" customFormat="1" ht="22.5" customHeight="1">
      <c r="B13" s="90"/>
      <c r="C13" s="72"/>
      <c r="D13" s="73" t="s">
        <v>63</v>
      </c>
      <c r="E13" s="5" t="s">
        <v>60</v>
      </c>
      <c r="F13" s="5">
        <v>301</v>
      </c>
      <c r="G13" s="75">
        <v>55260</v>
      </c>
      <c r="H13" s="75">
        <v>22530</v>
      </c>
      <c r="I13" s="76">
        <f>G13+H13</f>
        <v>77790</v>
      </c>
      <c r="J13" s="50"/>
      <c r="K13" s="50">
        <v>6838</v>
      </c>
      <c r="L13" s="5">
        <f t="shared" si="0"/>
        <v>6838</v>
      </c>
      <c r="M13" s="5">
        <f t="shared" si="1"/>
        <v>2058238</v>
      </c>
      <c r="N13" s="62">
        <f>(I13+M13+M14)*1</f>
        <v>2195428</v>
      </c>
    </row>
    <row r="14" spans="2:14" s="4" customFormat="1" ht="22.5" customHeight="1">
      <c r="B14" s="90"/>
      <c r="C14" s="72"/>
      <c r="D14" s="74"/>
      <c r="E14" s="28" t="s">
        <v>0</v>
      </c>
      <c r="F14" s="28">
        <v>200</v>
      </c>
      <c r="G14" s="75"/>
      <c r="H14" s="75"/>
      <c r="I14" s="74"/>
      <c r="J14" s="50"/>
      <c r="K14" s="50">
        <v>297</v>
      </c>
      <c r="L14" s="5">
        <f>K14-J14</f>
        <v>297</v>
      </c>
      <c r="M14" s="5">
        <f t="shared" si="1"/>
        <v>59400</v>
      </c>
      <c r="N14" s="63"/>
    </row>
    <row r="15" spans="2:14" s="4" customFormat="1" ht="22.5" customHeight="1">
      <c r="B15" s="90"/>
      <c r="C15" s="87" t="s">
        <v>68</v>
      </c>
      <c r="D15" s="73" t="s">
        <v>61</v>
      </c>
      <c r="E15" s="5" t="s">
        <v>60</v>
      </c>
      <c r="F15" s="5">
        <v>301</v>
      </c>
      <c r="G15" s="75">
        <v>55260</v>
      </c>
      <c r="H15" s="75">
        <v>22530</v>
      </c>
      <c r="I15" s="76">
        <f>G15+H15</f>
        <v>77790</v>
      </c>
      <c r="J15" s="51"/>
      <c r="K15" s="51">
        <v>6008</v>
      </c>
      <c r="L15" s="5">
        <f t="shared" si="0"/>
        <v>6008</v>
      </c>
      <c r="M15" s="5">
        <f t="shared" si="1"/>
        <v>1808408</v>
      </c>
      <c r="N15" s="62">
        <f>(I15+M15+M16)*1</f>
        <v>1981798</v>
      </c>
    </row>
    <row r="16" spans="2:14" s="4" customFormat="1" ht="22.5" customHeight="1">
      <c r="B16" s="90"/>
      <c r="C16" s="88"/>
      <c r="D16" s="74"/>
      <c r="E16" s="28" t="s">
        <v>0</v>
      </c>
      <c r="F16" s="28">
        <v>200</v>
      </c>
      <c r="G16" s="75"/>
      <c r="H16" s="75"/>
      <c r="I16" s="74"/>
      <c r="J16" s="51"/>
      <c r="K16" s="51">
        <v>478</v>
      </c>
      <c r="L16" s="5">
        <f>K16-J16</f>
        <v>478</v>
      </c>
      <c r="M16" s="5">
        <f t="shared" si="1"/>
        <v>95600</v>
      </c>
      <c r="N16" s="63"/>
    </row>
    <row r="17" spans="2:14" s="4" customFormat="1" ht="22.5" customHeight="1">
      <c r="B17" s="90"/>
      <c r="C17" s="88"/>
      <c r="D17" s="73" t="s">
        <v>62</v>
      </c>
      <c r="E17" s="5" t="s">
        <v>60</v>
      </c>
      <c r="F17" s="5">
        <v>301</v>
      </c>
      <c r="G17" s="75">
        <v>55260</v>
      </c>
      <c r="H17" s="75">
        <v>22530</v>
      </c>
      <c r="I17" s="76">
        <f>G17+H17</f>
        <v>77790</v>
      </c>
      <c r="J17" s="51"/>
      <c r="K17" s="51">
        <v>18616</v>
      </c>
      <c r="L17" s="5">
        <f t="shared" si="0"/>
        <v>18616</v>
      </c>
      <c r="M17" s="5">
        <f t="shared" si="1"/>
        <v>5603416</v>
      </c>
      <c r="N17" s="62">
        <f>(I17+M17+M18)*1</f>
        <v>6377806</v>
      </c>
    </row>
    <row r="18" spans="2:14" s="4" customFormat="1" ht="22.5" customHeight="1">
      <c r="B18" s="90"/>
      <c r="C18" s="88"/>
      <c r="D18" s="74"/>
      <c r="E18" s="28" t="s">
        <v>32</v>
      </c>
      <c r="F18" s="28">
        <v>200</v>
      </c>
      <c r="G18" s="75"/>
      <c r="H18" s="75"/>
      <c r="I18" s="74"/>
      <c r="J18" s="51"/>
      <c r="K18" s="51">
        <v>3483</v>
      </c>
      <c r="L18" s="5">
        <f>K18-J18</f>
        <v>3483</v>
      </c>
      <c r="M18" s="5">
        <f t="shared" si="1"/>
        <v>696600</v>
      </c>
      <c r="N18" s="63"/>
    </row>
    <row r="19" spans="2:14" s="4" customFormat="1" ht="22.5" customHeight="1">
      <c r="B19" s="90"/>
      <c r="C19" s="88"/>
      <c r="D19" s="73" t="s">
        <v>62</v>
      </c>
      <c r="E19" s="5" t="s">
        <v>64</v>
      </c>
      <c r="F19" s="5">
        <v>230</v>
      </c>
      <c r="G19" s="75">
        <v>55260</v>
      </c>
      <c r="H19" s="75">
        <v>22530</v>
      </c>
      <c r="I19" s="76">
        <f>G19+H19</f>
        <v>77790</v>
      </c>
      <c r="J19" s="51"/>
      <c r="K19" s="51">
        <v>17031</v>
      </c>
      <c r="L19" s="5">
        <f t="shared" si="0"/>
        <v>17031</v>
      </c>
      <c r="M19" s="5">
        <f t="shared" si="1"/>
        <v>3917130</v>
      </c>
      <c r="N19" s="62">
        <f>(I19+M19+M20)*1</f>
        <v>4420320</v>
      </c>
    </row>
    <row r="20" spans="2:14" s="4" customFormat="1" ht="22.5" customHeight="1" thickBot="1">
      <c r="B20" s="90"/>
      <c r="C20" s="88"/>
      <c r="D20" s="76"/>
      <c r="E20" s="28" t="s">
        <v>0</v>
      </c>
      <c r="F20" s="28">
        <v>200</v>
      </c>
      <c r="G20" s="75"/>
      <c r="H20" s="75"/>
      <c r="I20" s="76"/>
      <c r="J20" s="52"/>
      <c r="K20" s="52">
        <v>2127</v>
      </c>
      <c r="L20" s="28">
        <f t="shared" si="0"/>
        <v>2127</v>
      </c>
      <c r="M20" s="28">
        <f t="shared" si="1"/>
        <v>425400</v>
      </c>
      <c r="N20" s="78"/>
    </row>
    <row r="21" spans="2:14" s="4" customFormat="1" ht="22.5" customHeight="1">
      <c r="B21" s="84" t="s">
        <v>65</v>
      </c>
      <c r="C21" s="84"/>
      <c r="D21" s="84"/>
      <c r="E21" s="30" t="s">
        <v>60</v>
      </c>
      <c r="F21" s="30">
        <v>301</v>
      </c>
      <c r="G21" s="81">
        <f>SUM(G5:G20)</f>
        <v>442080</v>
      </c>
      <c r="H21" s="81">
        <f>SUM(H5:H20)</f>
        <v>180240</v>
      </c>
      <c r="I21" s="81">
        <f>SUM(I5:I20)</f>
        <v>622320</v>
      </c>
      <c r="J21" s="30">
        <f>SUMIFS(J5:J20,E5:E20,"다크블론드")</f>
        <v>0</v>
      </c>
      <c r="K21" s="30">
        <f>SUMIFS($K$5:$K$20,$E$5:$E$20,"다크블론드")</f>
        <v>62720</v>
      </c>
      <c r="L21" s="30">
        <f>SUMIFS(L5:L20,E5:E20,"다크블론드")</f>
        <v>62720</v>
      </c>
      <c r="M21" s="30">
        <f>F21*L21</f>
        <v>18878720</v>
      </c>
      <c r="N21" s="91">
        <f>SUM(N5:N20)</f>
        <v>25016770</v>
      </c>
    </row>
    <row r="22" spans="2:14" s="4" customFormat="1" ht="22.5" customHeight="1">
      <c r="B22" s="85"/>
      <c r="C22" s="85"/>
      <c r="D22" s="85"/>
      <c r="E22" s="26" t="s">
        <v>66</v>
      </c>
      <c r="F22" s="26">
        <v>230</v>
      </c>
      <c r="G22" s="82"/>
      <c r="H22" s="82"/>
      <c r="I22" s="82"/>
      <c r="J22" s="26">
        <f>SUMIFS($J$5:$J$20,$E$5:$E$20,"딥인텐소")</f>
        <v>0</v>
      </c>
      <c r="K22" s="26">
        <f>SUMIFS(K5:K20,E5:E20,"딥인텐소")</f>
        <v>17031</v>
      </c>
      <c r="L22" s="26">
        <f>SUMIFS(L5:L20,E5:E20,"딥인텐소")</f>
        <v>17031</v>
      </c>
      <c r="M22" s="26">
        <f>F22*L22</f>
        <v>3917130</v>
      </c>
      <c r="N22" s="92"/>
    </row>
    <row r="23" spans="2:14" s="4" customFormat="1" ht="22.5" customHeight="1">
      <c r="B23" s="85"/>
      <c r="C23" s="85"/>
      <c r="D23" s="85"/>
      <c r="E23" s="26" t="s">
        <v>32</v>
      </c>
      <c r="F23" s="26">
        <v>200</v>
      </c>
      <c r="G23" s="82"/>
      <c r="H23" s="82"/>
      <c r="I23" s="82"/>
      <c r="J23" s="26">
        <f>SUMIFS($J$5:$J$20,$E$5:$E$20,"믹스")</f>
        <v>0</v>
      </c>
      <c r="K23" s="26">
        <f>SUMIFS(K5:K20,E5:E20,"믹스")</f>
        <v>3483</v>
      </c>
      <c r="L23" s="26">
        <f>SUMIFS(L5:L20,E5:E20,"믹스")</f>
        <v>3483</v>
      </c>
      <c r="M23" s="26">
        <f>F23*L23</f>
        <v>696600</v>
      </c>
      <c r="N23" s="92"/>
    </row>
    <row r="24" spans="2:14" s="4" customFormat="1" ht="22.5" customHeight="1" thickBot="1">
      <c r="B24" s="85"/>
      <c r="C24" s="85"/>
      <c r="D24" s="85"/>
      <c r="E24" s="29" t="s">
        <v>0</v>
      </c>
      <c r="F24" s="29">
        <v>200</v>
      </c>
      <c r="G24" s="83"/>
      <c r="H24" s="83"/>
      <c r="I24" s="83"/>
      <c r="J24" s="29">
        <f>SUMIFS($J$5:$J$20,$E$5:$E$20,"핫초코")</f>
        <v>0</v>
      </c>
      <c r="K24" s="29">
        <f>SUMIFS(K5:K20,E5:E20,"핫초코")</f>
        <v>4510</v>
      </c>
      <c r="L24" s="29">
        <f>SUMIFS(L5:L20,E5:E20,"핫초코")</f>
        <v>4510</v>
      </c>
      <c r="M24" s="29">
        <f>F24*L24</f>
        <v>902000</v>
      </c>
      <c r="N24" s="93"/>
    </row>
    <row r="25" spans="2:14" ht="15.75" customHeight="1">
      <c r="B25" s="85"/>
      <c r="C25" s="85"/>
      <c r="D25" s="85"/>
      <c r="E25" s="3" t="s">
        <v>103</v>
      </c>
      <c r="F25" s="3">
        <v>26</v>
      </c>
    </row>
    <row r="26" spans="2:14" ht="15.75" customHeight="1">
      <c r="B26" s="85"/>
      <c r="C26" s="85"/>
      <c r="D26" s="85"/>
    </row>
    <row r="27" spans="2:14" ht="15.75" customHeight="1">
      <c r="B27" s="85"/>
      <c r="C27" s="85"/>
      <c r="D27" s="85"/>
    </row>
    <row r="28" spans="2:14" ht="15.75" customHeight="1">
      <c r="B28" s="85"/>
      <c r="C28" s="85"/>
      <c r="D28" s="85"/>
    </row>
    <row r="29" spans="2:14" ht="15.75" customHeight="1">
      <c r="B29" s="86"/>
      <c r="C29" s="86"/>
      <c r="D29" s="86"/>
    </row>
    <row r="30" spans="2:14" ht="15.75" customHeight="1"/>
    <row r="31" spans="2:14" ht="15.75" customHeight="1"/>
    <row r="32" spans="2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</sheetData>
  <mergeCells count="58">
    <mergeCell ref="H21:H24"/>
    <mergeCell ref="I21:I24"/>
    <mergeCell ref="N15:N16"/>
    <mergeCell ref="B21:D29"/>
    <mergeCell ref="C15:C20"/>
    <mergeCell ref="B5:B20"/>
    <mergeCell ref="N21:N24"/>
    <mergeCell ref="G21:G24"/>
    <mergeCell ref="D15:D16"/>
    <mergeCell ref="G15:G16"/>
    <mergeCell ref="H15:H16"/>
    <mergeCell ref="I15:I16"/>
    <mergeCell ref="N9:N10"/>
    <mergeCell ref="D11:D12"/>
    <mergeCell ref="G11:G12"/>
    <mergeCell ref="H11:H12"/>
    <mergeCell ref="B1:N1"/>
    <mergeCell ref="D19:D20"/>
    <mergeCell ref="G19:G20"/>
    <mergeCell ref="H19:H20"/>
    <mergeCell ref="I19:I20"/>
    <mergeCell ref="N19:N20"/>
    <mergeCell ref="N5:N6"/>
    <mergeCell ref="D5:D6"/>
    <mergeCell ref="G5:G6"/>
    <mergeCell ref="H5:H6"/>
    <mergeCell ref="I5:I6"/>
    <mergeCell ref="D17:D18"/>
    <mergeCell ref="G17:G18"/>
    <mergeCell ref="H17:H18"/>
    <mergeCell ref="I17:I18"/>
    <mergeCell ref="N17:N18"/>
    <mergeCell ref="D13:D14"/>
    <mergeCell ref="G13:G14"/>
    <mergeCell ref="H13:H14"/>
    <mergeCell ref="I13:I14"/>
    <mergeCell ref="N13:N14"/>
    <mergeCell ref="G7:G8"/>
    <mergeCell ref="H7:H8"/>
    <mergeCell ref="I7:I8"/>
    <mergeCell ref="I11:I12"/>
    <mergeCell ref="N11:N12"/>
    <mergeCell ref="N7:N8"/>
    <mergeCell ref="B2:N2"/>
    <mergeCell ref="B3:B4"/>
    <mergeCell ref="C3:D3"/>
    <mergeCell ref="E3:F3"/>
    <mergeCell ref="G3:I3"/>
    <mergeCell ref="J3:K3"/>
    <mergeCell ref="L3:L4"/>
    <mergeCell ref="M3:M4"/>
    <mergeCell ref="N3:N4"/>
    <mergeCell ref="C5:C14"/>
    <mergeCell ref="D9:D10"/>
    <mergeCell ref="G9:G10"/>
    <mergeCell ref="H9:H10"/>
    <mergeCell ref="I9:I10"/>
    <mergeCell ref="D7:D8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view="pageBreakPreview" zoomScale="115" zoomScaleNormal="115" zoomScaleSheetLayoutView="115" workbookViewId="0">
      <selection sqref="A1:F2"/>
    </sheetView>
  </sheetViews>
  <sheetFormatPr baseColWidth="10" defaultRowHeight="17"/>
  <cols>
    <col min="1" max="3" width="9" style="48" customWidth="1"/>
    <col min="4" max="4" width="17.5" style="48" customWidth="1"/>
    <col min="5" max="6" width="9.6640625" bestFit="1" customWidth="1"/>
    <col min="7" max="256" width="8.83203125" customWidth="1"/>
  </cols>
  <sheetData>
    <row r="1" spans="1:6" ht="17.25" customHeight="1" thickTop="1">
      <c r="A1" s="96" t="s">
        <v>98</v>
      </c>
      <c r="B1" s="97"/>
      <c r="C1" s="97"/>
      <c r="D1" s="97"/>
      <c r="E1" s="97"/>
      <c r="F1" s="98"/>
    </row>
    <row r="2" spans="1:6" ht="17.25" customHeight="1" thickBot="1">
      <c r="A2" s="99"/>
      <c r="B2" s="100"/>
      <c r="C2" s="100"/>
      <c r="D2" s="100"/>
      <c r="E2" s="100"/>
      <c r="F2" s="101"/>
    </row>
    <row r="3" spans="1:6">
      <c r="A3" s="106" t="s">
        <v>94</v>
      </c>
      <c r="B3" s="107"/>
      <c r="C3" s="45" t="s">
        <v>95</v>
      </c>
      <c r="D3" s="45" t="s">
        <v>97</v>
      </c>
      <c r="E3" s="102" t="s">
        <v>99</v>
      </c>
      <c r="F3" s="103"/>
    </row>
    <row r="4" spans="1:6" ht="69.75" customHeight="1">
      <c r="A4" s="108" t="s">
        <v>67</v>
      </c>
      <c r="B4" s="104" t="s">
        <v>57</v>
      </c>
      <c r="C4" s="104" t="s">
        <v>58</v>
      </c>
      <c r="D4" s="46"/>
      <c r="E4" s="53">
        <v>1983</v>
      </c>
      <c r="F4" s="94">
        <f>SUM(E4:E6)</f>
        <v>8323</v>
      </c>
    </row>
    <row r="5" spans="1:6" ht="70" customHeight="1">
      <c r="A5" s="108"/>
      <c r="B5" s="104"/>
      <c r="C5" s="104"/>
      <c r="D5" s="46"/>
      <c r="E5" s="53">
        <v>641</v>
      </c>
      <c r="F5" s="94"/>
    </row>
    <row r="6" spans="1:6" ht="70" customHeight="1">
      <c r="A6" s="108"/>
      <c r="B6" s="104"/>
      <c r="C6" s="104"/>
      <c r="D6" s="46"/>
      <c r="E6" s="53">
        <v>5699</v>
      </c>
      <c r="F6" s="94"/>
    </row>
    <row r="7" spans="1:6" ht="70" customHeight="1">
      <c r="A7" s="108"/>
      <c r="B7" s="104"/>
      <c r="C7" s="104" t="s">
        <v>0</v>
      </c>
      <c r="D7" s="46"/>
      <c r="E7" s="53">
        <v>389</v>
      </c>
      <c r="F7" s="94">
        <f>SUM(E7:E8)</f>
        <v>554</v>
      </c>
    </row>
    <row r="8" spans="1:6" ht="70" customHeight="1">
      <c r="A8" s="108"/>
      <c r="B8" s="104"/>
      <c r="C8" s="104"/>
      <c r="D8" s="46"/>
      <c r="E8" s="53">
        <v>165</v>
      </c>
      <c r="F8" s="94"/>
    </row>
    <row r="9" spans="1:6" ht="70" customHeight="1">
      <c r="A9" s="108"/>
      <c r="B9" s="104" t="s">
        <v>59</v>
      </c>
      <c r="C9" s="104" t="s">
        <v>58</v>
      </c>
      <c r="D9" s="46"/>
      <c r="E9" s="53">
        <v>2094</v>
      </c>
      <c r="F9" s="94">
        <f>SUM(E9:E11)</f>
        <v>6545</v>
      </c>
    </row>
    <row r="10" spans="1:6" ht="70" customHeight="1">
      <c r="A10" s="108"/>
      <c r="B10" s="104"/>
      <c r="C10" s="104"/>
      <c r="D10" s="46"/>
      <c r="E10" s="53">
        <v>1305</v>
      </c>
      <c r="F10" s="94"/>
    </row>
    <row r="11" spans="1:6" ht="70" customHeight="1">
      <c r="A11" s="108"/>
      <c r="B11" s="104"/>
      <c r="C11" s="104"/>
      <c r="D11" s="46"/>
      <c r="E11" s="53">
        <v>3146</v>
      </c>
      <c r="F11" s="94"/>
    </row>
    <row r="12" spans="1:6" ht="70" customHeight="1">
      <c r="A12" s="108"/>
      <c r="B12" s="104"/>
      <c r="C12" s="104" t="s">
        <v>0</v>
      </c>
      <c r="D12" s="46"/>
      <c r="E12" s="53">
        <v>326</v>
      </c>
      <c r="F12" s="94">
        <f>SUM(E12:E13)</f>
        <v>449</v>
      </c>
    </row>
    <row r="13" spans="1:6" ht="70" customHeight="1">
      <c r="A13" s="108"/>
      <c r="B13" s="104"/>
      <c r="C13" s="104"/>
      <c r="D13" s="46"/>
      <c r="E13" s="53">
        <v>123</v>
      </c>
      <c r="F13" s="94"/>
    </row>
    <row r="14" spans="1:6" ht="70" customHeight="1">
      <c r="A14" s="108"/>
      <c r="B14" s="104" t="s">
        <v>61</v>
      </c>
      <c r="C14" s="104" t="s">
        <v>58</v>
      </c>
      <c r="D14" s="46"/>
      <c r="E14" s="53">
        <v>4857</v>
      </c>
      <c r="F14" s="94">
        <f>SUM(E14:E16)</f>
        <v>10598</v>
      </c>
    </row>
    <row r="15" spans="1:6" ht="70" customHeight="1">
      <c r="A15" s="108"/>
      <c r="B15" s="104"/>
      <c r="C15" s="104"/>
      <c r="D15" s="46"/>
      <c r="E15" s="53">
        <v>1030</v>
      </c>
      <c r="F15" s="94"/>
    </row>
    <row r="16" spans="1:6" ht="70" customHeight="1">
      <c r="A16" s="108"/>
      <c r="B16" s="104"/>
      <c r="C16" s="104"/>
      <c r="D16" s="46"/>
      <c r="E16" s="53">
        <v>4711</v>
      </c>
      <c r="F16" s="94"/>
    </row>
    <row r="17" spans="1:6" ht="70" customHeight="1">
      <c r="A17" s="108"/>
      <c r="B17" s="104"/>
      <c r="C17" s="104" t="s">
        <v>0</v>
      </c>
      <c r="D17" s="46"/>
      <c r="E17" s="53">
        <v>214</v>
      </c>
      <c r="F17" s="94">
        <f>SUM(E17:E18)</f>
        <v>292</v>
      </c>
    </row>
    <row r="18" spans="1:6" ht="70" customHeight="1">
      <c r="A18" s="108"/>
      <c r="B18" s="104"/>
      <c r="C18" s="104"/>
      <c r="D18" s="46"/>
      <c r="E18" s="53">
        <v>78</v>
      </c>
      <c r="F18" s="94"/>
    </row>
    <row r="19" spans="1:6" ht="70" customHeight="1">
      <c r="A19" s="108"/>
      <c r="B19" s="104" t="s">
        <v>62</v>
      </c>
      <c r="C19" s="104" t="s">
        <v>58</v>
      </c>
      <c r="D19" s="46"/>
      <c r="E19" s="53">
        <v>1743</v>
      </c>
      <c r="F19" s="94">
        <f>SUM(E19:E21)</f>
        <v>5792</v>
      </c>
    </row>
    <row r="20" spans="1:6" ht="70" customHeight="1">
      <c r="A20" s="108"/>
      <c r="B20" s="104"/>
      <c r="C20" s="104"/>
      <c r="D20" s="46"/>
      <c r="E20" s="53">
        <v>701</v>
      </c>
      <c r="F20" s="94"/>
    </row>
    <row r="21" spans="1:6" ht="70" customHeight="1">
      <c r="A21" s="108"/>
      <c r="B21" s="104"/>
      <c r="C21" s="104"/>
      <c r="D21" s="46"/>
      <c r="E21" s="53">
        <v>3348</v>
      </c>
      <c r="F21" s="94"/>
    </row>
    <row r="22" spans="1:6" ht="70" customHeight="1">
      <c r="A22" s="108"/>
      <c r="B22" s="104"/>
      <c r="C22" s="104" t="s">
        <v>0</v>
      </c>
      <c r="D22" s="46"/>
      <c r="E22" s="53">
        <v>197</v>
      </c>
      <c r="F22" s="94">
        <f>SUM(E22:E23)</f>
        <v>313</v>
      </c>
    </row>
    <row r="23" spans="1:6" ht="70" customHeight="1">
      <c r="A23" s="108"/>
      <c r="B23" s="104"/>
      <c r="C23" s="104"/>
      <c r="D23" s="46"/>
      <c r="E23" s="53">
        <v>116</v>
      </c>
      <c r="F23" s="94"/>
    </row>
    <row r="24" spans="1:6" ht="70" customHeight="1">
      <c r="A24" s="108"/>
      <c r="B24" s="104" t="s">
        <v>63</v>
      </c>
      <c r="C24" s="104" t="s">
        <v>58</v>
      </c>
      <c r="D24" s="46"/>
      <c r="E24" s="54">
        <v>5794</v>
      </c>
      <c r="F24" s="94">
        <f>SUM(E24:E26)</f>
        <v>6838</v>
      </c>
    </row>
    <row r="25" spans="1:6" ht="70" customHeight="1">
      <c r="A25" s="108"/>
      <c r="B25" s="104"/>
      <c r="C25" s="104"/>
      <c r="D25" s="46"/>
      <c r="E25" s="53">
        <v>406</v>
      </c>
      <c r="F25" s="94"/>
    </row>
    <row r="26" spans="1:6" ht="70" customHeight="1">
      <c r="A26" s="108"/>
      <c r="B26" s="104"/>
      <c r="C26" s="104"/>
      <c r="D26" s="46"/>
      <c r="E26" s="53">
        <v>638</v>
      </c>
      <c r="F26" s="94"/>
    </row>
    <row r="27" spans="1:6" ht="70" customHeight="1">
      <c r="A27" s="108"/>
      <c r="B27" s="104"/>
      <c r="C27" s="104" t="s">
        <v>0</v>
      </c>
      <c r="D27" s="46"/>
      <c r="E27" s="53">
        <v>152</v>
      </c>
      <c r="F27" s="94">
        <f>SUM(E27:E28)</f>
        <v>297</v>
      </c>
    </row>
    <row r="28" spans="1:6" ht="70" customHeight="1">
      <c r="A28" s="108"/>
      <c r="B28" s="104"/>
      <c r="C28" s="104"/>
      <c r="D28" s="46"/>
      <c r="E28" s="53">
        <v>145</v>
      </c>
      <c r="F28" s="94"/>
    </row>
    <row r="29" spans="1:6" ht="70" customHeight="1">
      <c r="A29" s="109" t="s">
        <v>96</v>
      </c>
      <c r="B29" s="104" t="s">
        <v>61</v>
      </c>
      <c r="C29" s="104" t="s">
        <v>58</v>
      </c>
      <c r="D29" s="46"/>
      <c r="E29" s="54">
        <v>2036</v>
      </c>
      <c r="F29" s="94">
        <f>SUM(E29:E31)</f>
        <v>6008</v>
      </c>
    </row>
    <row r="30" spans="1:6" ht="70" customHeight="1">
      <c r="A30" s="109"/>
      <c r="B30" s="104"/>
      <c r="C30" s="104"/>
      <c r="D30" s="46"/>
      <c r="E30" s="54">
        <v>897</v>
      </c>
      <c r="F30" s="94"/>
    </row>
    <row r="31" spans="1:6" ht="70" customHeight="1">
      <c r="A31" s="109"/>
      <c r="B31" s="104"/>
      <c r="C31" s="104"/>
      <c r="D31" s="46"/>
      <c r="E31" s="54">
        <v>3075</v>
      </c>
      <c r="F31" s="94"/>
    </row>
    <row r="32" spans="1:6" ht="70" customHeight="1">
      <c r="A32" s="109"/>
      <c r="B32" s="104"/>
      <c r="C32" s="104" t="s">
        <v>0</v>
      </c>
      <c r="D32" s="46"/>
      <c r="E32" s="54">
        <v>378</v>
      </c>
      <c r="F32" s="94">
        <f>SUM(E32:E33)</f>
        <v>478</v>
      </c>
    </row>
    <row r="33" spans="1:6" ht="70" customHeight="1">
      <c r="A33" s="109"/>
      <c r="B33" s="104"/>
      <c r="C33" s="104"/>
      <c r="D33" s="46"/>
      <c r="E33" s="54">
        <v>100</v>
      </c>
      <c r="F33" s="94"/>
    </row>
    <row r="34" spans="1:6" ht="70" customHeight="1">
      <c r="A34" s="109"/>
      <c r="B34" s="104" t="s">
        <v>62</v>
      </c>
      <c r="C34" s="104" t="s">
        <v>58</v>
      </c>
      <c r="D34" s="46"/>
      <c r="E34" s="54">
        <v>5801</v>
      </c>
      <c r="F34" s="94">
        <f>SUM(E34:E36)</f>
        <v>18616</v>
      </c>
    </row>
    <row r="35" spans="1:6" ht="70" customHeight="1">
      <c r="A35" s="109"/>
      <c r="B35" s="104"/>
      <c r="C35" s="104"/>
      <c r="D35" s="46"/>
      <c r="E35" s="54">
        <v>2003</v>
      </c>
      <c r="F35" s="94"/>
    </row>
    <row r="36" spans="1:6" ht="70" customHeight="1">
      <c r="A36" s="109"/>
      <c r="B36" s="104"/>
      <c r="C36" s="104"/>
      <c r="D36" s="46"/>
      <c r="E36" s="54">
        <v>10812</v>
      </c>
      <c r="F36" s="94"/>
    </row>
    <row r="37" spans="1:6" ht="70" customHeight="1">
      <c r="A37" s="109"/>
      <c r="B37" s="104"/>
      <c r="C37" s="104" t="s">
        <v>0</v>
      </c>
      <c r="D37" s="46"/>
      <c r="E37" s="54">
        <v>2302</v>
      </c>
      <c r="F37" s="94">
        <f>SUM(E37:E38)</f>
        <v>3483</v>
      </c>
    </row>
    <row r="38" spans="1:6" ht="70" customHeight="1">
      <c r="A38" s="109"/>
      <c r="B38" s="104"/>
      <c r="C38" s="104"/>
      <c r="D38" s="46"/>
      <c r="E38" s="54">
        <v>1181</v>
      </c>
      <c r="F38" s="94"/>
    </row>
    <row r="39" spans="1:6" ht="70" customHeight="1">
      <c r="A39" s="109"/>
      <c r="B39" s="104"/>
      <c r="C39" s="104" t="s">
        <v>64</v>
      </c>
      <c r="D39" s="46"/>
      <c r="E39" s="54">
        <v>5331</v>
      </c>
      <c r="F39" s="94">
        <f>SUM(E39:E41)</f>
        <v>17031</v>
      </c>
    </row>
    <row r="40" spans="1:6" ht="70" customHeight="1">
      <c r="A40" s="109"/>
      <c r="B40" s="104"/>
      <c r="C40" s="104"/>
      <c r="D40" s="46"/>
      <c r="E40" s="54">
        <v>1297</v>
      </c>
      <c r="F40" s="94"/>
    </row>
    <row r="41" spans="1:6" ht="70" customHeight="1">
      <c r="A41" s="109"/>
      <c r="B41" s="104"/>
      <c r="C41" s="104"/>
      <c r="D41" s="46"/>
      <c r="E41" s="54">
        <v>10403</v>
      </c>
      <c r="F41" s="94"/>
    </row>
    <row r="42" spans="1:6" ht="70" customHeight="1">
      <c r="A42" s="109"/>
      <c r="B42" s="104"/>
      <c r="C42" s="104" t="s">
        <v>0</v>
      </c>
      <c r="D42" s="46"/>
      <c r="E42" s="54">
        <v>1576</v>
      </c>
      <c r="F42" s="94">
        <f>SUM(E42:E43)</f>
        <v>2127</v>
      </c>
    </row>
    <row r="43" spans="1:6" ht="70" customHeight="1" thickBot="1">
      <c r="A43" s="110"/>
      <c r="B43" s="105"/>
      <c r="C43" s="105"/>
      <c r="D43" s="34"/>
      <c r="E43" s="55">
        <v>551</v>
      </c>
      <c r="F43" s="95"/>
    </row>
  </sheetData>
  <mergeCells count="44">
    <mergeCell ref="B29:B33"/>
    <mergeCell ref="B34:B43"/>
    <mergeCell ref="C29:C31"/>
    <mergeCell ref="C32:C33"/>
    <mergeCell ref="C34:C36"/>
    <mergeCell ref="C37:C38"/>
    <mergeCell ref="C39:C41"/>
    <mergeCell ref="C42:C43"/>
    <mergeCell ref="B24:B28"/>
    <mergeCell ref="C19:C21"/>
    <mergeCell ref="C22:C23"/>
    <mergeCell ref="A3:B3"/>
    <mergeCell ref="A4:A28"/>
    <mergeCell ref="B4:B8"/>
    <mergeCell ref="A29:A43"/>
    <mergeCell ref="C4:C6"/>
    <mergeCell ref="C7:C8"/>
    <mergeCell ref="C9:C11"/>
    <mergeCell ref="C12:C13"/>
    <mergeCell ref="C14:C16"/>
    <mergeCell ref="C17:C18"/>
    <mergeCell ref="C24:C26"/>
    <mergeCell ref="C27:C28"/>
    <mergeCell ref="F14:F16"/>
    <mergeCell ref="F17:F18"/>
    <mergeCell ref="B9:B13"/>
    <mergeCell ref="B14:B18"/>
    <mergeCell ref="B19:B23"/>
    <mergeCell ref="F34:F36"/>
    <mergeCell ref="F37:F38"/>
    <mergeCell ref="F39:F41"/>
    <mergeCell ref="F42:F43"/>
    <mergeCell ref="A1:F2"/>
    <mergeCell ref="E3:F3"/>
    <mergeCell ref="F19:F21"/>
    <mergeCell ref="F22:F23"/>
    <mergeCell ref="F24:F26"/>
    <mergeCell ref="F27:F28"/>
    <mergeCell ref="F29:F31"/>
    <mergeCell ref="F32:F33"/>
    <mergeCell ref="F4:F6"/>
    <mergeCell ref="F7:F8"/>
    <mergeCell ref="F9:F11"/>
    <mergeCell ref="F12:F13"/>
  </mergeCells>
  <phoneticPr fontId="9" type="noConversion"/>
  <pageMargins left="0.7" right="0.7" top="0.75" bottom="0.75" header="0.3" footer="0.3"/>
  <pageSetup paperSize="9" scale="86" orientation="portrait" verticalDpi="0"/>
  <rowBreaks count="3" manualBreakCount="3">
    <brk id="13" max="5" man="1"/>
    <brk id="23" max="5" man="1"/>
    <brk id="33" max="5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showGridLines="0" view="pageBreakPreview" zoomScaleNormal="90" zoomScaleSheetLayoutView="100" workbookViewId="0">
      <selection sqref="A1:H2"/>
    </sheetView>
  </sheetViews>
  <sheetFormatPr baseColWidth="10" defaultColWidth="9" defaultRowHeight="14"/>
  <cols>
    <col min="1" max="1" width="4.6640625" style="6" customWidth="1"/>
    <col min="2" max="2" width="18.33203125" style="7" customWidth="1"/>
    <col min="3" max="3" width="23.83203125" style="7" bestFit="1" customWidth="1"/>
    <col min="4" max="8" width="15.6640625" style="7" customWidth="1"/>
    <col min="9" max="16384" width="9" style="6"/>
  </cols>
  <sheetData>
    <row r="1" spans="1:8" ht="30" customHeight="1" thickTop="1">
      <c r="A1" s="113" t="s">
        <v>19</v>
      </c>
      <c r="B1" s="114"/>
      <c r="C1" s="114"/>
      <c r="D1" s="114"/>
      <c r="E1" s="114"/>
      <c r="F1" s="114"/>
      <c r="G1" s="114"/>
      <c r="H1" s="115"/>
    </row>
    <row r="2" spans="1:8" ht="30" customHeight="1" thickBot="1">
      <c r="A2" s="116"/>
      <c r="B2" s="117"/>
      <c r="C2" s="117"/>
      <c r="D2" s="117"/>
      <c r="E2" s="117"/>
      <c r="F2" s="117"/>
      <c r="G2" s="117"/>
      <c r="H2" s="118"/>
    </row>
    <row r="3" spans="1:8" ht="30" customHeight="1" thickTop="1">
      <c r="A3" s="121" t="s">
        <v>18</v>
      </c>
      <c r="B3" s="111" t="s">
        <v>17</v>
      </c>
      <c r="C3" s="123" t="s">
        <v>16</v>
      </c>
      <c r="D3" s="111" t="s">
        <v>15</v>
      </c>
      <c r="E3" s="111" t="s">
        <v>14</v>
      </c>
      <c r="F3" s="111" t="s">
        <v>13</v>
      </c>
      <c r="G3" s="111" t="s">
        <v>12</v>
      </c>
      <c r="H3" s="119" t="s">
        <v>11</v>
      </c>
    </row>
    <row r="4" spans="1:8" ht="30" customHeight="1" thickBot="1">
      <c r="A4" s="122"/>
      <c r="B4" s="112"/>
      <c r="C4" s="124"/>
      <c r="D4" s="112"/>
      <c r="E4" s="112"/>
      <c r="F4" s="112"/>
      <c r="G4" s="112"/>
      <c r="H4" s="120"/>
    </row>
    <row r="5" spans="1:8" s="7" customFormat="1" ht="30" customHeight="1" thickTop="1">
      <c r="A5" s="17">
        <v>1</v>
      </c>
      <c r="B5" s="14" t="s">
        <v>5</v>
      </c>
      <c r="C5" s="14" t="s">
        <v>39</v>
      </c>
      <c r="D5" s="16" t="s">
        <v>4</v>
      </c>
      <c r="E5" s="15" t="s">
        <v>9</v>
      </c>
      <c r="F5" s="14" t="s">
        <v>8</v>
      </c>
      <c r="G5" s="14" t="s">
        <v>7</v>
      </c>
      <c r="H5" s="13" t="s">
        <v>10</v>
      </c>
    </row>
    <row r="6" spans="1:8" s="7" customFormat="1" ht="30" customHeight="1">
      <c r="A6" s="17">
        <v>2</v>
      </c>
      <c r="B6" s="14" t="s">
        <v>5</v>
      </c>
      <c r="C6" s="14" t="s">
        <v>39</v>
      </c>
      <c r="D6" s="16" t="s">
        <v>3</v>
      </c>
      <c r="E6" s="15" t="s">
        <v>9</v>
      </c>
      <c r="F6" s="14" t="s">
        <v>8</v>
      </c>
      <c r="G6" s="14" t="s">
        <v>7</v>
      </c>
      <c r="H6" s="13" t="s">
        <v>6</v>
      </c>
    </row>
    <row r="7" spans="1:8" s="7" customFormat="1" ht="30" customHeight="1">
      <c r="A7" s="17">
        <v>3</v>
      </c>
      <c r="B7" s="14" t="s">
        <v>5</v>
      </c>
      <c r="C7" s="14" t="s">
        <v>39</v>
      </c>
      <c r="D7" s="16" t="s">
        <v>2</v>
      </c>
      <c r="E7" s="15" t="s">
        <v>9</v>
      </c>
      <c r="F7" s="14" t="s">
        <v>8</v>
      </c>
      <c r="G7" s="14" t="s">
        <v>7</v>
      </c>
      <c r="H7" s="13" t="s">
        <v>6</v>
      </c>
    </row>
    <row r="8" spans="1:8" s="7" customFormat="1" ht="30" customHeight="1">
      <c r="A8" s="17">
        <v>4</v>
      </c>
      <c r="B8" s="14" t="s">
        <v>5</v>
      </c>
      <c r="C8" s="14" t="s">
        <v>39</v>
      </c>
      <c r="D8" s="16" t="s">
        <v>1</v>
      </c>
      <c r="E8" s="15" t="s">
        <v>9</v>
      </c>
      <c r="F8" s="14" t="s">
        <v>8</v>
      </c>
      <c r="G8" s="14" t="s">
        <v>7</v>
      </c>
      <c r="H8" s="13" t="s">
        <v>6</v>
      </c>
    </row>
    <row r="9" spans="1:8" s="7" customFormat="1" ht="30" customHeight="1">
      <c r="A9" s="17">
        <v>5</v>
      </c>
      <c r="B9" s="14" t="s">
        <v>34</v>
      </c>
      <c r="C9" s="14" t="s">
        <v>39</v>
      </c>
      <c r="D9" s="16" t="s">
        <v>35</v>
      </c>
      <c r="E9" s="15" t="s">
        <v>36</v>
      </c>
      <c r="F9" s="14" t="s">
        <v>37</v>
      </c>
      <c r="G9" s="14" t="s">
        <v>38</v>
      </c>
      <c r="H9" s="13" t="s">
        <v>6</v>
      </c>
    </row>
    <row r="10" spans="1:8" s="7" customFormat="1" ht="30" customHeight="1">
      <c r="A10" s="17">
        <v>6</v>
      </c>
      <c r="B10" s="14" t="s">
        <v>34</v>
      </c>
      <c r="C10" s="14" t="s">
        <v>41</v>
      </c>
      <c r="D10" s="16" t="s">
        <v>42</v>
      </c>
      <c r="E10" s="15" t="s">
        <v>44</v>
      </c>
      <c r="F10" s="14" t="s">
        <v>37</v>
      </c>
      <c r="G10" s="14" t="s">
        <v>45</v>
      </c>
      <c r="H10" s="13" t="s">
        <v>47</v>
      </c>
    </row>
    <row r="11" spans="1:8" s="7" customFormat="1" ht="30" customHeight="1">
      <c r="A11" s="17">
        <v>7</v>
      </c>
      <c r="B11" s="14" t="s">
        <v>34</v>
      </c>
      <c r="C11" s="14" t="s">
        <v>40</v>
      </c>
      <c r="D11" s="16" t="s">
        <v>43</v>
      </c>
      <c r="E11" s="15" t="s">
        <v>44</v>
      </c>
      <c r="F11" s="14" t="s">
        <v>37</v>
      </c>
      <c r="G11" s="14" t="s">
        <v>45</v>
      </c>
      <c r="H11" s="13" t="s">
        <v>48</v>
      </c>
    </row>
    <row r="12" spans="1:8" s="7" customFormat="1" ht="30" customHeight="1" thickBot="1">
      <c r="A12" s="12">
        <v>8</v>
      </c>
      <c r="B12" s="9" t="s">
        <v>5</v>
      </c>
      <c r="C12" s="9" t="s">
        <v>40</v>
      </c>
      <c r="D12" s="11" t="s">
        <v>1</v>
      </c>
      <c r="E12" s="10" t="s">
        <v>9</v>
      </c>
      <c r="F12" s="9" t="s">
        <v>8</v>
      </c>
      <c r="G12" s="9" t="s">
        <v>46</v>
      </c>
      <c r="H12" s="8" t="s">
        <v>48</v>
      </c>
    </row>
    <row r="13" spans="1:8" ht="15" thickTop="1"/>
  </sheetData>
  <mergeCells count="9">
    <mergeCell ref="G3:G4"/>
    <mergeCell ref="A1:H2"/>
    <mergeCell ref="H3:H4"/>
    <mergeCell ref="A3:A4"/>
    <mergeCell ref="B3:B4"/>
    <mergeCell ref="D3:D4"/>
    <mergeCell ref="E3:E4"/>
    <mergeCell ref="F3:F4"/>
    <mergeCell ref="C3:C4"/>
  </mergeCells>
  <phoneticPr fontId="2" type="noConversion"/>
  <pageMargins left="0.7" right="0.7" top="0.75" bottom="0.75" header="0.3" footer="0.3"/>
  <pageSetup paperSize="9" scale="62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showGridLines="0" view="pageBreakPreview" zoomScale="130" zoomScaleNormal="100" zoomScaleSheetLayoutView="130" workbookViewId="0">
      <selection sqref="A1:E1"/>
    </sheetView>
  </sheetViews>
  <sheetFormatPr baseColWidth="10" defaultRowHeight="17"/>
  <cols>
    <col min="1" max="1" width="11.6640625" customWidth="1"/>
    <col min="2" max="2" width="13.6640625" customWidth="1"/>
    <col min="3" max="3" width="27.1640625" customWidth="1"/>
    <col min="4" max="4" width="13.83203125" customWidth="1"/>
    <col min="5" max="5" width="21.1640625" customWidth="1"/>
    <col min="6" max="256" width="8.83203125" customWidth="1"/>
  </cols>
  <sheetData>
    <row r="1" spans="1:5" ht="30">
      <c r="A1" s="125" t="s">
        <v>100</v>
      </c>
      <c r="B1" s="125"/>
      <c r="C1" s="125"/>
      <c r="D1" s="125"/>
      <c r="E1" s="125"/>
    </row>
    <row r="2" spans="1:5" ht="18" thickBot="1">
      <c r="E2" s="37" t="s">
        <v>87</v>
      </c>
    </row>
    <row r="3" spans="1:5" ht="18" thickBot="1">
      <c r="A3" s="126" t="s">
        <v>86</v>
      </c>
      <c r="B3" s="127"/>
      <c r="C3" s="40" t="s">
        <v>85</v>
      </c>
      <c r="D3" s="40" t="s">
        <v>84</v>
      </c>
      <c r="E3" s="41" t="s">
        <v>83</v>
      </c>
    </row>
    <row r="4" spans="1:5">
      <c r="A4" s="134" t="s">
        <v>82</v>
      </c>
      <c r="B4" s="131" t="s">
        <v>81</v>
      </c>
      <c r="C4" s="45" t="s">
        <v>80</v>
      </c>
      <c r="D4" s="42">
        <v>230</v>
      </c>
      <c r="E4" s="43"/>
    </row>
    <row r="5" spans="1:5">
      <c r="A5" s="135"/>
      <c r="B5" s="132"/>
      <c r="C5" s="46" t="s">
        <v>79</v>
      </c>
      <c r="D5" s="36">
        <v>301</v>
      </c>
      <c r="E5" s="35"/>
    </row>
    <row r="6" spans="1:5">
      <c r="A6" s="135"/>
      <c r="B6" s="130"/>
      <c r="C6" s="46" t="s">
        <v>78</v>
      </c>
      <c r="D6" s="36">
        <v>301</v>
      </c>
      <c r="E6" s="35"/>
    </row>
    <row r="7" spans="1:5">
      <c r="A7" s="135"/>
      <c r="B7" s="133" t="s">
        <v>91</v>
      </c>
      <c r="C7" s="46" t="s">
        <v>77</v>
      </c>
      <c r="D7" s="36">
        <v>200</v>
      </c>
      <c r="E7" s="35"/>
    </row>
    <row r="8" spans="1:5">
      <c r="A8" s="135"/>
      <c r="B8" s="130"/>
      <c r="C8" s="46" t="s">
        <v>76</v>
      </c>
      <c r="D8" s="36">
        <v>200</v>
      </c>
      <c r="E8" s="35"/>
    </row>
    <row r="9" spans="1:5" ht="18" thickBot="1">
      <c r="A9" s="136"/>
      <c r="B9" s="34" t="s">
        <v>92</v>
      </c>
      <c r="C9" s="34" t="s">
        <v>75</v>
      </c>
      <c r="D9" s="32">
        <v>200</v>
      </c>
      <c r="E9" s="31" t="s">
        <v>74</v>
      </c>
    </row>
    <row r="10" spans="1:5">
      <c r="A10" s="128" t="s">
        <v>73</v>
      </c>
      <c r="B10" s="130" t="s">
        <v>72</v>
      </c>
      <c r="C10" s="130"/>
      <c r="D10" s="38">
        <v>55260</v>
      </c>
      <c r="E10" s="39" t="s">
        <v>70</v>
      </c>
    </row>
    <row r="11" spans="1:5" ht="70.5" customHeight="1" thickBot="1">
      <c r="A11" s="129"/>
      <c r="B11" s="34" t="s">
        <v>71</v>
      </c>
      <c r="C11" s="33" t="s">
        <v>93</v>
      </c>
      <c r="D11" s="32">
        <v>22530</v>
      </c>
      <c r="E11" s="31" t="s">
        <v>70</v>
      </c>
    </row>
  </sheetData>
  <mergeCells count="7">
    <mergeCell ref="A1:E1"/>
    <mergeCell ref="A3:B3"/>
    <mergeCell ref="A10:A11"/>
    <mergeCell ref="B10:C10"/>
    <mergeCell ref="B4:B6"/>
    <mergeCell ref="B7:B8"/>
    <mergeCell ref="A4:A9"/>
  </mergeCells>
  <phoneticPr fontId="6" type="noConversion"/>
  <pageMargins left="0.7" right="0.7" top="0.75" bottom="0.75" header="0.3" footer="0.3"/>
  <pageSetup paperSize="9" scale="86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1. 대금청구서</vt:lpstr>
      <vt:lpstr>2. 경비배분표</vt:lpstr>
      <vt:lpstr>3. 사용현황</vt:lpstr>
      <vt:lpstr>5. 카운터 증빙 사진</vt:lpstr>
      <vt:lpstr>6. 기기List</vt:lpstr>
      <vt:lpstr>7. 단가표</vt:lpstr>
      <vt:lpstr>'1. 대금청구서'!Print_Area</vt:lpstr>
      <vt:lpstr>'5. 카운터 증빙 사진'!Print_Area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최우진/창의개발센터(SR)//삼성전자</dc:creator>
  <cp:lastModifiedBy>서동균</cp:lastModifiedBy>
  <cp:lastPrinted>2024-03-05T07:20:39Z</cp:lastPrinted>
  <dcterms:created xsi:type="dcterms:W3CDTF">2021-03-03T07:11:19Z</dcterms:created>
  <dcterms:modified xsi:type="dcterms:W3CDTF">2024-05-23T10:25:44Z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C:\Users\dudrms2.id\Desktop\1.xlsx</vt:lpwstr>
  </property>
</Properties>
</file>