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80" windowWidth="34200" windowHeight="19660" tabRatio="600" firstSheet="0" activeTab="2" autoFilterDateGrouping="1"/>
  </bookViews>
  <sheets>
    <sheet xmlns:r="http://schemas.openxmlformats.org/officeDocument/2006/relationships" name="1. 대금청구서" sheetId="1" state="visible" r:id="rId1"/>
    <sheet xmlns:r="http://schemas.openxmlformats.org/officeDocument/2006/relationships" name="2. 경비배분표" sheetId="2" state="visible" r:id="rId2"/>
    <sheet xmlns:r="http://schemas.openxmlformats.org/officeDocument/2006/relationships" name="3. 사용현황" sheetId="3" state="visible" r:id="rId3"/>
    <sheet xmlns:r="http://schemas.openxmlformats.org/officeDocument/2006/relationships" name="4. 커피머신 재료 매출 전표" sheetId="4" state="visible" r:id="rId4"/>
    <sheet xmlns:r="http://schemas.openxmlformats.org/officeDocument/2006/relationships" name="5. 카운터 증빙 사진" sheetId="5" state="visible" r:id="rId5"/>
    <sheet xmlns:r="http://schemas.openxmlformats.org/officeDocument/2006/relationships" name="6. 기기List" sheetId="6" state="visible" r:id="rId6"/>
    <sheet xmlns:r="http://schemas.openxmlformats.org/officeDocument/2006/relationships" name="7. 단가표" sheetId="7" state="visible" r:id="rId7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'1. 대금청구서'!$A$1:$K$47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'4. 커피머신 재료 매출 전표'!$A$1:$O$27</definedName>
    <definedName name="_xlnm.Print_Area" localSheetId="4">'5. 카운터 증빙 사진'!$A$1:$F$43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_ ;[Red]\-#,##0\ "/>
    <numFmt numFmtId="165" formatCode="_-* #,##0_-;\-* #,##0_-;_-* &quot;-&quot;_-;_-@_-"/>
    <numFmt numFmtId="166" formatCode="#,###&quot;원&quot;"/>
  </numFmts>
  <fonts count="28">
    <font>
      <name val="맑은 고딕"/>
      <charset val="129"/>
      <color theme="1"/>
      <sz val="11"/>
      <scheme val="minor"/>
    </font>
    <font>
      <name val="돋움"/>
      <charset val="129"/>
      <sz val="11"/>
    </font>
    <font>
      <name val="맑은 고딕"/>
      <charset val="129"/>
      <sz val="8"/>
    </font>
    <font>
      <name val="돋움"/>
      <charset val="129"/>
      <sz val="12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고딕"/>
      <charset val="129"/>
      <b val="1"/>
      <color indexed="8"/>
      <sz val="18"/>
    </font>
    <font>
      <name val="맑은 고딕"/>
      <charset val="129"/>
      <b val="1"/>
      <color indexed="8"/>
      <sz val="18"/>
    </font>
    <font>
      <name val="맑은 고딕"/>
      <charset val="129"/>
      <color theme="1"/>
      <sz val="11"/>
      <scheme val="minor"/>
    </font>
    <font>
      <name val="맑은 고딕"/>
      <charset val="129"/>
      <b val="1"/>
      <color theme="1"/>
      <sz val="11"/>
      <scheme val="minor"/>
    </font>
    <font>
      <name val="굴림체"/>
      <charset val="129"/>
      <color theme="1"/>
      <sz val="10"/>
    </font>
    <font>
      <name val="굴림체"/>
      <charset val="129"/>
      <b val="1"/>
      <color theme="1"/>
      <sz val="10"/>
    </font>
    <font>
      <name val="굴림체"/>
      <charset val="129"/>
      <color theme="1"/>
      <sz val="11"/>
    </font>
    <font>
      <name val="맑은고딕"/>
      <charset val="129"/>
      <color theme="1"/>
      <sz val="10"/>
    </font>
    <font>
      <name val="맑은고딕"/>
      <charset val="129"/>
      <b val="1"/>
      <color theme="1"/>
      <sz val="10"/>
    </font>
    <font>
      <name val="맑은 고딕"/>
      <charset val="129"/>
      <color theme="1"/>
      <sz val="9"/>
      <scheme val="minor"/>
    </font>
    <font>
      <name val="굴림체"/>
      <charset val="129"/>
      <color rgb="FF000000"/>
      <sz val="10"/>
    </font>
    <font>
      <name val="맑은고딕"/>
      <charset val="129"/>
      <b val="1"/>
      <color rgb="FF000000"/>
      <sz val="18"/>
    </font>
    <font>
      <name val="맑은고딕"/>
      <charset val="129"/>
      <color theme="1"/>
      <sz val="9"/>
    </font>
    <font>
      <name val="굴림체"/>
      <charset val="129"/>
      <color theme="1"/>
      <sz val="28"/>
    </font>
    <font>
      <name val="맑은 고딕"/>
      <charset val="129"/>
      <color theme="1"/>
      <sz val="10"/>
      <scheme val="minor"/>
    </font>
    <font>
      <name val="굴림체"/>
      <charset val="129"/>
      <color theme="1"/>
      <sz val="22"/>
    </font>
    <font>
      <name val="굴림체"/>
      <charset val="129"/>
      <b val="1"/>
      <color theme="1"/>
      <sz val="11"/>
    </font>
    <font>
      <name val="맑은 고딕"/>
      <charset val="129"/>
      <b val="1"/>
      <color theme="1"/>
      <sz val="20"/>
      <scheme val="minor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249977111117893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12" fillId="0" borderId="0" applyAlignment="1">
      <alignment vertical="center"/>
    </xf>
    <xf numFmtId="165" fontId="12" fillId="0" borderId="0" applyAlignment="1">
      <alignment vertical="center"/>
    </xf>
    <xf numFmtId="0" fontId="12" fillId="0" borderId="0" applyAlignment="1">
      <alignment vertical="center"/>
    </xf>
  </cellStyleXfs>
  <cellXfs count="229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3" fillId="0" borderId="0" pivotButton="0" quotePrefix="0" xfId="0"/>
    <xf numFmtId="164" fontId="14" fillId="0" borderId="0" applyAlignment="1" pivotButton="0" quotePrefix="0" xfId="2">
      <alignment horizontal="center" vertical="center"/>
    </xf>
    <xf numFmtId="164" fontId="15" fillId="0" borderId="0" applyAlignment="1" pivotButton="0" quotePrefix="0" xfId="2">
      <alignment horizontal="center" vertical="center"/>
    </xf>
    <xf numFmtId="164" fontId="14" fillId="0" borderId="1" applyAlignment="1" pivotButton="0" quotePrefix="0" xfId="2">
      <alignment horizontal="center" vertical="center"/>
    </xf>
    <xf numFmtId="0" fontId="16" fillId="0" borderId="0" applyAlignment="1" pivotButton="0" quotePrefix="0" xfId="2">
      <alignment vertical="center"/>
    </xf>
    <xf numFmtId="0" fontId="16" fillId="0" borderId="0" applyAlignment="1" pivotButton="0" quotePrefix="0" xfId="2">
      <alignment horizontal="center" vertical="center"/>
    </xf>
    <xf numFmtId="14" fontId="16" fillId="0" borderId="2" applyAlignment="1" pivotButton="0" quotePrefix="0" xfId="2">
      <alignment horizontal="center" vertical="center"/>
    </xf>
    <xf numFmtId="0" fontId="16" fillId="0" borderId="3" applyAlignment="1" pivotButton="0" quotePrefix="0" xfId="2">
      <alignment horizontal="center" vertical="center"/>
    </xf>
    <xf numFmtId="0" fontId="16" fillId="0" borderId="3" applyAlignment="1" pivotButton="0" quotePrefix="0" xfId="2">
      <alignment horizontal="center" vertical="center" wrapText="1"/>
    </xf>
    <xf numFmtId="164" fontId="14" fillId="0" borderId="3" applyAlignment="1" pivotButton="0" quotePrefix="0" xfId="2">
      <alignment horizontal="center" vertical="center"/>
    </xf>
    <xf numFmtId="0" fontId="16" fillId="0" borderId="4" applyAlignment="1" pivotButton="0" quotePrefix="0" xfId="2">
      <alignment horizontal="center" vertical="center"/>
    </xf>
    <xf numFmtId="14" fontId="16" fillId="0" borderId="5" applyAlignment="1" pivotButton="0" quotePrefix="0" xfId="2">
      <alignment horizontal="center" vertical="center"/>
    </xf>
    <xf numFmtId="0" fontId="16" fillId="0" borderId="6" applyAlignment="1" pivotButton="0" quotePrefix="0" xfId="2">
      <alignment horizontal="center" vertical="center"/>
    </xf>
    <xf numFmtId="0" fontId="16" fillId="0" borderId="6" applyAlignment="1" pivotButton="0" quotePrefix="0" xfId="2">
      <alignment horizontal="center" vertical="center" wrapText="1"/>
    </xf>
    <xf numFmtId="164" fontId="14" fillId="0" borderId="6" applyAlignment="1" pivotButton="0" quotePrefix="0" xfId="2">
      <alignment horizontal="center" vertical="center"/>
    </xf>
    <xf numFmtId="0" fontId="16" fillId="0" borderId="7" applyAlignment="1" pivotButton="0" quotePrefix="0" xfId="2">
      <alignment horizontal="center" vertical="center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8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/>
    </xf>
    <xf numFmtId="166" fontId="18" fillId="0" borderId="1" applyAlignment="1" pivotButton="0" quotePrefix="0" xfId="0">
      <alignment horizontal="right" vertical="center"/>
    </xf>
    <xf numFmtId="165" fontId="17" fillId="0" borderId="0" applyAlignment="1" pivotButton="0" quotePrefix="0" xfId="1">
      <alignment vertical="center"/>
    </xf>
    <xf numFmtId="164" fontId="15" fillId="3" borderId="1" applyAlignment="1" pivotButton="0" quotePrefix="0" xfId="2">
      <alignment horizontal="center" vertical="center"/>
    </xf>
    <xf numFmtId="164" fontId="15" fillId="4" borderId="9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/>
    </xf>
    <xf numFmtId="164" fontId="15" fillId="3" borderId="10" applyAlignment="1" pivotButton="0" quotePrefix="0" xfId="2">
      <alignment horizontal="center" vertical="center"/>
    </xf>
    <xf numFmtId="164" fontId="15" fillId="3" borderId="11" applyAlignment="1" pivotButton="0" quotePrefix="0" xfId="2">
      <alignment horizontal="center" vertical="center"/>
    </xf>
    <xf numFmtId="0" fontId="0" fillId="0" borderId="12" applyAlignment="1" pivotButton="0" quotePrefix="0" xfId="0">
      <alignment horizontal="center" vertical="center"/>
    </xf>
    <xf numFmtId="165" fontId="12" fillId="0" borderId="10" applyAlignment="1" pivotButton="0" quotePrefix="0" xfId="1">
      <alignment horizontal="center" vertical="center"/>
    </xf>
    <xf numFmtId="0" fontId="0" fillId="0" borderId="10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165" fontId="12" fillId="0" borderId="1" applyAlignment="1" pivotButton="0" quotePrefix="0" xfId="1">
      <alignment horizontal="center" vertical="center"/>
    </xf>
    <xf numFmtId="0" fontId="19" fillId="0" borderId="0" applyAlignment="1" pivotButton="0" quotePrefix="0" xfId="0">
      <alignment horizontal="right" vertical="center"/>
    </xf>
    <xf numFmtId="165" fontId="12" fillId="0" borderId="6" applyAlignment="1" pivotButton="0" quotePrefix="0" xfId="1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3" fillId="5" borderId="16" applyAlignment="1" pivotButton="0" quotePrefix="0" xfId="0">
      <alignment horizontal="center" vertical="center"/>
    </xf>
    <xf numFmtId="165" fontId="12" fillId="0" borderId="11" applyAlignment="1" pivotButton="0" quotePrefix="0" xfId="1">
      <alignment horizontal="center" vertical="center"/>
    </xf>
    <xf numFmtId="0" fontId="0" fillId="0" borderId="17" applyAlignment="1" pivotButton="0" quotePrefix="0" xfId="0">
      <alignment horizontal="center" vertical="center"/>
    </xf>
    <xf numFmtId="166" fontId="17" fillId="0" borderId="1" applyAlignment="1" pivotButton="0" quotePrefix="0" xfId="0">
      <alignment horizontal="right" vertical="center"/>
    </xf>
    <xf numFmtId="164" fontId="14" fillId="0" borderId="8" applyAlignment="1" pivotButton="0" quotePrefix="0" xfId="2">
      <alignment horizontal="center" vertical="center"/>
    </xf>
    <xf numFmtId="164" fontId="14" fillId="0" borderId="6" applyAlignment="1" pivotButton="0" quotePrefix="0" xfId="2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164" fontId="15" fillId="4" borderId="8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164" fontId="20" fillId="0" borderId="18" applyAlignment="1" pivotButton="0" quotePrefix="0" xfId="2">
      <alignment horizontal="center" vertical="center"/>
    </xf>
    <xf numFmtId="164" fontId="20" fillId="0" borderId="1" applyAlignment="1" pivotButton="0" quotePrefix="0" xfId="2">
      <alignment horizontal="center" vertical="center"/>
    </xf>
    <xf numFmtId="164" fontId="20" fillId="0" borderId="6" applyAlignment="1" pivotButton="0" quotePrefix="0" xfId="2">
      <alignment horizontal="center" vertical="center"/>
    </xf>
    <xf numFmtId="164" fontId="20" fillId="0" borderId="19" applyAlignment="1" pivotButton="0" quotePrefix="0" xfId="2">
      <alignment horizontal="center" vertical="center"/>
    </xf>
    <xf numFmtId="165" fontId="0" fillId="0" borderId="0" applyAlignment="1" pivotButton="0" quotePrefix="0" xfId="0">
      <alignment vertical="center"/>
    </xf>
    <xf numFmtId="165" fontId="12" fillId="0" borderId="1" applyAlignment="1" pivotButton="0" quotePrefix="0" xfId="1">
      <alignment vertical="center"/>
    </xf>
    <xf numFmtId="165" fontId="12" fillId="0" borderId="10" applyAlignment="1" pivotButton="0" quotePrefix="0" xfId="1">
      <alignment vertical="center"/>
    </xf>
    <xf numFmtId="0" fontId="21" fillId="0" borderId="0" applyAlignment="1" pivotButton="0" quotePrefix="0" xfId="0">
      <alignment horizontal="center" vertical="center" readingOrder="1"/>
    </xf>
    <xf numFmtId="0" fontId="22" fillId="0" borderId="20" applyAlignment="1" pivotButton="0" quotePrefix="0" xfId="0">
      <alignment horizontal="right" vertical="center"/>
    </xf>
    <xf numFmtId="0" fontId="18" fillId="2" borderId="1" applyAlignment="1" pivotButton="0" quotePrefix="0" xfId="0">
      <alignment horizontal="center" vertical="center"/>
    </xf>
    <xf numFmtId="0" fontId="17" fillId="0" borderId="21" applyAlignment="1" pivotButton="0" quotePrefix="0" xfId="0">
      <alignment horizontal="center" vertical="center"/>
    </xf>
    <xf numFmtId="0" fontId="17" fillId="0" borderId="22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164" fontId="14" fillId="0" borderId="28" applyAlignment="1" pivotButton="0" quotePrefix="0" xfId="2">
      <alignment horizontal="center" vertical="center"/>
    </xf>
    <xf numFmtId="164" fontId="14" fillId="0" borderId="14" applyAlignment="1" pivotButton="0" quotePrefix="0" xfId="2">
      <alignment horizontal="center" vertical="center"/>
    </xf>
    <xf numFmtId="164" fontId="14" fillId="0" borderId="38" applyAlignment="1" pivotButton="0" quotePrefix="0" xfId="2">
      <alignment horizontal="right" vertical="center"/>
    </xf>
    <xf numFmtId="164" fontId="15" fillId="4" borderId="40" applyAlignment="1" pivotButton="0" quotePrefix="0" xfId="2">
      <alignment horizontal="center" vertical="center"/>
    </xf>
    <xf numFmtId="164" fontId="15" fillId="4" borderId="41" applyAlignment="1" pivotButton="0" quotePrefix="0" xfId="2">
      <alignment horizontal="center" vertical="center"/>
    </xf>
    <xf numFmtId="164" fontId="15" fillId="4" borderId="11" applyAlignment="1" pivotButton="0" quotePrefix="0" xfId="2">
      <alignment horizontal="center" vertical="center"/>
    </xf>
    <xf numFmtId="164" fontId="15" fillId="4" borderId="9" applyAlignment="1" pivotButton="0" quotePrefix="0" xfId="2">
      <alignment horizontal="center" vertical="center"/>
    </xf>
    <xf numFmtId="164" fontId="15" fillId="4" borderId="17" applyAlignment="1" pivotButton="0" quotePrefix="0" xfId="2">
      <alignment horizontal="center" vertical="center" wrapText="1"/>
    </xf>
    <xf numFmtId="164" fontId="15" fillId="4" borderId="42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/>
    </xf>
    <xf numFmtId="164" fontId="14" fillId="0" borderId="6" applyAlignment="1" pivotButton="0" quotePrefix="0" xfId="2">
      <alignment horizontal="center" vertical="center"/>
    </xf>
    <xf numFmtId="164" fontId="14" fillId="0" borderId="1" applyAlignment="1" pivotButton="0" quotePrefix="0" xfId="2">
      <alignment horizontal="center" vertical="center"/>
    </xf>
    <xf numFmtId="164" fontId="14" fillId="0" borderId="19" applyAlignment="1" pivotButton="0" quotePrefix="0" xfId="2">
      <alignment horizontal="center" vertical="center"/>
    </xf>
    <xf numFmtId="164" fontId="14" fillId="0" borderId="29" applyAlignment="1" pivotButton="0" quotePrefix="0" xfId="2">
      <alignment horizontal="center" vertical="center" wrapText="1"/>
    </xf>
    <xf numFmtId="164" fontId="14" fillId="0" borderId="30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 wrapText="1"/>
    </xf>
    <xf numFmtId="164" fontId="14" fillId="0" borderId="19" applyAlignment="1" pivotButton="0" quotePrefix="0" xfId="2">
      <alignment horizontal="center" vertical="center" wrapText="1"/>
    </xf>
    <xf numFmtId="164" fontId="14" fillId="0" borderId="31" applyAlignment="1" pivotButton="0" quotePrefix="0" xfId="2">
      <alignment horizontal="center" vertical="center" wrapText="1"/>
    </xf>
    <xf numFmtId="164" fontId="14" fillId="0" borderId="32" applyAlignment="1" pivotButton="0" quotePrefix="0" xfId="2">
      <alignment horizontal="center" vertical="center" wrapText="1"/>
    </xf>
    <xf numFmtId="164" fontId="23" fillId="0" borderId="0" applyAlignment="1" pivotButton="0" quotePrefix="0" xfId="2">
      <alignment horizontal="center" vertical="center"/>
    </xf>
    <xf numFmtId="164" fontId="15" fillId="3" borderId="33" applyAlignment="1" pivotButton="0" quotePrefix="0" xfId="2">
      <alignment horizontal="center" vertical="center"/>
    </xf>
    <xf numFmtId="164" fontId="15" fillId="3" borderId="34" applyAlignment="1" pivotButton="0" quotePrefix="0" xfId="2">
      <alignment horizontal="center" vertical="center"/>
    </xf>
    <xf numFmtId="164" fontId="15" fillId="3" borderId="35" applyAlignment="1" pivotButton="0" quotePrefix="0" xfId="2">
      <alignment horizontal="center" vertical="center"/>
    </xf>
    <xf numFmtId="164" fontId="15" fillId="3" borderId="36" applyAlignment="1" pivotButton="0" quotePrefix="0" xfId="2">
      <alignment horizontal="center" vertical="center"/>
    </xf>
    <xf numFmtId="164" fontId="15" fillId="3" borderId="0" applyAlignment="1" pivotButton="0" quotePrefix="0" xfId="2">
      <alignment horizontal="center" vertical="center"/>
    </xf>
    <xf numFmtId="164" fontId="15" fillId="3" borderId="30" applyAlignment="1" pivotButton="0" quotePrefix="0" xfId="2">
      <alignment horizontal="center" vertical="center"/>
    </xf>
    <xf numFmtId="164" fontId="15" fillId="3" borderId="37" applyAlignment="1" pivotButton="0" quotePrefix="0" xfId="2">
      <alignment horizontal="center" vertical="center"/>
    </xf>
    <xf numFmtId="164" fontId="15" fillId="3" borderId="38" applyAlignment="1" pivotButton="0" quotePrefix="0" xfId="2">
      <alignment horizontal="center" vertical="center"/>
    </xf>
    <xf numFmtId="164" fontId="15" fillId="3" borderId="39" applyAlignment="1" pivotButton="0" quotePrefix="0" xfId="2">
      <alignment horizontal="center" vertical="center"/>
    </xf>
    <xf numFmtId="164" fontId="14" fillId="0" borderId="24" applyAlignment="1" pivotButton="0" quotePrefix="0" xfId="2">
      <alignment horizontal="center" vertical="center"/>
    </xf>
    <xf numFmtId="164" fontId="14" fillId="0" borderId="23" applyAlignment="1" pivotButton="0" quotePrefix="0" xfId="2">
      <alignment horizontal="center" vertical="center"/>
    </xf>
    <xf numFmtId="164" fontId="14" fillId="0" borderId="25" applyAlignment="1" pivotButton="0" quotePrefix="0" xfId="2">
      <alignment horizontal="center" vertical="center"/>
    </xf>
    <xf numFmtId="164" fontId="15" fillId="3" borderId="16" applyAlignment="1" pivotButton="0" quotePrefix="0" xfId="2">
      <alignment horizontal="center" vertical="center"/>
    </xf>
    <xf numFmtId="164" fontId="15" fillId="3" borderId="24" applyAlignment="1" pivotButton="0" quotePrefix="0" xfId="2">
      <alignment horizontal="center" vertical="center"/>
    </xf>
    <xf numFmtId="164" fontId="15" fillId="3" borderId="26" applyAlignment="1" pivotButton="0" quotePrefix="0" xfId="2">
      <alignment horizontal="center" vertical="center"/>
    </xf>
    <xf numFmtId="164" fontId="15" fillId="3" borderId="15" applyAlignment="1" pivotButton="0" quotePrefix="0" xfId="2">
      <alignment horizontal="center" vertical="center"/>
    </xf>
    <xf numFmtId="164" fontId="15" fillId="3" borderId="19" applyAlignment="1" pivotButton="0" quotePrefix="0" xfId="2">
      <alignment horizontal="center" vertical="center"/>
    </xf>
    <xf numFmtId="164" fontId="15" fillId="3" borderId="27" applyAlignment="1" pivotButton="0" quotePrefix="0" xfId="2">
      <alignment horizontal="center" vertical="center"/>
    </xf>
    <xf numFmtId="165" fontId="12" fillId="0" borderId="13" applyAlignment="1" pivotButton="0" quotePrefix="0" xfId="1">
      <alignment horizontal="center" vertical="center"/>
    </xf>
    <xf numFmtId="165" fontId="12" fillId="0" borderId="12" applyAlignment="1" pivotButton="0" quotePrefix="0" xfId="1">
      <alignment horizontal="center" vertical="center"/>
    </xf>
    <xf numFmtId="0" fontId="25" fillId="6" borderId="45" applyAlignment="1" pivotButton="0" quotePrefix="0" xfId="2">
      <alignment horizontal="center" vertical="center"/>
    </xf>
    <xf numFmtId="0" fontId="25" fillId="6" borderId="46" applyAlignment="1" pivotButton="0" quotePrefix="0" xfId="2">
      <alignment horizontal="center" vertical="center"/>
    </xf>
    <xf numFmtId="0" fontId="25" fillId="6" borderId="47" applyAlignment="1" pivotButton="0" quotePrefix="0" xfId="2">
      <alignment horizontal="center" vertical="center"/>
    </xf>
    <xf numFmtId="0" fontId="25" fillId="6" borderId="48" applyAlignment="1" pivotButton="0" quotePrefix="0" xfId="2">
      <alignment horizontal="center" vertical="center"/>
    </xf>
    <xf numFmtId="0" fontId="25" fillId="6" borderId="38" applyAlignment="1" pivotButton="0" quotePrefix="0" xfId="2">
      <alignment horizontal="center" vertical="center"/>
    </xf>
    <xf numFmtId="0" fontId="25" fillId="6" borderId="39" applyAlignment="1" pivotButton="0" quotePrefix="0" xfId="2">
      <alignment horizontal="center" vertical="center"/>
    </xf>
    <xf numFmtId="0" fontId="0" fillId="0" borderId="49" applyAlignment="1" pivotButton="0" quotePrefix="0" xfId="0">
      <alignment horizontal="center" vertical="center"/>
    </xf>
    <xf numFmtId="0" fontId="0" fillId="0" borderId="50" applyAlignment="1" pivotButton="0" quotePrefix="0" xfId="0">
      <alignment horizontal="center" vertical="center"/>
    </xf>
    <xf numFmtId="164" fontId="24" fillId="0" borderId="1" applyAlignment="1" pivotButton="0" quotePrefix="0" xfId="2">
      <alignment horizontal="center" vertical="center"/>
    </xf>
    <xf numFmtId="0" fontId="0" fillId="0" borderId="4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164" fontId="24" fillId="0" borderId="43" applyAlignment="1" pivotButton="0" quotePrefix="0" xfId="2">
      <alignment horizontal="center" vertical="center" wrapText="1"/>
    </xf>
    <xf numFmtId="164" fontId="24" fillId="0" borderId="10" applyAlignment="1" pivotButton="0" quotePrefix="0" xfId="2">
      <alignment horizontal="center" vertical="center"/>
    </xf>
    <xf numFmtId="0" fontId="0" fillId="0" borderId="43" applyAlignment="1" pivotButton="0" quotePrefix="0" xfId="0">
      <alignment horizontal="center" vertical="center" wrapText="1"/>
    </xf>
    <xf numFmtId="0" fontId="0" fillId="0" borderId="44" applyAlignment="1" pivotButton="0" quotePrefix="0" xfId="0">
      <alignment horizontal="center" vertical="center" wrapText="1"/>
    </xf>
    <xf numFmtId="0" fontId="26" fillId="0" borderId="18" applyAlignment="1" pivotButton="0" quotePrefix="0" xfId="2">
      <alignment horizontal="center" vertical="center"/>
    </xf>
    <xf numFmtId="0" fontId="26" fillId="0" borderId="9" applyAlignment="1" pivotButton="0" quotePrefix="0" xfId="2">
      <alignment horizontal="center" vertical="center"/>
    </xf>
    <xf numFmtId="0" fontId="25" fillId="6" borderId="51" applyAlignment="1" pivotButton="0" quotePrefix="0" xfId="2">
      <alignment horizontal="center" vertical="center"/>
    </xf>
    <xf numFmtId="0" fontId="25" fillId="6" borderId="52" applyAlignment="1" pivotButton="0" quotePrefix="0" xfId="2">
      <alignment horizontal="center" vertical="center"/>
    </xf>
    <xf numFmtId="0" fontId="25" fillId="6" borderId="53" applyAlignment="1" pivotButton="0" quotePrefix="0" xfId="2">
      <alignment horizontal="center" vertical="center"/>
    </xf>
    <xf numFmtId="0" fontId="25" fillId="6" borderId="54" applyAlignment="1" pivotButton="0" quotePrefix="0" xfId="2">
      <alignment horizontal="center" vertical="center"/>
    </xf>
    <xf numFmtId="0" fontId="25" fillId="6" borderId="8" applyAlignment="1" pivotButton="0" quotePrefix="0" xfId="2">
      <alignment horizontal="center" vertical="center"/>
    </xf>
    <xf numFmtId="0" fontId="25" fillId="6" borderId="55" applyAlignment="1" pivotButton="0" quotePrefix="0" xfId="2">
      <alignment horizontal="center" vertical="center"/>
    </xf>
    <xf numFmtId="0" fontId="26" fillId="0" borderId="56" applyAlignment="1" pivotButton="0" quotePrefix="0" xfId="2">
      <alignment horizontal="center" vertical="center"/>
    </xf>
    <xf numFmtId="0" fontId="26" fillId="0" borderId="57" applyAlignment="1" pivotButton="0" quotePrefix="0" xfId="2">
      <alignment horizontal="center" vertical="center"/>
    </xf>
    <xf numFmtId="0" fontId="26" fillId="0" borderId="58" applyAlignment="1" pivotButton="0" quotePrefix="0" xfId="2">
      <alignment horizontal="center" vertical="center"/>
    </xf>
    <xf numFmtId="0" fontId="26" fillId="0" borderId="59" applyAlignment="1" pivotButton="0" quotePrefix="0" xfId="2">
      <alignment horizontal="center" vertical="center"/>
    </xf>
    <xf numFmtId="0" fontId="26" fillId="0" borderId="25" applyAlignment="1" pivotButton="0" quotePrefix="0" xfId="2">
      <alignment horizontal="center" vertical="center"/>
    </xf>
    <xf numFmtId="0" fontId="26" fillId="0" borderId="60" applyAlignment="1" pivotButton="0" quotePrefix="0" xfId="2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13" fillId="5" borderId="61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0" fillId="0" borderId="62" applyAlignment="1" pivotButton="0" quotePrefix="0" xfId="0">
      <alignment horizontal="center" vertical="center"/>
    </xf>
    <xf numFmtId="0" fontId="0" fillId="0" borderId="4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1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0" fillId="0" borderId="63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0" pivotButton="0" quotePrefix="0" xfId="0"/>
    <xf numFmtId="0" fontId="0" fillId="0" borderId="65" pivotButton="0" quotePrefix="0" xfId="0"/>
    <xf numFmtId="0" fontId="0" fillId="0" borderId="22" pivotButton="0" quotePrefix="0" xfId="0"/>
    <xf numFmtId="165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right" vertical="center"/>
    </xf>
    <xf numFmtId="165" fontId="17" fillId="0" borderId="0" applyAlignment="1" pivotButton="0" quotePrefix="0" xfId="1">
      <alignment vertical="center"/>
    </xf>
    <xf numFmtId="0" fontId="0" fillId="0" borderId="66" pivotButton="0" quotePrefix="0" xfId="0"/>
    <xf numFmtId="166" fontId="18" fillId="0" borderId="1" applyAlignment="1" pivotButton="0" quotePrefix="0" xfId="0">
      <alignment horizontal="right" vertical="center"/>
    </xf>
    <xf numFmtId="164" fontId="14" fillId="0" borderId="0" applyAlignment="1" pivotButton="0" quotePrefix="0" xfId="2">
      <alignment horizontal="center" vertical="center"/>
    </xf>
    <xf numFmtId="164" fontId="23" fillId="0" borderId="0" applyAlignment="1" pivotButton="0" quotePrefix="0" xfId="2">
      <alignment horizontal="center" vertical="center"/>
    </xf>
    <xf numFmtId="164" fontId="14" fillId="0" borderId="38" applyAlignment="1" pivotButton="0" quotePrefix="0" xfId="2">
      <alignment horizontal="right" vertical="center"/>
    </xf>
    <xf numFmtId="0" fontId="0" fillId="0" borderId="38" pivotButton="0" quotePrefix="0" xfId="0"/>
    <xf numFmtId="164" fontId="15" fillId="0" borderId="0" applyAlignment="1" pivotButton="0" quotePrefix="0" xfId="2">
      <alignment horizontal="center" vertical="center"/>
    </xf>
    <xf numFmtId="164" fontId="15" fillId="4" borderId="40" applyAlignment="1" pivotButton="0" quotePrefix="0" xfId="2">
      <alignment horizontal="center" vertical="center"/>
    </xf>
    <xf numFmtId="164" fontId="15" fillId="4" borderId="11" applyAlignment="1" pivotButton="0" quotePrefix="0" xfId="2">
      <alignment horizontal="center" vertical="center"/>
    </xf>
    <xf numFmtId="0" fontId="0" fillId="0" borderId="71" pivotButton="0" quotePrefix="0" xfId="0"/>
    <xf numFmtId="0" fontId="0" fillId="0" borderId="72" pivotButton="0" quotePrefix="0" xfId="0"/>
    <xf numFmtId="164" fontId="15" fillId="4" borderId="17" applyAlignment="1" pivotButton="0" quotePrefix="0" xfId="2">
      <alignment horizontal="center" vertical="center" wrapText="1"/>
    </xf>
    <xf numFmtId="0" fontId="0" fillId="0" borderId="62" pivotButton="0" quotePrefix="0" xfId="0"/>
    <xf numFmtId="164" fontId="15" fillId="4" borderId="9" applyAlignment="1" pivotButton="0" quotePrefix="0" xfId="2">
      <alignment horizontal="center" vertical="center"/>
    </xf>
    <xf numFmtId="164" fontId="15" fillId="4" borderId="8" applyAlignment="1" pivotButton="0" quotePrefix="0" xfId="2">
      <alignment horizontal="center" vertical="center"/>
    </xf>
    <xf numFmtId="0" fontId="0" fillId="0" borderId="6" pivotButton="0" quotePrefix="0" xfId="0"/>
    <xf numFmtId="0" fontId="0" fillId="0" borderId="14" pivotButton="0" quotePrefix="0" xfId="0"/>
    <xf numFmtId="164" fontId="14" fillId="0" borderId="31" applyAlignment="1" pivotButton="0" quotePrefix="0" xfId="2">
      <alignment horizontal="center" vertical="center" wrapText="1"/>
    </xf>
    <xf numFmtId="164" fontId="14" fillId="0" borderId="29" applyAlignment="1" pivotButton="0" quotePrefix="0" xfId="2">
      <alignment horizontal="center" vertical="center" wrapText="1"/>
    </xf>
    <xf numFmtId="164" fontId="14" fillId="0" borderId="25" applyAlignment="1" pivotButton="0" quotePrefix="0" xfId="2">
      <alignment horizontal="center" vertical="center"/>
    </xf>
    <xf numFmtId="164" fontId="14" fillId="0" borderId="1" applyAlignment="1" pivotButton="0" quotePrefix="0" xfId="2">
      <alignment horizontal="center" vertical="center"/>
    </xf>
    <xf numFmtId="164" fontId="20" fillId="0" borderId="18" applyAlignment="1" pivotButton="0" quotePrefix="0" xfId="2">
      <alignment horizontal="center" vertical="center"/>
    </xf>
    <xf numFmtId="164" fontId="14" fillId="0" borderId="23" applyAlignment="1" pivotButton="0" quotePrefix="0" xfId="2">
      <alignment horizontal="center" vertical="center"/>
    </xf>
    <xf numFmtId="0" fontId="0" fillId="0" borderId="32" pivotButton="0" quotePrefix="0" xfId="0"/>
    <xf numFmtId="0" fontId="0" fillId="0" borderId="30" pivotButton="0" quotePrefix="0" xfId="0"/>
    <xf numFmtId="0" fontId="0" fillId="0" borderId="19" pivotButton="0" quotePrefix="0" xfId="0"/>
    <xf numFmtId="164" fontId="14" fillId="0" borderId="8" applyAlignment="1" pivotButton="0" quotePrefix="0" xfId="2">
      <alignment horizontal="center" vertical="center"/>
    </xf>
    <xf numFmtId="164" fontId="20" fillId="0" borderId="1" applyAlignment="1" pivotButton="0" quotePrefix="0" xfId="2">
      <alignment horizontal="center" vertical="center"/>
    </xf>
    <xf numFmtId="0" fontId="0" fillId="0" borderId="24" pivotButton="0" quotePrefix="0" xfId="0"/>
    <xf numFmtId="164" fontId="20" fillId="0" borderId="6" applyAlignment="1" pivotButton="0" quotePrefix="0" xfId="2">
      <alignment horizontal="center" vertical="center"/>
    </xf>
    <xf numFmtId="164" fontId="14" fillId="0" borderId="6" applyAlignment="1" pivotButton="0" quotePrefix="0" xfId="2">
      <alignment horizontal="center" vertical="center"/>
    </xf>
    <xf numFmtId="164" fontId="14" fillId="0" borderId="13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 wrapText="1"/>
    </xf>
    <xf numFmtId="164" fontId="14" fillId="0" borderId="19" applyAlignment="1" pivotButton="0" quotePrefix="0" xfId="2">
      <alignment horizontal="center" vertical="center"/>
    </xf>
    <xf numFmtId="164" fontId="14" fillId="0" borderId="28" applyAlignment="1" pivotButton="0" quotePrefix="0" xfId="2">
      <alignment horizontal="center" vertical="center"/>
    </xf>
    <xf numFmtId="164" fontId="20" fillId="0" borderId="19" applyAlignment="1" pivotButton="0" quotePrefix="0" xfId="2">
      <alignment horizontal="center" vertical="center"/>
    </xf>
    <xf numFmtId="164" fontId="15" fillId="3" borderId="70" applyAlignment="1" pivotButton="0" quotePrefix="0" xfId="2">
      <alignment horizontal="center" vertical="center"/>
    </xf>
    <xf numFmtId="0" fontId="0" fillId="0" borderId="34" pivotButton="0" quotePrefix="0" xfId="0"/>
    <xf numFmtId="0" fontId="0" fillId="0" borderId="35" pivotButton="0" quotePrefix="0" xfId="0"/>
    <xf numFmtId="164" fontId="15" fillId="3" borderId="11" applyAlignment="1" pivotButton="0" quotePrefix="0" xfId="2">
      <alignment horizontal="center" vertical="center"/>
    </xf>
    <xf numFmtId="164" fontId="15" fillId="3" borderId="69" applyAlignment="1" pivotButton="0" quotePrefix="0" xfId="2">
      <alignment horizontal="center" vertical="center"/>
    </xf>
    <xf numFmtId="164" fontId="15" fillId="3" borderId="68" applyAlignment="1" pivotButton="0" quotePrefix="0" xfId="2">
      <alignment horizontal="center" vertical="center"/>
    </xf>
    <xf numFmtId="0" fontId="0" fillId="0" borderId="36" pivotButton="0" quotePrefix="0" xfId="0"/>
    <xf numFmtId="164" fontId="15" fillId="3" borderId="1" applyAlignment="1" pivotButton="0" quotePrefix="0" xfId="2">
      <alignment horizontal="center" vertical="center"/>
    </xf>
    <xf numFmtId="0" fontId="0" fillId="0" borderId="37" pivotButton="0" quotePrefix="0" xfId="0"/>
    <xf numFmtId="0" fontId="0" fillId="0" borderId="39" pivotButton="0" quotePrefix="0" xfId="0"/>
    <xf numFmtId="164" fontId="15" fillId="3" borderId="10" applyAlignment="1" pivotButton="0" quotePrefix="0" xfId="2">
      <alignment horizontal="center" vertical="center"/>
    </xf>
    <xf numFmtId="0" fontId="0" fillId="0" borderId="27" pivotButton="0" quotePrefix="0" xfId="0"/>
    <xf numFmtId="0" fontId="0" fillId="0" borderId="26" pivotButton="0" quotePrefix="0" xfId="0"/>
    <xf numFmtId="0" fontId="25" fillId="6" borderId="73" applyAlignment="1" pivotButton="0" quotePrefix="0" xfId="2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0" pivotButton="0" quotePrefix="0" xfId="0"/>
    <xf numFmtId="164" fontId="24" fillId="0" borderId="43" applyAlignment="1" pivotButton="0" quotePrefix="0" xfId="2">
      <alignment horizontal="center" vertical="center" wrapText="1"/>
    </xf>
    <xf numFmtId="164" fontId="24" fillId="0" borderId="1" applyAlignment="1" pivotButton="0" quotePrefix="0" xfId="2">
      <alignment horizontal="center" vertical="center"/>
    </xf>
    <xf numFmtId="165" fontId="0" fillId="0" borderId="0" applyAlignment="1" pivotButton="0" quotePrefix="0" xfId="0">
      <alignment vertical="center"/>
    </xf>
    <xf numFmtId="165" fontId="12" fillId="0" borderId="13" applyAlignment="1" pivotButton="0" quotePrefix="0" xfId="1">
      <alignment horizontal="center" vertical="center"/>
    </xf>
    <xf numFmtId="165" fontId="12" fillId="0" borderId="1" applyAlignment="1" pivotButton="0" quotePrefix="0" xfId="1">
      <alignment vertical="center"/>
    </xf>
    <xf numFmtId="165" fontId="12" fillId="0" borderId="10" applyAlignment="1" pivotButton="0" quotePrefix="0" xfId="1">
      <alignment vertical="center"/>
    </xf>
    <xf numFmtId="0" fontId="0" fillId="0" borderId="76" pivotButton="0" quotePrefix="0" xfId="0"/>
    <xf numFmtId="0" fontId="0" fillId="0" borderId="77" pivotButton="0" quotePrefix="0" xfId="0"/>
    <xf numFmtId="0" fontId="26" fillId="0" borderId="80" applyAlignment="1" pivotButton="0" quotePrefix="0" xfId="2">
      <alignment horizontal="center" vertical="center"/>
    </xf>
    <xf numFmtId="0" fontId="0" fillId="0" borderId="7" pivotButton="0" quotePrefix="0" xfId="0"/>
    <xf numFmtId="0" fontId="0" fillId="0" borderId="60" pivotButton="0" quotePrefix="0" xfId="0"/>
    <xf numFmtId="0" fontId="0" fillId="0" borderId="5" pivotButton="0" quotePrefix="0" xfId="0"/>
    <xf numFmtId="164" fontId="14" fillId="0" borderId="3" applyAlignment="1" pivotButton="0" quotePrefix="0" xfId="2">
      <alignment horizontal="center" vertical="center"/>
    </xf>
    <xf numFmtId="0" fontId="0" fillId="0" borderId="70" applyAlignment="1" pivotButton="0" quotePrefix="0" xfId="0">
      <alignment horizontal="center" vertical="center"/>
    </xf>
    <xf numFmtId="165" fontId="12" fillId="0" borderId="11" applyAlignment="1" pivotButton="0" quotePrefix="0" xfId="1">
      <alignment horizontal="center" vertical="center"/>
    </xf>
    <xf numFmtId="165" fontId="12" fillId="0" borderId="1" applyAlignment="1" pivotButton="0" quotePrefix="0" xfId="1">
      <alignment horizontal="center" vertical="center"/>
    </xf>
    <xf numFmtId="0" fontId="0" fillId="0" borderId="63" pivotButton="0" quotePrefix="0" xfId="0"/>
    <xf numFmtId="165" fontId="12" fillId="0" borderId="10" applyAlignment="1" pivotButton="0" quotePrefix="0" xfId="1">
      <alignment horizontal="center" vertical="center"/>
    </xf>
    <xf numFmtId="165" fontId="12" fillId="0" borderId="6" applyAlignment="1" pivotButton="0" quotePrefix="0" xfId="1">
      <alignment horizontal="center" vertical="center"/>
    </xf>
  </cellXfs>
  <cellStyles count="3">
    <cellStyle name="표준" xfId="0" builtinId="0"/>
    <cellStyle name="쉼표 [0]" xfId="1" builtinId="6"/>
    <cellStyle name="표준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Relationship Type="http://schemas.openxmlformats.org/officeDocument/2006/relationships/image" Target="/xl/media/image5.png" Id="rId3"/><Relationship Type="http://schemas.openxmlformats.org/officeDocument/2006/relationships/image" Target="/xl/media/image6.png" Id="rId4"/><Relationship Type="http://schemas.openxmlformats.org/officeDocument/2006/relationships/image" Target="/xl/media/image7.png" Id="rId5"/><Relationship Type="http://schemas.openxmlformats.org/officeDocument/2006/relationships/image" Target="/xl/media/image8.png" Id="rId6"/><Relationship Type="http://schemas.openxmlformats.org/officeDocument/2006/relationships/image" Target="/xl/media/image9.png" Id="rId7"/><Relationship Type="http://schemas.openxmlformats.org/officeDocument/2006/relationships/image" Target="/xl/media/image10.png" Id="rId8"/><Relationship Type="http://schemas.openxmlformats.org/officeDocument/2006/relationships/image" Target="/xl/media/image11.png" Id="rId9"/><Relationship Type="http://schemas.openxmlformats.org/officeDocument/2006/relationships/image" Target="/xl/media/image12.png" Id="rId10"/><Relationship Type="http://schemas.openxmlformats.org/officeDocument/2006/relationships/image" Target="/xl/media/image13.png" Id="rId11"/><Relationship Type="http://schemas.openxmlformats.org/officeDocument/2006/relationships/image" Target="/xl/media/image14.png" Id="rId12"/><Relationship Type="http://schemas.openxmlformats.org/officeDocument/2006/relationships/image" Target="/xl/media/image15.png" Id="rId13"/><Relationship Type="http://schemas.openxmlformats.org/officeDocument/2006/relationships/image" Target="/xl/media/image16.png" Id="rId14"/><Relationship Type="http://schemas.openxmlformats.org/officeDocument/2006/relationships/image" Target="/xl/media/image17.jpeg" Id="rId15"/><Relationship Type="http://schemas.openxmlformats.org/officeDocument/2006/relationships/image" Target="/xl/media/image18.png" Id="rId16"/><Relationship Type="http://schemas.openxmlformats.org/officeDocument/2006/relationships/image" Target="/xl/media/image19.png" Id="rId17"/><Relationship Type="http://schemas.openxmlformats.org/officeDocument/2006/relationships/image" Target="/xl/media/image20.png" Id="rId18"/><Relationship Type="http://schemas.openxmlformats.org/officeDocument/2006/relationships/image" Target="/xl/media/image21.png" Id="rId19"/><Relationship Type="http://schemas.openxmlformats.org/officeDocument/2006/relationships/image" Target="/xl/media/image22.png" Id="rId20"/><Relationship Type="http://schemas.openxmlformats.org/officeDocument/2006/relationships/image" Target="/xl/media/image23.png" Id="rId21"/><Relationship Type="http://schemas.openxmlformats.org/officeDocument/2006/relationships/image" Target="/xl/media/image24.jpeg" Id="rId22"/><Relationship Type="http://schemas.openxmlformats.org/officeDocument/2006/relationships/image" Target="/xl/media/image25.jpeg" Id="rId23"/><Relationship Type="http://schemas.openxmlformats.org/officeDocument/2006/relationships/image" Target="/xl/media/image26.jpeg" Id="rId24"/><Relationship Type="http://schemas.openxmlformats.org/officeDocument/2006/relationships/image" Target="/xl/media/image27.jpeg" Id="rId25"/><Relationship Type="http://schemas.openxmlformats.org/officeDocument/2006/relationships/image" Target="/xl/media/image28.png" Id="rId26"/><Relationship Type="http://schemas.openxmlformats.org/officeDocument/2006/relationships/image" Target="/xl/media/image29.png" Id="rId27"/><Relationship Type="http://schemas.openxmlformats.org/officeDocument/2006/relationships/image" Target="/xl/media/image30.png" Id="rId28"/><Relationship Type="http://schemas.openxmlformats.org/officeDocument/2006/relationships/image" Target="/xl/media/image31.png" Id="rId29"/><Relationship Type="http://schemas.openxmlformats.org/officeDocument/2006/relationships/image" Target="/xl/media/image32.png" Id="rId30"/><Relationship Type="http://schemas.openxmlformats.org/officeDocument/2006/relationships/image" Target="/xl/media/image33.jpeg" Id="rId31"/><Relationship Type="http://schemas.openxmlformats.org/officeDocument/2006/relationships/image" Target="/xl/media/image34.jpeg" Id="rId32"/><Relationship Type="http://schemas.openxmlformats.org/officeDocument/2006/relationships/image" Target="/xl/media/image35.jpeg" Id="rId33"/><Relationship Type="http://schemas.openxmlformats.org/officeDocument/2006/relationships/image" Target="/xl/media/image36.jpeg" Id="rId34"/><Relationship Type="http://schemas.openxmlformats.org/officeDocument/2006/relationships/image" Target="/xl/media/image37.jpeg" Id="rId35"/><Relationship Type="http://schemas.openxmlformats.org/officeDocument/2006/relationships/image" Target="/xl/media/image38.jpeg" Id="rId36"/><Relationship Type="http://schemas.openxmlformats.org/officeDocument/2006/relationships/image" Target="/xl/media/image39.jpeg" Id="rId37"/><Relationship Type="http://schemas.openxmlformats.org/officeDocument/2006/relationships/image" Target="/xl/media/image40.jpeg" Id="rId38"/><Relationship Type="http://schemas.openxmlformats.org/officeDocument/2006/relationships/image" Target="/xl/media/image41.jpeg" Id="rId39"/><Relationship Type="http://schemas.openxmlformats.org/officeDocument/2006/relationships/image" Target="/xl/media/image42.jpeg" Id="rId40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10</col>
      <colOff>635000</colOff>
      <row>46</row>
      <rowOff>139700</rowOff>
    </to>
    <pic>
      <nvPicPr>
        <cNvPr id="10377" name="그림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7493000" cy="89027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14</col>
      <colOff>660400</colOff>
      <row>26</row>
      <rowOff>190500</rowOff>
    </to>
    <pic>
      <nvPicPr>
        <cNvPr id="11489" name="그림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0083800" cy="58039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3</col>
      <colOff>12700</colOff>
      <row>31</row>
      <rowOff>12700</rowOff>
    </from>
    <to>
      <col>3</col>
      <colOff>1320800</colOff>
      <row>31</row>
      <rowOff>876300</rowOff>
    </to>
    <pic>
      <nvPicPr>
        <cNvPr id="14062" name="그림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5539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25400</colOff>
      <row>32</row>
      <rowOff>12700</rowOff>
    </from>
    <to>
      <col>3</col>
      <colOff>1333500</colOff>
      <row>32</row>
      <rowOff>876300</rowOff>
    </to>
    <pic>
      <nvPicPr>
        <cNvPr id="14063" name="그림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82800" y="26428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28</row>
      <rowOff>12700</rowOff>
    </from>
    <to>
      <col>4</col>
      <colOff>0</colOff>
      <row>29</row>
      <rowOff>0</rowOff>
    </to>
    <pic>
      <nvPicPr>
        <cNvPr id="14064" name="그림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2872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30</row>
      <rowOff>12700</rowOff>
    </from>
    <to>
      <col>4</col>
      <colOff>0</colOff>
      <row>30</row>
      <rowOff>876300</rowOff>
    </to>
    <pic>
      <nvPicPr>
        <cNvPr id="14065" name="그림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4650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29</row>
      <rowOff>12700</rowOff>
    </from>
    <to>
      <col>3</col>
      <colOff>1333500</colOff>
      <row>29</row>
      <rowOff>876300</rowOff>
    </to>
    <pic>
      <nvPicPr>
        <cNvPr id="14066" name="그림 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3761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41</row>
      <rowOff>12700</rowOff>
    </from>
    <to>
      <col>3</col>
      <colOff>1320800</colOff>
      <row>41</row>
      <rowOff>889000</rowOff>
    </to>
    <pic>
      <nvPicPr>
        <cNvPr id="14067" name="그림 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4429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42</row>
      <rowOff>12700</rowOff>
    </from>
    <to>
      <col>3</col>
      <colOff>1333500</colOff>
      <row>42</row>
      <rowOff>876300</rowOff>
    </to>
    <pic>
      <nvPicPr>
        <cNvPr id="14068" name="그림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5318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38</row>
      <rowOff>12700</rowOff>
    </from>
    <to>
      <col>4</col>
      <colOff>0</colOff>
      <row>38</row>
      <rowOff>889000</rowOff>
    </to>
    <pic>
      <nvPicPr>
        <cNvPr id="14069" name="그림 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1762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40</row>
      <rowOff>12700</rowOff>
    </from>
    <to>
      <col>4</col>
      <colOff>0</colOff>
      <row>40</row>
      <rowOff>889000</rowOff>
    </to>
    <pic>
      <nvPicPr>
        <cNvPr id="14070" name="그림 1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3540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39</row>
      <rowOff>12700</rowOff>
    </from>
    <to>
      <col>3</col>
      <colOff>1320800</colOff>
      <row>40</row>
      <rowOff>0</rowOff>
    </to>
    <pic>
      <nvPicPr>
        <cNvPr id="14071" name="그림 1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2651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37</row>
      <rowOff>12700</rowOff>
    </from>
    <to>
      <col>4</col>
      <colOff>0</colOff>
      <row>38</row>
      <rowOff>0</rowOff>
    </to>
    <pic>
      <nvPicPr>
        <cNvPr id="14072" name="그림 1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0873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36</row>
      <rowOff>12700</rowOff>
    </from>
    <to>
      <col>3</col>
      <colOff>1333500</colOff>
      <row>36</row>
      <rowOff>889000</rowOff>
    </to>
    <pic>
      <nvPicPr>
        <cNvPr id="14073" name="그림 1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9984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33</row>
      <rowOff>12700</rowOff>
    </from>
    <to>
      <col>3</col>
      <colOff>1320800</colOff>
      <row>33</row>
      <rowOff>889000</rowOff>
    </to>
    <pic>
      <nvPicPr>
        <cNvPr id="14074" name="그림 1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7317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35</row>
      <rowOff>12700</rowOff>
    </from>
    <to>
      <col>3</col>
      <colOff>1320800</colOff>
      <row>35</row>
      <rowOff>889000</rowOff>
    </to>
    <pic>
      <nvPicPr>
        <cNvPr id="14075" name="그림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9095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34</row>
      <rowOff>12700</rowOff>
    </from>
    <to>
      <col>4</col>
      <colOff>0</colOff>
      <row>35</row>
      <rowOff>0</rowOff>
    </to>
    <pic>
      <nvPicPr>
        <cNvPr id="14076" name="그림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8206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23</row>
      <rowOff>12700</rowOff>
    </from>
    <to>
      <col>4</col>
      <colOff>0</colOff>
      <row>23</row>
      <rowOff>876300</rowOff>
    </to>
    <pic>
      <nvPicPr>
        <cNvPr id="14077" name="그림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8427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27</row>
      <rowOff>12700</rowOff>
    </from>
    <to>
      <col>4</col>
      <colOff>0</colOff>
      <row>27</row>
      <rowOff>889000</rowOff>
    </to>
    <pic>
      <nvPicPr>
        <cNvPr id="14078" name="그림 1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1983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25</row>
      <rowOff>12700</rowOff>
    </from>
    <to>
      <col>3</col>
      <colOff>1320800</colOff>
      <row>26</row>
      <rowOff>0</rowOff>
    </to>
    <pic>
      <nvPicPr>
        <cNvPr id="14079" name="그림 1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0205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24</row>
      <rowOff>12700</rowOff>
    </from>
    <to>
      <col>3</col>
      <colOff>1320800</colOff>
      <row>24</row>
      <rowOff>876300</rowOff>
    </to>
    <pic>
      <nvPicPr>
        <cNvPr id="14080" name="그림 2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9316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26</row>
      <rowOff>12700</rowOff>
    </from>
    <to>
      <col>4</col>
      <colOff>0</colOff>
      <row>26</row>
      <rowOff>876300</rowOff>
    </to>
    <pic>
      <nvPicPr>
        <cNvPr id="14081" name="그림 2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1094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18</row>
      <rowOff>12700</rowOff>
    </from>
    <to>
      <col>3</col>
      <colOff>1320800</colOff>
      <row>18</row>
      <rowOff>876300</rowOff>
    </to>
    <pic>
      <nvPicPr>
        <cNvPr id="14082" name="그림 2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3982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22</row>
      <rowOff>12700</rowOff>
    </from>
    <to>
      <col>4</col>
      <colOff>0</colOff>
      <row>22</row>
      <rowOff>876300</rowOff>
    </to>
    <pic>
      <nvPicPr>
        <cNvPr id="14083" name="그림 2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7538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20</row>
      <rowOff>12700</rowOff>
    </from>
    <to>
      <col>4</col>
      <colOff>0</colOff>
      <row>20</row>
      <rowOff>876300</rowOff>
    </to>
    <pic>
      <nvPicPr>
        <cNvPr id="14084" name="그림 2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5760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19</row>
      <rowOff>12700</rowOff>
    </from>
    <to>
      <col>3</col>
      <colOff>1333500</colOff>
      <row>19</row>
      <rowOff>876300</rowOff>
    </to>
    <pic>
      <nvPicPr>
        <cNvPr id="14085" name="그림 2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4871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21</row>
      <rowOff>12700</rowOff>
    </from>
    <to>
      <col>3</col>
      <colOff>1320800</colOff>
      <row>21</row>
      <rowOff>876300</rowOff>
    </to>
    <pic>
      <nvPicPr>
        <cNvPr id="14086" name="그림 2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6649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25400</colOff>
      <row>13</row>
      <rowOff>12700</rowOff>
    </from>
    <to>
      <col>3</col>
      <colOff>1333500</colOff>
      <row>13</row>
      <rowOff>889000</rowOff>
    </to>
    <pic>
      <nvPicPr>
        <cNvPr id="14087" name="그림 2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82800" y="9537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17</row>
      <rowOff>12700</rowOff>
    </from>
    <to>
      <col>3</col>
      <colOff>1320800</colOff>
      <row>17</row>
      <rowOff>876300</rowOff>
    </to>
    <pic>
      <nvPicPr>
        <cNvPr id="14088" name="그림 2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3093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15</row>
      <rowOff>12700</rowOff>
    </from>
    <to>
      <col>4</col>
      <colOff>0</colOff>
      <row>15</row>
      <rowOff>876300</rowOff>
    </to>
    <pic>
      <nvPicPr>
        <cNvPr id="14089" name="그림 2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1315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14</row>
      <rowOff>12700</rowOff>
    </from>
    <to>
      <col>3</col>
      <colOff>1320800</colOff>
      <row>14</row>
      <rowOff>876300</rowOff>
    </to>
    <pic>
      <nvPicPr>
        <cNvPr id="14090" name="그림 3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0426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16</row>
      <rowOff>12700</rowOff>
    </from>
    <to>
      <col>3</col>
      <colOff>1320800</colOff>
      <row>16</row>
      <rowOff>876300</rowOff>
    </to>
    <pic>
      <nvPicPr>
        <cNvPr id="14091" name="그림 3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2204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8</row>
      <rowOff>12700</rowOff>
    </from>
    <to>
      <col>3</col>
      <colOff>1320800</colOff>
      <row>8</row>
      <rowOff>876300</rowOff>
    </to>
    <pic>
      <nvPicPr>
        <cNvPr id="14092" name="그림 3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5092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12</row>
      <rowOff>12700</rowOff>
    </from>
    <to>
      <col>3</col>
      <colOff>1333500</colOff>
      <row>12</row>
      <rowOff>876300</rowOff>
    </to>
    <pic>
      <nvPicPr>
        <cNvPr id="14093" name="그림 3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8648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10</row>
      <rowOff>12700</rowOff>
    </from>
    <to>
      <col>3</col>
      <colOff>1320800</colOff>
      <row>10</row>
      <rowOff>876300</rowOff>
    </to>
    <pic>
      <nvPicPr>
        <cNvPr id="14094" name="그림 3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6870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9</row>
      <rowOff>12700</rowOff>
    </from>
    <to>
      <col>3</col>
      <colOff>1320800</colOff>
      <row>9</row>
      <rowOff>876300</rowOff>
    </to>
    <pic>
      <nvPicPr>
        <cNvPr id="14095" name="그림 3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5981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11</row>
      <rowOff>12700</rowOff>
    </from>
    <to>
      <col>3</col>
      <colOff>1320800</colOff>
      <row>11</row>
      <rowOff>876300</rowOff>
    </to>
    <pic>
      <nvPicPr>
        <cNvPr id="14096" name="그림 3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7759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</row>
      <rowOff>12700</rowOff>
    </from>
    <to>
      <col>3</col>
      <colOff>1320800</colOff>
      <row>3</row>
      <rowOff>876300</rowOff>
    </to>
    <pic>
      <nvPicPr>
        <cNvPr id="14097" name="그림 3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6604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7</row>
      <rowOff>12700</rowOff>
    </from>
    <to>
      <col>4</col>
      <colOff>0</colOff>
      <row>7</row>
      <rowOff>876300</rowOff>
    </to>
    <pic>
      <nvPicPr>
        <cNvPr id="14098" name="그림 3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4203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0</colOff>
      <row>5</row>
      <rowOff>12700</rowOff>
    </from>
    <to>
      <col>3</col>
      <colOff>1320800</colOff>
      <row>5</row>
      <rowOff>876300</rowOff>
    </to>
    <pic>
      <nvPicPr>
        <cNvPr id="14099" name="그림 3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57400" y="2425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</row>
      <rowOff>12700</rowOff>
    </from>
    <to>
      <col>3</col>
      <colOff>1333500</colOff>
      <row>4</row>
      <rowOff>876300</rowOff>
    </to>
    <pic>
      <nvPicPr>
        <cNvPr id="14100" name="그림 4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536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6</row>
      <rowOff>12700</rowOff>
    </from>
    <to>
      <col>3</col>
      <colOff>1333500</colOff>
      <row>6</row>
      <rowOff>876300</rowOff>
    </to>
    <pic>
      <nvPicPr>
        <cNvPr id="14101" name="그림 4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314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1"/>
  <sheetViews>
    <sheetView showGridLines="0" view="pageBreakPreview" zoomScaleNormal="100" zoomScaleSheetLayoutView="100" workbookViewId="0">
      <selection activeCell="U11" sqref="R11:U16"/>
    </sheetView>
  </sheetViews>
  <sheetFormatPr baseColWidth="10" defaultColWidth="9" defaultRowHeight="15"/>
  <cols>
    <col width="9" customWidth="1" style="1" min="1" max="15"/>
    <col width="9" customWidth="1" style="2" min="16" max="36"/>
    <col width="9" customWidth="1" style="1" min="37" max="16384"/>
  </cols>
  <sheetData/>
  <printOptions horizontalCentered="1"/>
  <pageMargins left="0.1574803149606299" right="0.2362204724409449" top="0.984251968503937" bottom="0.5905511811023623" header="0.5118110236220472" footer="0.3543307086614174"/>
  <pageSetup orientation="portrait" paperSize="9" scale="93" fitToHeight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"/>
  <sheetViews>
    <sheetView showGridLines="0" view="pageBreakPreview" zoomScale="115" zoomScaleNormal="100" zoomScaleSheetLayoutView="115" workbookViewId="0">
      <selection activeCell="A1" sqref="A1"/>
    </sheetView>
  </sheetViews>
  <sheetFormatPr baseColWidth="10" defaultColWidth="9" defaultRowHeight="22.5" customHeight="1"/>
  <cols>
    <col width="7.1640625" customWidth="1" style="19" min="1" max="1"/>
    <col width="18.6640625" customWidth="1" style="19" min="2" max="2"/>
    <col width="4.83203125" customWidth="1" style="18" min="3" max="3"/>
    <col width="13" bestFit="1" customWidth="1" style="18" min="4" max="4"/>
    <col width="11" customWidth="1" style="18" min="5" max="5"/>
    <col width="13.83203125" bestFit="1" customWidth="1" style="18" min="6" max="6"/>
    <col width="12.6640625" bestFit="1" customWidth="1" style="18" min="7" max="7"/>
    <col width="13.6640625" customWidth="1" style="18" min="8" max="8"/>
    <col width="13.83203125" bestFit="1" customWidth="1" style="18" min="9" max="9"/>
    <col width="9" customWidth="1" style="18" min="10" max="15"/>
    <col width="10.33203125" bestFit="1" customWidth="1" style="18" min="16" max="16"/>
    <col width="9" customWidth="1" style="18" min="17" max="16384"/>
  </cols>
  <sheetData>
    <row r="1" ht="17.25" customHeight="1" s="149">
      <c r="B1" s="18" t="n"/>
    </row>
    <row r="2" ht="22.5" customHeight="1" s="149">
      <c r="A2" s="62" t="inlineStr">
        <is>
          <t>서울대 공동연구소 임대 커피자판기 사업부 비용 배분 ('24년 4월)</t>
        </is>
      </c>
    </row>
    <row r="3" ht="22.5" customHeight="1" s="149">
      <c r="H3" s="63" t="inlineStr">
        <is>
          <t>[VAT별도]</t>
        </is>
      </c>
      <c r="I3" s="150" t="n"/>
    </row>
    <row r="4" ht="30" customHeight="1" s="149">
      <c r="A4" s="64" t="inlineStr">
        <is>
          <t>NO</t>
        </is>
      </c>
      <c r="B4" s="64" t="inlineStr">
        <is>
          <t>사업부</t>
        </is>
      </c>
      <c r="C4" s="64" t="inlineStr">
        <is>
          <t>부서</t>
        </is>
      </c>
      <c r="D4" s="151" t="n"/>
      <c r="E4" s="64" t="inlineStr">
        <is>
          <t>부서코드</t>
        </is>
      </c>
      <c r="F4" s="64" t="inlineStr">
        <is>
          <t>재료비</t>
        </is>
      </c>
      <c r="G4" s="64" t="inlineStr">
        <is>
          <t>유지관리비</t>
        </is>
      </c>
      <c r="H4" s="64" t="inlineStr">
        <is>
          <t>임대료</t>
        </is>
      </c>
      <c r="I4" s="64" t="inlineStr">
        <is>
          <t>합계</t>
        </is>
      </c>
    </row>
    <row r="5" ht="30" customHeight="1" s="149">
      <c r="A5" s="21" t="n">
        <v>1</v>
      </c>
      <c r="B5" s="22" t="inlineStr">
        <is>
          <t>창의개발센터</t>
        </is>
      </c>
      <c r="C5" s="22" t="inlineStr">
        <is>
          <t>창의개발센터</t>
        </is>
      </c>
      <c r="D5" s="152" t="n"/>
      <c r="E5" s="22" t="inlineStr">
        <is>
          <t>C10A7800</t>
        </is>
      </c>
      <c r="F5" s="153">
        <f>SUM('3. 사용현황'!M21:M24)</f>
        <v/>
      </c>
      <c r="G5" s="153">
        <f>SUM('3. 사용현황'!G5:G20)</f>
        <v/>
      </c>
      <c r="H5" s="153">
        <f>SUM('3. 사용현황'!H5:H20)</f>
        <v/>
      </c>
      <c r="I5" s="154">
        <f>SUM(F5:H5)</f>
        <v/>
      </c>
      <c r="P5" s="155" t="n"/>
    </row>
    <row r="6" ht="30" customHeight="1" s="149">
      <c r="A6" s="67" t="inlineStr">
        <is>
          <t>합계</t>
        </is>
      </c>
      <c r="B6" s="156" t="n"/>
      <c r="C6" s="156" t="n"/>
      <c r="D6" s="156" t="n"/>
      <c r="E6" s="151" t="n"/>
      <c r="F6" s="157">
        <f>SUM(F5:F5)</f>
        <v/>
      </c>
      <c r="G6" s="157">
        <f>SUM(G5:G5)</f>
        <v/>
      </c>
      <c r="H6" s="157">
        <f>SUM(H5:H5)</f>
        <v/>
      </c>
      <c r="I6" s="157">
        <f>SUM(F6:H6)</f>
        <v/>
      </c>
    </row>
  </sheetData>
  <mergeCells count="5">
    <mergeCell ref="H3:I3"/>
    <mergeCell ref="A2:I2"/>
    <mergeCell ref="C5:D5"/>
    <mergeCell ref="A6:E6"/>
    <mergeCell ref="C4:D4"/>
  </mergeCells>
  <pageMargins left="0.7" right="0.7" top="0.75" bottom="0.75" header="0.3" footer="0.3"/>
  <pageSetup orientation="portrait" paperSize="9" scale="72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4"/>
  <sheetViews>
    <sheetView showGridLines="0" tabSelected="1" zoomScale="85" zoomScaleNormal="85" workbookViewId="0">
      <selection activeCell="A1" sqref="A1"/>
    </sheetView>
  </sheetViews>
  <sheetFormatPr baseColWidth="10" defaultColWidth="11.5" defaultRowHeight="14"/>
  <cols>
    <col width="2.83203125" customWidth="1" style="158" min="1" max="1"/>
    <col width="14.33203125" bestFit="1" customWidth="1" style="158" min="2" max="2"/>
    <col width="23" customWidth="1" style="158" min="3" max="3"/>
    <col width="11.5" customWidth="1" style="158" min="4" max="4"/>
    <col width="12" customWidth="1" style="158" min="5" max="6"/>
    <col width="13.1640625" customWidth="1" style="158" min="7" max="13"/>
    <col width="26.1640625" customWidth="1" style="158" min="14" max="14"/>
    <col width="11.5" customWidth="1" style="158" min="15" max="16384"/>
  </cols>
  <sheetData>
    <row r="1" ht="47.25" customHeight="1" s="149">
      <c r="B1" s="159" t="inlineStr">
        <is>
          <t>삼성전자 서울대 공동연구소 자판기 현황</t>
        </is>
      </c>
    </row>
    <row r="2" ht="19.5" customHeight="1" s="149" thickBot="1">
      <c r="B2" s="160" t="inlineStr">
        <is>
          <t>단위:원,잔(VAT별도)</t>
        </is>
      </c>
      <c r="C2" s="161" t="n"/>
      <c r="D2" s="161" t="n"/>
      <c r="E2" s="161" t="n"/>
      <c r="F2" s="161" t="n"/>
      <c r="G2" s="161" t="n"/>
      <c r="H2" s="161" t="n"/>
      <c r="I2" s="161" t="n"/>
      <c r="J2" s="161" t="n"/>
      <c r="K2" s="161" t="n"/>
      <c r="L2" s="161" t="n"/>
      <c r="M2" s="161" t="n"/>
      <c r="N2" s="161" t="n"/>
    </row>
    <row r="3" ht="22.5" customFormat="1" customHeight="1" s="162">
      <c r="B3" s="163" t="inlineStr">
        <is>
          <t>사업부</t>
        </is>
      </c>
      <c r="C3" s="164" t="inlineStr">
        <is>
          <t>위치</t>
        </is>
      </c>
      <c r="D3" s="165" t="n"/>
      <c r="E3" s="164" t="inlineStr">
        <is>
          <t>재료비</t>
        </is>
      </c>
      <c r="F3" s="165" t="n"/>
      <c r="G3" s="164" t="inlineStr">
        <is>
          <t>운영경비</t>
        </is>
      </c>
      <c r="H3" s="166" t="n"/>
      <c r="I3" s="165" t="n"/>
      <c r="J3" s="164" t="inlineStr">
        <is>
          <t>카운터</t>
        </is>
      </c>
      <c r="K3" s="165" t="n"/>
      <c r="L3" s="164" t="inlineStr">
        <is>
          <t>판매량</t>
        </is>
      </c>
      <c r="M3" s="164" t="inlineStr">
        <is>
          <t>재료비</t>
        </is>
      </c>
      <c r="N3" s="167" t="inlineStr">
        <is>
          <t>월 지급대금
(운영경비 + 재료비)</t>
        </is>
      </c>
    </row>
    <row r="4" ht="22.5" customFormat="1" customHeight="1" s="162" thickBot="1">
      <c r="B4" s="168" t="n"/>
      <c r="C4" s="169" t="inlineStr">
        <is>
          <t>장소</t>
        </is>
      </c>
      <c r="D4" s="169" t="inlineStr">
        <is>
          <t>층</t>
        </is>
      </c>
      <c r="E4" s="169" t="inlineStr">
        <is>
          <t>품명</t>
        </is>
      </c>
      <c r="F4" s="169" t="inlineStr">
        <is>
          <t>단가</t>
        </is>
      </c>
      <c r="G4" s="170" t="inlineStr">
        <is>
          <t>유지관리비</t>
        </is>
      </c>
      <c r="H4" s="170" t="inlineStr">
        <is>
          <t>임대료</t>
        </is>
      </c>
      <c r="I4" s="170" t="inlineStr">
        <is>
          <t>계</t>
        </is>
      </c>
      <c r="J4" s="169" t="inlineStr">
        <is>
          <t>전월</t>
        </is>
      </c>
      <c r="K4" s="169" t="inlineStr">
        <is>
          <t>당월</t>
        </is>
      </c>
      <c r="L4" s="171" t="n"/>
      <c r="M4" s="171" t="n"/>
      <c r="N4" s="172" t="n"/>
    </row>
    <row r="5" ht="22.5" customFormat="1" customHeight="1" s="162" thickTop="1">
      <c r="B5" s="173" t="inlineStr">
        <is>
          <t>창의개발센터</t>
        </is>
      </c>
      <c r="C5" s="174" t="inlineStr">
        <is>
          <t>서울대 공동연구소
B동</t>
        </is>
      </c>
      <c r="D5" s="175" t="inlineStr">
        <is>
          <t>10층</t>
        </is>
      </c>
      <c r="E5" s="176" t="inlineStr">
        <is>
          <t>다크블론드</t>
        </is>
      </c>
      <c r="F5" s="176" t="n">
        <v>301</v>
      </c>
      <c r="G5" s="176" t="n">
        <v>55260</v>
      </c>
      <c r="H5" s="176" t="n">
        <v>22530</v>
      </c>
      <c r="I5" s="176">
        <f>=G5+H5</f>
        <v/>
      </c>
      <c r="J5" s="177" t="n">
        <v>8309</v>
      </c>
      <c r="K5" s="177" t="n">
        <v>8323</v>
      </c>
      <c r="L5" s="176">
        <f>=K5-J5</f>
        <v/>
      </c>
      <c r="M5" s="176">
        <f>=F5*L5</f>
        <v/>
      </c>
      <c r="N5" s="178">
        <f>=(I5+M5+M6)*1</f>
        <v/>
      </c>
    </row>
    <row r="6" ht="22.5" customFormat="1" customHeight="1" s="162">
      <c r="B6" s="179" t="n"/>
      <c r="C6" s="180" t="n"/>
      <c r="D6" s="181" t="n"/>
      <c r="E6" s="182" t="inlineStr">
        <is>
          <t>핫초코</t>
        </is>
      </c>
      <c r="F6" s="182" t="n">
        <v>200</v>
      </c>
      <c r="G6" s="171" t="n"/>
      <c r="H6" s="171" t="n"/>
      <c r="I6" s="171" t="n"/>
      <c r="J6" s="183" t="n">
        <v>554</v>
      </c>
      <c r="K6" s="183" t="n">
        <v>554</v>
      </c>
      <c r="L6" s="176">
        <f>=K6-J6</f>
        <v/>
      </c>
      <c r="M6" s="176">
        <f>=F6*L6</f>
        <v/>
      </c>
      <c r="N6" s="184" t="n"/>
    </row>
    <row r="7" ht="22.5" customFormat="1" customHeight="1" s="162">
      <c r="B7" s="179" t="n"/>
      <c r="C7" s="180" t="n"/>
      <c r="D7" s="176" t="inlineStr">
        <is>
          <t>9층</t>
        </is>
      </c>
      <c r="E7" s="176" t="inlineStr">
        <is>
          <t>다크블론드</t>
        </is>
      </c>
      <c r="F7" s="176" t="n">
        <v>301</v>
      </c>
      <c r="G7" s="176" t="n">
        <v>55260</v>
      </c>
      <c r="H7" s="176" t="n">
        <v>22530</v>
      </c>
      <c r="I7" s="176">
        <f>=G7+H7</f>
        <v/>
      </c>
      <c r="J7" s="185" t="n">
        <v>6158</v>
      </c>
      <c r="K7" s="185" t="n">
        <v>6545</v>
      </c>
      <c r="L7" s="186">
        <f>=K7-J7</f>
        <v/>
      </c>
      <c r="M7" s="176">
        <f>=F7*L7</f>
        <v/>
      </c>
      <c r="N7" s="187">
        <f>=(I7+M7+M8)*1</f>
        <v/>
      </c>
    </row>
    <row r="8" ht="22.5" customFormat="1" customHeight="1" s="162">
      <c r="B8" s="179" t="n"/>
      <c r="C8" s="180" t="n"/>
      <c r="D8" s="171" t="n"/>
      <c r="E8" s="182" t="inlineStr">
        <is>
          <t>핫초코</t>
        </is>
      </c>
      <c r="F8" s="182" t="n">
        <v>200</v>
      </c>
      <c r="G8" s="171" t="n"/>
      <c r="H8" s="171" t="n"/>
      <c r="I8" s="171" t="n"/>
      <c r="J8" s="183" t="n">
        <v>441</v>
      </c>
      <c r="K8" s="183" t="n">
        <v>449</v>
      </c>
      <c r="L8" s="176">
        <f>=K8-J8</f>
        <v/>
      </c>
      <c r="M8" s="176">
        <f>=F8*L8</f>
        <v/>
      </c>
      <c r="N8" s="172" t="n"/>
    </row>
    <row r="9" ht="22.5" customFormat="1" customHeight="1" s="162">
      <c r="B9" s="179" t="n"/>
      <c r="C9" s="180" t="n"/>
      <c r="D9" s="176" t="inlineStr">
        <is>
          <t>8층</t>
        </is>
      </c>
      <c r="E9" s="176" t="inlineStr">
        <is>
          <t>다크블론드</t>
        </is>
      </c>
      <c r="F9" s="176" t="n">
        <v>301</v>
      </c>
      <c r="G9" s="176" t="n">
        <v>55260</v>
      </c>
      <c r="H9" s="176" t="n">
        <v>22530</v>
      </c>
      <c r="I9" s="186">
        <f>=G9+H9</f>
        <v/>
      </c>
      <c r="J9" s="183" t="n">
        <v>10486</v>
      </c>
      <c r="K9" s="183" t="n">
        <v>10598</v>
      </c>
      <c r="L9" s="176">
        <f>=K9-J9</f>
        <v/>
      </c>
      <c r="M9" s="176">
        <f>=F9*L9</f>
        <v/>
      </c>
      <c r="N9" s="187">
        <f>=(I9+M9+M10)*1</f>
        <v/>
      </c>
    </row>
    <row r="10" ht="22.5" customFormat="1" customHeight="1" s="162">
      <c r="B10" s="179" t="n"/>
      <c r="C10" s="180" t="n"/>
      <c r="D10" s="171" t="n"/>
      <c r="E10" s="182" t="inlineStr">
        <is>
          <t>핫초코</t>
        </is>
      </c>
      <c r="F10" s="182" t="n">
        <v>200</v>
      </c>
      <c r="G10" s="171" t="n"/>
      <c r="H10" s="171" t="n"/>
      <c r="I10" s="171" t="n"/>
      <c r="J10" s="183" t="n">
        <v>291</v>
      </c>
      <c r="K10" s="183" t="n">
        <v>292</v>
      </c>
      <c r="L10" s="176">
        <f>=K10-J10</f>
        <v/>
      </c>
      <c r="M10" s="176">
        <f>=F10*L10</f>
        <v/>
      </c>
      <c r="N10" s="172" t="n"/>
    </row>
    <row r="11" ht="22.5" customFormat="1" customHeight="1" s="162">
      <c r="B11" s="179" t="n"/>
      <c r="C11" s="180" t="n"/>
      <c r="D11" s="176" t="inlineStr">
        <is>
          <t>7층</t>
        </is>
      </c>
      <c r="E11" s="176" t="inlineStr">
        <is>
          <t>다크블론드</t>
        </is>
      </c>
      <c r="F11" s="176" t="n">
        <v>301</v>
      </c>
      <c r="G11" s="176" t="n">
        <v>55260</v>
      </c>
      <c r="H11" s="176" t="n">
        <v>22530</v>
      </c>
      <c r="I11" s="186">
        <f>=G11+H11</f>
        <v/>
      </c>
      <c r="J11" s="183" t="n">
        <v>5535</v>
      </c>
      <c r="K11" s="183" t="n">
        <v>5792</v>
      </c>
      <c r="L11" s="176">
        <f>=K11-J11</f>
        <v/>
      </c>
      <c r="M11" s="176">
        <f>=F11*L11</f>
        <v/>
      </c>
      <c r="N11" s="187">
        <f>=(I11+M11+M12)*1</f>
        <v/>
      </c>
    </row>
    <row r="12" ht="22.5" customFormat="1" customHeight="1" s="162">
      <c r="B12" s="179" t="n"/>
      <c r="C12" s="180" t="n"/>
      <c r="D12" s="171" t="n"/>
      <c r="E12" s="182" t="inlineStr">
        <is>
          <t>핫초코</t>
        </is>
      </c>
      <c r="F12" s="182" t="n">
        <v>200</v>
      </c>
      <c r="G12" s="171" t="n"/>
      <c r="H12" s="171" t="n"/>
      <c r="I12" s="171" t="n"/>
      <c r="J12" s="183" t="n">
        <v>310</v>
      </c>
      <c r="K12" s="183" t="n">
        <v>313</v>
      </c>
      <c r="L12" s="176">
        <f>=K12-J12</f>
        <v/>
      </c>
      <c r="M12" s="176">
        <f>=F12*L12</f>
        <v/>
      </c>
      <c r="N12" s="172" t="n"/>
    </row>
    <row r="13" ht="22.5" customFormat="1" customHeight="1" s="162">
      <c r="B13" s="179" t="n"/>
      <c r="C13" s="180" t="n"/>
      <c r="D13" s="176" t="inlineStr">
        <is>
          <t>3층</t>
        </is>
      </c>
      <c r="E13" s="176" t="inlineStr">
        <is>
          <t>다크블론드</t>
        </is>
      </c>
      <c r="F13" s="176" t="n">
        <v>301</v>
      </c>
      <c r="G13" s="176" t="n">
        <v>55260</v>
      </c>
      <c r="H13" s="176" t="n">
        <v>22530</v>
      </c>
      <c r="I13" s="186">
        <f>=G13+H13</f>
        <v/>
      </c>
      <c r="J13" s="183" t="n">
        <v>6568</v>
      </c>
      <c r="K13" s="183" t="n">
        <v>6838</v>
      </c>
      <c r="L13" s="176">
        <f>=K13-J13</f>
        <v/>
      </c>
      <c r="M13" s="176">
        <f>=F13*L13</f>
        <v/>
      </c>
      <c r="N13" s="187">
        <f>=(I13+M13+M14)*1</f>
        <v/>
      </c>
    </row>
    <row r="14" ht="22.5" customFormat="1" customHeight="1" s="162">
      <c r="B14" s="179" t="n"/>
      <c r="C14" s="180" t="n"/>
      <c r="D14" s="171" t="n"/>
      <c r="E14" s="182" t="inlineStr">
        <is>
          <t>핫초코</t>
        </is>
      </c>
      <c r="F14" s="182" t="n">
        <v>200</v>
      </c>
      <c r="G14" s="171" t="n"/>
      <c r="H14" s="171" t="n"/>
      <c r="I14" s="171" t="n"/>
      <c r="J14" s="183" t="n">
        <v>293</v>
      </c>
      <c r="K14" s="183" t="n">
        <v>297</v>
      </c>
      <c r="L14" s="176">
        <f>=K14-J14</f>
        <v/>
      </c>
      <c r="M14" s="176">
        <f>=F14*L14</f>
        <v/>
      </c>
      <c r="N14" s="172" t="n"/>
    </row>
    <row r="15" ht="22.5" customFormat="1" customHeight="1" s="162">
      <c r="B15" s="179" t="n"/>
      <c r="C15" s="188" t="inlineStr">
        <is>
          <t>서울 R&amp;D 캠퍼스
C타워</t>
        </is>
      </c>
      <c r="D15" s="176" t="inlineStr">
        <is>
          <t>8층</t>
        </is>
      </c>
      <c r="E15" s="176" t="inlineStr">
        <is>
          <t>다크블론드</t>
        </is>
      </c>
      <c r="F15" s="176" t="n">
        <v>301</v>
      </c>
      <c r="G15" s="176" t="n">
        <v>55260</v>
      </c>
      <c r="H15" s="176" t="n">
        <v>22530</v>
      </c>
      <c r="I15" s="186">
        <f>=G15+H15</f>
        <v/>
      </c>
      <c r="J15" s="185" t="n">
        <v>5418</v>
      </c>
      <c r="K15" s="185" t="n">
        <v>6008</v>
      </c>
      <c r="L15" s="176">
        <f>=K15-J15</f>
        <v/>
      </c>
      <c r="M15" s="176">
        <f>=F15*L15</f>
        <v/>
      </c>
      <c r="N15" s="187">
        <f>=(I15+M15+M16)*1</f>
        <v/>
      </c>
    </row>
    <row r="16" ht="22.5" customFormat="1" customHeight="1" s="162">
      <c r="B16" s="179" t="n"/>
      <c r="C16" s="181" t="n"/>
      <c r="D16" s="171" t="n"/>
      <c r="E16" s="182" t="inlineStr">
        <is>
          <t>핫초코</t>
        </is>
      </c>
      <c r="F16" s="182" t="n">
        <v>200</v>
      </c>
      <c r="G16" s="171" t="n"/>
      <c r="H16" s="171" t="n"/>
      <c r="I16" s="171" t="n"/>
      <c r="J16" s="185" t="n">
        <v>466</v>
      </c>
      <c r="K16" s="185" t="n">
        <v>478</v>
      </c>
      <c r="L16" s="176">
        <f>=K16-J16</f>
        <v/>
      </c>
      <c r="M16" s="176">
        <f>=F16*L16</f>
        <v/>
      </c>
      <c r="N16" s="172" t="n"/>
    </row>
    <row r="17" ht="22.5" customFormat="1" customHeight="1" s="162">
      <c r="B17" s="179" t="n"/>
      <c r="C17" s="181" t="n"/>
      <c r="D17" s="176" t="inlineStr">
        <is>
          <t>7층</t>
        </is>
      </c>
      <c r="E17" s="176" t="inlineStr">
        <is>
          <t>다크블론드</t>
        </is>
      </c>
      <c r="F17" s="176" t="n">
        <v>301</v>
      </c>
      <c r="G17" s="176" t="n">
        <v>55260</v>
      </c>
      <c r="H17" s="176" t="n">
        <v>22530</v>
      </c>
      <c r="I17" s="186">
        <f>=G17+H17</f>
        <v/>
      </c>
      <c r="J17" s="185" t="n">
        <v>18110</v>
      </c>
      <c r="K17" s="185" t="n">
        <v>18616</v>
      </c>
      <c r="L17" s="176">
        <f>=K17-J17</f>
        <v/>
      </c>
      <c r="M17" s="176">
        <f>=F17*L17</f>
        <v/>
      </c>
      <c r="N17" s="187">
        <f>=(I17+M17+M18)*1</f>
        <v/>
      </c>
    </row>
    <row r="18" ht="22.5" customFormat="1" customHeight="1" s="162">
      <c r="B18" s="179" t="n"/>
      <c r="C18" s="181" t="n"/>
      <c r="D18" s="171" t="n"/>
      <c r="E18" s="182" t="inlineStr">
        <is>
          <t>믹스</t>
        </is>
      </c>
      <c r="F18" s="182" t="n">
        <v>200</v>
      </c>
      <c r="G18" s="171" t="n"/>
      <c r="H18" s="171" t="n"/>
      <c r="I18" s="171" t="n"/>
      <c r="J18" s="185" t="n">
        <v>3386</v>
      </c>
      <c r="K18" s="185" t="n">
        <v>3483</v>
      </c>
      <c r="L18" s="176">
        <f>=K18-J18</f>
        <v/>
      </c>
      <c r="M18" s="176">
        <f>=F18*L18</f>
        <v/>
      </c>
      <c r="N18" s="172" t="n"/>
    </row>
    <row r="19" ht="22.5" customFormat="1" customHeight="1" s="162">
      <c r="B19" s="179" t="n"/>
      <c r="C19" s="181" t="n"/>
      <c r="D19" s="182" t="inlineStr">
        <is>
          <t>7층</t>
        </is>
      </c>
      <c r="E19" s="176" t="inlineStr">
        <is>
          <t>딥인텐소</t>
        </is>
      </c>
      <c r="F19" s="176" t="n">
        <v>230</v>
      </c>
      <c r="G19" s="176" t="n">
        <v>55260</v>
      </c>
      <c r="H19" s="176" t="n">
        <v>22530</v>
      </c>
      <c r="I19" s="189">
        <f>=G19+H19</f>
        <v/>
      </c>
      <c r="J19" s="185" t="n">
        <v>16739</v>
      </c>
      <c r="K19" s="185" t="n">
        <v>17031</v>
      </c>
      <c r="L19" s="176">
        <f>=K19-J19</f>
        <v/>
      </c>
      <c r="M19" s="176">
        <f>=F19*L19</f>
        <v/>
      </c>
      <c r="N19" s="190">
        <f>=(I19+M19+M20)*1</f>
        <v/>
      </c>
    </row>
    <row r="20" ht="22.5" customFormat="1" customHeight="1" s="162" thickBot="1">
      <c r="B20" s="179" t="n"/>
      <c r="C20" s="181" t="n"/>
      <c r="D20" s="181" t="n"/>
      <c r="E20" s="182" t="inlineStr">
        <is>
          <t>핫초코</t>
        </is>
      </c>
      <c r="F20" s="182" t="n">
        <v>200</v>
      </c>
      <c r="G20" s="171" t="n"/>
      <c r="H20" s="171" t="n"/>
      <c r="I20" s="181" t="n"/>
      <c r="J20" s="191" t="n">
        <v>2095</v>
      </c>
      <c r="K20" s="191" t="n">
        <v>2127</v>
      </c>
      <c r="L20" s="182">
        <f>=K20-J20</f>
        <v/>
      </c>
      <c r="M20" s="182">
        <f>=F20*L20</f>
        <v/>
      </c>
      <c r="N20" s="184" t="n"/>
    </row>
    <row r="21" ht="22.5" customFormat="1" customHeight="1" s="162">
      <c r="B21" s="192" t="inlineStr">
        <is>
          <t>총합계</t>
        </is>
      </c>
      <c r="C21" s="193" t="n"/>
      <c r="D21" s="194" t="n"/>
      <c r="E21" s="195" t="inlineStr">
        <is>
          <t>다크블론드</t>
        </is>
      </c>
      <c r="F21" s="195" t="n">
        <v>301</v>
      </c>
      <c r="G21" s="196">
        <f>=SUM(G5:G20)</f>
        <v/>
      </c>
      <c r="H21" s="196">
        <f>=SUM(H5:H20)</f>
        <v/>
      </c>
      <c r="I21" s="196">
        <f>=SUM(I5:I20)</f>
        <v/>
      </c>
      <c r="J21" s="195">
        <f>SUMIFS(J5:J20,E5:E20,"다크블론드")</f>
        <v/>
      </c>
      <c r="K21" s="195">
        <f>=SUMIFS($K$5:$K$20,$E$5:$E$20,"다크블론드")</f>
        <v/>
      </c>
      <c r="L21" s="195">
        <f>=SUMIFS(L5:L20,E5:E20,"다크블론드")</f>
        <v/>
      </c>
      <c r="M21" s="195">
        <f>=F21*L21</f>
        <v/>
      </c>
      <c r="N21" s="197">
        <f>=SUM(N5:N20)</f>
        <v/>
      </c>
    </row>
    <row r="22" ht="22.5" customFormat="1" customHeight="1" s="162">
      <c r="B22" s="198" t="n"/>
      <c r="D22" s="180" t="n"/>
      <c r="E22" s="199" t="inlineStr">
        <is>
          <t>딥인텐소</t>
        </is>
      </c>
      <c r="F22" s="199" t="n">
        <v>230</v>
      </c>
      <c r="G22" s="181" t="n"/>
      <c r="H22" s="181" t="n"/>
      <c r="I22" s="181" t="n"/>
      <c r="J22" s="199">
        <f>SUMIFS($J$5:$J$20,$E$5:$E$20,"딥인텐소")</f>
        <v/>
      </c>
      <c r="K22" s="199">
        <f>=SUMIFS(K5:K20,E5:E20,"딥인텐소")</f>
        <v/>
      </c>
      <c r="L22" s="199">
        <f>=SUMIFS(L5:L20,E5:E20,"딥인텐소")</f>
        <v/>
      </c>
      <c r="M22" s="199">
        <f>=F22*L22</f>
        <v/>
      </c>
      <c r="N22" s="184" t="n"/>
    </row>
    <row r="23" ht="22.5" customFormat="1" customHeight="1" s="162">
      <c r="B23" s="198" t="n"/>
      <c r="D23" s="180" t="n"/>
      <c r="E23" s="199" t="inlineStr">
        <is>
          <t>믹스</t>
        </is>
      </c>
      <c r="F23" s="199" t="n">
        <v>200</v>
      </c>
      <c r="G23" s="181" t="n"/>
      <c r="H23" s="181" t="n"/>
      <c r="I23" s="181" t="n"/>
      <c r="J23" s="199">
        <f>SUMIFS($J$5:$J$20,$E$5:$E$20,"믹스")</f>
        <v/>
      </c>
      <c r="K23" s="199">
        <f>=SUMIFS(K5:K20,E5:E20,"믹스")</f>
        <v/>
      </c>
      <c r="L23" s="199">
        <f>=SUMIFS(L5:L20,E5:E20,"믹스")</f>
        <v/>
      </c>
      <c r="M23" s="199">
        <f>=F23*L23</f>
        <v/>
      </c>
      <c r="N23" s="184" t="n"/>
    </row>
    <row r="24" ht="22.5" customFormat="1" customHeight="1" s="162" thickBot="1">
      <c r="B24" s="200" t="n"/>
      <c r="C24" s="161" t="n"/>
      <c r="D24" s="201" t="n"/>
      <c r="E24" s="202" t="inlineStr">
        <is>
          <t>핫초코</t>
        </is>
      </c>
      <c r="F24" s="202" t="n">
        <v>200</v>
      </c>
      <c r="G24" s="203" t="n"/>
      <c r="H24" s="203" t="n"/>
      <c r="I24" s="203" t="n"/>
      <c r="J24" s="202">
        <f>SUMIFS($J$5:$J$20,$E$5:$E$20,"핫초코")</f>
        <v/>
      </c>
      <c r="K24" s="202">
        <f>=SUMIFS(K5:K20,E5:E20,"핫초코")</f>
        <v/>
      </c>
      <c r="L24" s="202">
        <f>=SUMIFS(L5:L20,E5:E20,"핫초코")</f>
        <v/>
      </c>
      <c r="M24" s="202">
        <f>=F24*L24</f>
        <v/>
      </c>
      <c r="N24" s="204" t="n"/>
    </row>
    <row r="25" ht="15.75" customHeight="1" s="149"/>
    <row r="26" ht="15.75" customHeight="1" s="149"/>
    <row r="27" ht="15.75" customHeight="1" s="149"/>
    <row r="28" ht="15.75" customHeight="1" s="149"/>
    <row r="29" ht="15.75" customHeight="1" s="149"/>
    <row r="30" ht="15.75" customHeight="1" s="149"/>
    <row r="31" ht="15.75" customHeight="1" s="149"/>
    <row r="32" ht="15.75" customHeight="1" s="149"/>
    <row r="33" ht="15.75" customHeight="1" s="149"/>
    <row r="34" ht="15.75" customHeight="1" s="149"/>
    <row r="35" ht="15.75" customHeight="1" s="149"/>
    <row r="36" ht="15.75" customHeight="1" s="149"/>
    <row r="37" ht="15.75" customHeight="1" s="149"/>
    <row r="38" ht="15.75" customHeight="1" s="149"/>
    <row r="39" ht="15.75" customHeight="1" s="149"/>
    <row r="40" ht="15.75" customHeight="1" s="149"/>
    <row r="41" ht="15.75" customHeight="1" s="149"/>
    <row r="42" ht="15.75" customHeight="1" s="149"/>
    <row r="43" ht="15.75" customHeight="1" s="149"/>
    <row r="44" ht="15.75" customHeight="1" s="149"/>
    <row r="45" ht="15.75" customHeight="1" s="149"/>
    <row r="46" ht="15.75" customHeight="1" s="149"/>
    <row r="47" ht="15.75" customHeight="1" s="149"/>
    <row r="48" ht="15.75" customHeight="1" s="149"/>
    <row r="49" ht="15.75" customHeight="1" s="149"/>
    <row r="50" ht="15.75" customHeight="1" s="149"/>
    <row r="51" ht="15.75" customHeight="1" s="149"/>
    <row r="52" ht="15.75" customHeight="1" s="149"/>
    <row r="53" ht="15.75" customHeight="1" s="149"/>
    <row r="54" ht="15.75" customHeight="1" s="149"/>
    <row r="55" ht="15.75" customHeight="1" s="149"/>
    <row r="56" ht="15.75" customHeight="1" s="149"/>
    <row r="57" ht="15.75" customHeight="1" s="149"/>
    <row r="58" ht="15.75" customHeight="1" s="149"/>
    <row r="59" ht="15.75" customHeight="1" s="149"/>
    <row r="60" ht="15.75" customHeight="1" s="149"/>
    <row r="61" ht="15.75" customHeight="1" s="149"/>
    <row r="62" ht="15.75" customHeight="1" s="149"/>
    <row r="63" ht="15.75" customHeight="1" s="149"/>
    <row r="64" ht="15.75" customHeight="1" s="149"/>
    <row r="65" ht="15.75" customHeight="1" s="149"/>
    <row r="66" ht="15.75" customHeight="1" s="149"/>
    <row r="67" ht="15.75" customHeight="1" s="149"/>
    <row r="68" ht="15.75" customHeight="1" s="149"/>
    <row r="69" ht="15.75" customHeight="1" s="149"/>
    <row r="70" ht="15.75" customHeight="1" s="149"/>
    <row r="71" ht="15.75" customHeight="1" s="149"/>
    <row r="72" ht="15.75" customHeight="1" s="149"/>
    <row r="73" ht="15.75" customHeight="1" s="149"/>
    <row r="74" ht="15.75" customHeight="1" s="149"/>
    <row r="75" ht="15.75" customHeight="1" s="149"/>
    <row r="76" ht="15.75" customHeight="1" s="149"/>
    <row r="77" ht="15.75" customHeight="1" s="149"/>
    <row r="78" ht="15.75" customHeight="1" s="149"/>
    <row r="79" ht="15.75" customHeight="1" s="149"/>
    <row r="80" ht="15.75" customHeight="1" s="149"/>
    <row r="81" ht="15.75" customHeight="1" s="149"/>
    <row r="82" ht="15.75" customHeight="1" s="149"/>
    <row r="83" ht="15.75" customHeight="1" s="149"/>
    <row r="84" ht="15.75" customHeight="1" s="149"/>
    <row r="85" ht="15.75" customHeight="1" s="149"/>
    <row r="86" ht="15.75" customHeight="1" s="149"/>
    <row r="87" ht="15.75" customHeight="1" s="149"/>
    <row r="88" ht="15.75" customHeight="1" s="149"/>
    <row r="89" ht="15.75" customHeight="1" s="149"/>
    <row r="90" ht="15.75" customHeight="1" s="149"/>
    <row r="91" ht="15.75" customHeight="1" s="149"/>
    <row r="92" ht="15.75" customHeight="1" s="149"/>
    <row r="93" ht="15.75" customHeight="1" s="149"/>
    <row r="94" ht="15.75" customHeight="1" s="149"/>
    <row r="95" ht="15.75" customHeight="1" s="149"/>
    <row r="96" ht="15.75" customHeight="1" s="149"/>
    <row r="97" ht="15.75" customHeight="1" s="149"/>
    <row r="98" ht="15.75" customHeight="1" s="149"/>
  </sheetData>
  <mergeCells count="58">
    <mergeCell ref="G17:G18"/>
    <mergeCell ref="H9:H10"/>
    <mergeCell ref="N7:N8"/>
    <mergeCell ref="L3:L4"/>
    <mergeCell ref="B3:B4"/>
    <mergeCell ref="N3:N4"/>
    <mergeCell ref="C15:C20"/>
    <mergeCell ref="G13:G14"/>
    <mergeCell ref="D17:D18"/>
    <mergeCell ref="G7:G8"/>
    <mergeCell ref="N21:N24"/>
    <mergeCell ref="D11:D12"/>
    <mergeCell ref="I7:I8"/>
    <mergeCell ref="G3:I3"/>
    <mergeCell ref="H11:H12"/>
    <mergeCell ref="G19:G20"/>
    <mergeCell ref="B5:B20"/>
    <mergeCell ref="N5:N6"/>
    <mergeCell ref="H17:H18"/>
    <mergeCell ref="N17:N18"/>
    <mergeCell ref="H21:H24"/>
    <mergeCell ref="D13:D14"/>
    <mergeCell ref="M3:M4"/>
    <mergeCell ref="D7:D8"/>
    <mergeCell ref="I17:I18"/>
    <mergeCell ref="G15:G16"/>
    <mergeCell ref="I21:I24"/>
    <mergeCell ref="C5:C14"/>
    <mergeCell ref="H7:H8"/>
    <mergeCell ref="B21:D24"/>
    <mergeCell ref="H19:H20"/>
    <mergeCell ref="I5:I6"/>
    <mergeCell ref="N19:N20"/>
    <mergeCell ref="G5:G6"/>
    <mergeCell ref="D15:D16"/>
    <mergeCell ref="H13:H14"/>
    <mergeCell ref="N13:N14"/>
    <mergeCell ref="D9:D10"/>
    <mergeCell ref="I11:I12"/>
    <mergeCell ref="N9:N10"/>
    <mergeCell ref="I13:I14"/>
    <mergeCell ref="H15:H16"/>
    <mergeCell ref="I19:I20"/>
    <mergeCell ref="N15:N16"/>
    <mergeCell ref="B2:N2"/>
    <mergeCell ref="D5:D6"/>
    <mergeCell ref="N11:N12"/>
    <mergeCell ref="D19:D20"/>
    <mergeCell ref="G9:G10"/>
    <mergeCell ref="H5:H6"/>
    <mergeCell ref="J3:K3"/>
    <mergeCell ref="I9:I10"/>
    <mergeCell ref="B1:N1"/>
    <mergeCell ref="I15:I16"/>
    <mergeCell ref="G21:G24"/>
    <mergeCell ref="C3:D3"/>
    <mergeCell ref="G11:G12"/>
    <mergeCell ref="E3:F3"/>
  </mergeCells>
  <printOptions horizontalCentered="1"/>
  <pageMargins left="0.2362204724409449" right="0.2362204724409449" top="0.7480314960629921" bottom="0.7480314960629921" header="0.3149606299212598" footer="0.3149606299212598"/>
  <pageSetup orientation="landscape" paperSize="9" scale="6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view="pageBreakPreview" zoomScale="145" zoomScaleNormal="100" zoomScaleSheetLayoutView="145" workbookViewId="0">
      <selection activeCell="A1" sqref="A1"/>
    </sheetView>
  </sheetViews>
  <sheetFormatPr baseColWidth="10" defaultColWidth="8.83203125" defaultRowHeight="17"/>
  <sheetData/>
  <pageMargins left="0.7" right="0.7" top="0.75" bottom="0.75" header="0.3" footer="0.3"/>
  <pageSetup orientation="portrait" paperSize="9" scale="5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3"/>
  <sheetViews>
    <sheetView view="pageBreakPreview" zoomScaleNormal="115" zoomScaleSheetLayoutView="100" workbookViewId="0">
      <selection activeCell="A1" sqref="A1:F2"/>
    </sheetView>
  </sheetViews>
  <sheetFormatPr baseColWidth="10" defaultColWidth="8.83203125" defaultRowHeight="17"/>
  <cols>
    <col width="9" customWidth="1" style="51" min="1" max="3"/>
    <col width="17.5" customWidth="1" style="51" min="4" max="4"/>
    <col width="9.6640625" bestFit="1" customWidth="1" style="149" min="5" max="6"/>
  </cols>
  <sheetData>
    <row r="1" ht="17.25" customHeight="1" s="149" thickTop="1">
      <c r="A1" s="205" t="inlineStr">
        <is>
          <t>카운터 증빙 사진</t>
        </is>
      </c>
      <c r="B1" s="206" t="n"/>
      <c r="C1" s="206" t="n"/>
      <c r="D1" s="206" t="n"/>
      <c r="E1" s="206" t="n"/>
      <c r="F1" s="207" t="n"/>
    </row>
    <row r="2" ht="17.25" customHeight="1" s="149" thickBot="1">
      <c r="A2" s="208" t="n"/>
      <c r="B2" s="161" t="n"/>
      <c r="C2" s="161" t="n"/>
      <c r="D2" s="161" t="n"/>
      <c r="E2" s="161" t="n"/>
      <c r="F2" s="201" t="n"/>
    </row>
    <row r="3">
      <c r="A3" s="117" t="inlineStr">
        <is>
          <t>위치</t>
        </is>
      </c>
      <c r="B3" s="165" t="n"/>
      <c r="C3" s="118" t="inlineStr">
        <is>
          <t>원두종류</t>
        </is>
      </c>
      <c r="D3" s="118" t="inlineStr">
        <is>
          <t>사진</t>
        </is>
      </c>
      <c r="E3" s="43" t="inlineStr">
        <is>
          <t>합계</t>
        </is>
      </c>
      <c r="F3" s="209" t="n"/>
    </row>
    <row r="4" ht="69.75" customHeight="1" s="149">
      <c r="A4" s="210" t="inlineStr">
        <is>
          <t>서울대 공동연구소
B동</t>
        </is>
      </c>
      <c r="B4" s="211" t="inlineStr">
        <is>
          <t>10층</t>
        </is>
      </c>
      <c r="C4" s="211" t="inlineStr">
        <is>
          <t>다크블론드</t>
        </is>
      </c>
      <c r="D4" s="52" t="n"/>
      <c r="E4" s="212" t="n">
        <v>1981</v>
      </c>
      <c r="F4" s="213">
        <f>SUM(E4:E6)</f>
        <v/>
      </c>
    </row>
    <row r="5" ht="70" customHeight="1" s="149">
      <c r="A5" s="179" t="n"/>
      <c r="B5" s="181" t="n"/>
      <c r="C5" s="181" t="n"/>
      <c r="D5" s="52" t="n"/>
      <c r="E5" s="212" t="n">
        <v>641</v>
      </c>
      <c r="F5" s="184" t="n"/>
    </row>
    <row r="6" ht="70" customHeight="1" s="149">
      <c r="A6" s="179" t="n"/>
      <c r="B6" s="181" t="n"/>
      <c r="C6" s="171" t="n"/>
      <c r="D6" s="52" t="n"/>
      <c r="E6" s="212" t="n">
        <v>5687</v>
      </c>
      <c r="F6" s="172" t="n"/>
    </row>
    <row r="7" ht="70" customHeight="1" s="149">
      <c r="A7" s="179" t="n"/>
      <c r="B7" s="181" t="n"/>
      <c r="C7" s="211" t="inlineStr">
        <is>
          <t>핫초코</t>
        </is>
      </c>
      <c r="D7" s="52" t="n"/>
      <c r="E7" s="212" t="n">
        <v>389</v>
      </c>
      <c r="F7" s="213">
        <f>SUM(E7:E8)</f>
        <v/>
      </c>
    </row>
    <row r="8" ht="70" customHeight="1" s="149">
      <c r="A8" s="179" t="n"/>
      <c r="B8" s="171" t="n"/>
      <c r="C8" s="171" t="n"/>
      <c r="D8" s="52" t="n"/>
      <c r="E8" s="212" t="n">
        <v>165</v>
      </c>
      <c r="F8" s="172" t="n"/>
    </row>
    <row r="9" ht="70" customHeight="1" s="149">
      <c r="A9" s="179" t="n"/>
      <c r="B9" s="211" t="inlineStr">
        <is>
          <t>9층</t>
        </is>
      </c>
      <c r="C9" s="211" t="inlineStr">
        <is>
          <t>다크블론드</t>
        </is>
      </c>
      <c r="D9" s="52" t="n"/>
      <c r="E9" s="212" t="n">
        <v>1894</v>
      </c>
      <c r="F9" s="213">
        <f>SUM(E9:E11)</f>
        <v/>
      </c>
    </row>
    <row r="10" ht="70" customHeight="1" s="149">
      <c r="A10" s="179" t="n"/>
      <c r="B10" s="181" t="n"/>
      <c r="C10" s="181" t="n"/>
      <c r="D10" s="52" t="n"/>
      <c r="E10" s="212" t="n">
        <v>1284</v>
      </c>
      <c r="F10" s="184" t="n"/>
    </row>
    <row r="11" ht="70" customHeight="1" s="149">
      <c r="A11" s="179" t="n"/>
      <c r="B11" s="181" t="n"/>
      <c r="C11" s="171" t="n"/>
      <c r="D11" s="52" t="n"/>
      <c r="E11" s="212" t="n">
        <v>2980</v>
      </c>
      <c r="F11" s="172" t="n"/>
    </row>
    <row r="12" ht="70" customHeight="1" s="149">
      <c r="A12" s="179" t="n"/>
      <c r="B12" s="181" t="n"/>
      <c r="C12" s="211" t="inlineStr">
        <is>
          <t>핫초코</t>
        </is>
      </c>
      <c r="D12" s="52" t="n"/>
      <c r="E12" s="212" t="n">
        <v>318</v>
      </c>
      <c r="F12" s="213">
        <f>SUM(E12:E13)</f>
        <v/>
      </c>
    </row>
    <row r="13" ht="70" customHeight="1" s="149">
      <c r="A13" s="179" t="n"/>
      <c r="B13" s="171" t="n"/>
      <c r="C13" s="171" t="n"/>
      <c r="D13" s="52" t="n"/>
      <c r="E13" s="212" t="n">
        <v>123</v>
      </c>
      <c r="F13" s="172" t="n"/>
    </row>
    <row r="14" ht="70" customHeight="1" s="149">
      <c r="A14" s="179" t="n"/>
      <c r="B14" s="211" t="inlineStr">
        <is>
          <t>8층</t>
        </is>
      </c>
      <c r="C14" s="211" t="inlineStr">
        <is>
          <t>다크블론드</t>
        </is>
      </c>
      <c r="D14" s="52" t="n"/>
      <c r="E14" s="212" t="n">
        <v>4825</v>
      </c>
      <c r="F14" s="213">
        <f>SUM(E14:E16)</f>
        <v/>
      </c>
    </row>
    <row r="15" ht="70" customHeight="1" s="149">
      <c r="A15" s="179" t="n"/>
      <c r="B15" s="181" t="n"/>
      <c r="C15" s="181" t="n"/>
      <c r="D15" s="52" t="n"/>
      <c r="E15" s="212" t="n">
        <v>999</v>
      </c>
      <c r="F15" s="184" t="n"/>
    </row>
    <row r="16" ht="70" customHeight="1" s="149">
      <c r="A16" s="179" t="n"/>
      <c r="B16" s="181" t="n"/>
      <c r="C16" s="171" t="n"/>
      <c r="D16" s="52" t="n"/>
      <c r="E16" s="212" t="n">
        <v>4662</v>
      </c>
      <c r="F16" s="172" t="n"/>
    </row>
    <row r="17" ht="70" customHeight="1" s="149">
      <c r="A17" s="179" t="n"/>
      <c r="B17" s="181" t="n"/>
      <c r="C17" s="211" t="inlineStr">
        <is>
          <t>핫초코</t>
        </is>
      </c>
      <c r="D17" s="52" t="n"/>
      <c r="E17" s="212" t="n">
        <v>214</v>
      </c>
      <c r="F17" s="213">
        <f>SUM(E17:E18)</f>
        <v/>
      </c>
    </row>
    <row r="18" ht="70" customHeight="1" s="149">
      <c r="A18" s="179" t="n"/>
      <c r="B18" s="171" t="n"/>
      <c r="C18" s="171" t="n"/>
      <c r="D18" s="52" t="n"/>
      <c r="E18" s="212" t="n">
        <v>77</v>
      </c>
      <c r="F18" s="172" t="n"/>
    </row>
    <row r="19" ht="70" customHeight="1" s="149">
      <c r="A19" s="179" t="n"/>
      <c r="B19" s="211" t="inlineStr">
        <is>
          <t>7층</t>
        </is>
      </c>
      <c r="C19" s="211" t="inlineStr">
        <is>
          <t>다크블론드</t>
        </is>
      </c>
      <c r="D19" s="52" t="n"/>
      <c r="E19" s="212" t="n">
        <v>1686</v>
      </c>
      <c r="F19" s="213">
        <f>SUM(E19:E21)</f>
        <v/>
      </c>
    </row>
    <row r="20" ht="70" customHeight="1" s="149">
      <c r="A20" s="179" t="n"/>
      <c r="B20" s="181" t="n"/>
      <c r="C20" s="181" t="n"/>
      <c r="D20" s="52" t="n"/>
      <c r="E20" s="212" t="n">
        <v>647</v>
      </c>
      <c r="F20" s="184" t="n"/>
    </row>
    <row r="21" ht="70" customHeight="1" s="149">
      <c r="A21" s="179" t="n"/>
      <c r="B21" s="181" t="n"/>
      <c r="C21" s="171" t="n"/>
      <c r="D21" s="52" t="n"/>
      <c r="E21" s="212" t="n">
        <v>3202</v>
      </c>
      <c r="F21" s="172" t="n"/>
    </row>
    <row r="22" ht="70" customHeight="1" s="149">
      <c r="A22" s="179" t="n"/>
      <c r="B22" s="181" t="n"/>
      <c r="C22" s="211" t="inlineStr">
        <is>
          <t>핫초코</t>
        </is>
      </c>
      <c r="D22" s="52" t="n"/>
      <c r="E22" s="212" t="n">
        <v>196</v>
      </c>
      <c r="F22" s="213">
        <f>SUM(E22:E23)</f>
        <v/>
      </c>
    </row>
    <row r="23" ht="70" customHeight="1" s="149">
      <c r="A23" s="179" t="n"/>
      <c r="B23" s="171" t="n"/>
      <c r="C23" s="171" t="n"/>
      <c r="D23" s="52" t="n"/>
      <c r="E23" s="212" t="n">
        <v>114</v>
      </c>
      <c r="F23" s="172" t="n"/>
    </row>
    <row r="24" ht="70" customHeight="1" s="149">
      <c r="A24" s="179" t="n"/>
      <c r="B24" s="211" t="inlineStr">
        <is>
          <t>3층</t>
        </is>
      </c>
      <c r="C24" s="211" t="inlineStr">
        <is>
          <t>다크블론드</t>
        </is>
      </c>
      <c r="D24" s="52" t="n"/>
      <c r="E24" s="214" t="n">
        <v>5598</v>
      </c>
      <c r="F24" s="213">
        <f>SUM(E24:E26)</f>
        <v/>
      </c>
    </row>
    <row r="25" ht="70" customHeight="1" s="149">
      <c r="A25" s="179" t="n"/>
      <c r="B25" s="181" t="n"/>
      <c r="C25" s="181" t="n"/>
      <c r="D25" s="52" t="n"/>
      <c r="E25" s="212" t="n">
        <v>388</v>
      </c>
      <c r="F25" s="184" t="n"/>
    </row>
    <row r="26" ht="70" customHeight="1" s="149">
      <c r="A26" s="179" t="n"/>
      <c r="B26" s="181" t="n"/>
      <c r="C26" s="171" t="n"/>
      <c r="D26" s="52" t="n"/>
      <c r="E26" s="212" t="n">
        <v>582</v>
      </c>
      <c r="F26" s="172" t="n"/>
    </row>
    <row r="27" ht="70" customHeight="1" s="149">
      <c r="A27" s="179" t="n"/>
      <c r="B27" s="181" t="n"/>
      <c r="C27" s="211" t="inlineStr">
        <is>
          <t>핫초코</t>
        </is>
      </c>
      <c r="D27" s="52" t="n"/>
      <c r="E27" s="212" t="n">
        <v>150</v>
      </c>
      <c r="F27" s="213">
        <f>SUM(E27:E28)</f>
        <v/>
      </c>
    </row>
    <row r="28" ht="70" customHeight="1" s="149">
      <c r="A28" s="168" t="n"/>
      <c r="B28" s="171" t="n"/>
      <c r="C28" s="171" t="n"/>
      <c r="D28" s="52" t="n"/>
      <c r="E28" s="212" t="n">
        <v>143</v>
      </c>
      <c r="F28" s="172" t="n"/>
    </row>
    <row r="29" ht="70" customHeight="1" s="149">
      <c r="A29" s="121" t="inlineStr">
        <is>
          <t>서울 R&amp;D 캠퍼스
C타워</t>
        </is>
      </c>
      <c r="B29" s="211" t="inlineStr">
        <is>
          <t>8층</t>
        </is>
      </c>
      <c r="C29" s="211" t="inlineStr">
        <is>
          <t>다크블론드</t>
        </is>
      </c>
      <c r="D29" s="52" t="n"/>
      <c r="E29" s="214" t="n">
        <v>1792</v>
      </c>
      <c r="F29" s="213">
        <f>SUM(E29:E31)</f>
        <v/>
      </c>
    </row>
    <row r="30" ht="70" customHeight="1" s="149">
      <c r="A30" s="179" t="n"/>
      <c r="B30" s="181" t="n"/>
      <c r="C30" s="181" t="n"/>
      <c r="D30" s="52" t="n"/>
      <c r="E30" s="214" t="n">
        <v>832</v>
      </c>
      <c r="F30" s="184" t="n"/>
    </row>
    <row r="31" ht="70" customHeight="1" s="149">
      <c r="A31" s="179" t="n"/>
      <c r="B31" s="181" t="n"/>
      <c r="C31" s="171" t="n"/>
      <c r="D31" s="52" t="n"/>
      <c r="E31" s="214" t="n">
        <v>2794</v>
      </c>
      <c r="F31" s="172" t="n"/>
    </row>
    <row r="32" ht="70" customHeight="1" s="149">
      <c r="A32" s="179" t="n"/>
      <c r="B32" s="181" t="n"/>
      <c r="C32" s="211" t="inlineStr">
        <is>
          <t>핫초코</t>
        </is>
      </c>
      <c r="D32" s="52" t="n"/>
      <c r="E32" s="214" t="n">
        <v>366</v>
      </c>
      <c r="F32" s="213">
        <f>SUM(E32:E33)</f>
        <v/>
      </c>
    </row>
    <row r="33" ht="70" customHeight="1" s="149">
      <c r="A33" s="179" t="n"/>
      <c r="B33" s="171" t="n"/>
      <c r="C33" s="171" t="n"/>
      <c r="D33" s="52" t="n"/>
      <c r="E33" s="214" t="n">
        <v>100</v>
      </c>
      <c r="F33" s="172" t="n"/>
    </row>
    <row r="34" ht="70" customHeight="1" s="149">
      <c r="A34" s="179" t="n"/>
      <c r="B34" s="211" t="inlineStr">
        <is>
          <t>7층</t>
        </is>
      </c>
      <c r="C34" s="211" t="inlineStr">
        <is>
          <t>다크블론드</t>
        </is>
      </c>
      <c r="D34" s="52" t="n"/>
      <c r="E34" s="214" t="n">
        <v>5711</v>
      </c>
      <c r="F34" s="213">
        <f>SUM(E34:E36)</f>
        <v/>
      </c>
    </row>
    <row r="35" ht="70" customHeight="1" s="149">
      <c r="A35" s="179" t="n"/>
      <c r="B35" s="181" t="n"/>
      <c r="C35" s="181" t="n"/>
      <c r="D35" s="52" t="n"/>
      <c r="E35" s="214" t="n">
        <v>1967</v>
      </c>
      <c r="F35" s="184" t="n"/>
    </row>
    <row r="36" ht="70" customHeight="1" s="149">
      <c r="A36" s="179" t="n"/>
      <c r="B36" s="181" t="n"/>
      <c r="C36" s="171" t="n"/>
      <c r="D36" s="52" t="n"/>
      <c r="E36" s="214" t="n">
        <v>10432</v>
      </c>
      <c r="F36" s="172" t="n"/>
    </row>
    <row r="37" ht="70" customHeight="1" s="149">
      <c r="A37" s="179" t="n"/>
      <c r="B37" s="181" t="n"/>
      <c r="C37" s="211" t="inlineStr">
        <is>
          <t>핫초코</t>
        </is>
      </c>
      <c r="D37" s="52" t="n"/>
      <c r="E37" s="214" t="n">
        <v>2207</v>
      </c>
      <c r="F37" s="213">
        <f>SUM(E37:E38)</f>
        <v/>
      </c>
    </row>
    <row r="38" ht="70" customHeight="1" s="149">
      <c r="A38" s="179" t="n"/>
      <c r="B38" s="181" t="n"/>
      <c r="C38" s="171" t="n"/>
      <c r="D38" s="52" t="n"/>
      <c r="E38" s="214" t="n">
        <v>1179</v>
      </c>
      <c r="F38" s="172" t="n"/>
    </row>
    <row r="39" ht="70" customHeight="1" s="149">
      <c r="A39" s="179" t="n"/>
      <c r="B39" s="181" t="n"/>
      <c r="C39" s="211" t="inlineStr">
        <is>
          <t>딥인텐소</t>
        </is>
      </c>
      <c r="D39" s="52" t="n"/>
      <c r="E39" s="214" t="n">
        <v>5225</v>
      </c>
      <c r="F39" s="213">
        <f>SUM(E39:E41)</f>
        <v/>
      </c>
    </row>
    <row r="40" ht="70" customHeight="1" s="149">
      <c r="A40" s="179" t="n"/>
      <c r="B40" s="181" t="n"/>
      <c r="C40" s="181" t="n"/>
      <c r="D40" s="52" t="n"/>
      <c r="E40" s="214" t="n">
        <v>1264</v>
      </c>
      <c r="F40" s="184" t="n"/>
    </row>
    <row r="41" ht="70" customHeight="1" s="149">
      <c r="A41" s="179" t="n"/>
      <c r="B41" s="181" t="n"/>
      <c r="C41" s="171" t="n"/>
      <c r="D41" s="52" t="n"/>
      <c r="E41" s="214" t="n">
        <v>10250</v>
      </c>
      <c r="F41" s="172" t="n"/>
    </row>
    <row r="42" ht="70" customHeight="1" s="149">
      <c r="A42" s="179" t="n"/>
      <c r="B42" s="181" t="n"/>
      <c r="C42" s="211" t="inlineStr">
        <is>
          <t>핫초코</t>
        </is>
      </c>
      <c r="D42" s="52" t="n"/>
      <c r="E42" s="214" t="n">
        <v>1553</v>
      </c>
      <c r="F42" s="213">
        <f>SUM(E42:E43)</f>
        <v/>
      </c>
    </row>
    <row r="43" ht="70" customHeight="1" s="149" thickBot="1">
      <c r="A43" s="168" t="n"/>
      <c r="B43" s="171" t="n"/>
      <c r="C43" s="171" t="n"/>
      <c r="D43" s="54" t="n"/>
      <c r="E43" s="215" t="n">
        <v>542</v>
      </c>
      <c r="F43" s="172" t="n"/>
    </row>
  </sheetData>
  <mergeCells count="44">
    <mergeCell ref="C39:C41"/>
    <mergeCell ref="B29:B33"/>
    <mergeCell ref="B9:B13"/>
    <mergeCell ref="C42:C43"/>
    <mergeCell ref="F12:F13"/>
    <mergeCell ref="B19:B23"/>
    <mergeCell ref="C22:C23"/>
    <mergeCell ref="F32:F33"/>
    <mergeCell ref="F14:F16"/>
    <mergeCell ref="F9:F11"/>
    <mergeCell ref="A4:A28"/>
    <mergeCell ref="F39:F41"/>
    <mergeCell ref="C12:C13"/>
    <mergeCell ref="C34:C36"/>
    <mergeCell ref="B4:B8"/>
    <mergeCell ref="B24:B28"/>
    <mergeCell ref="F17:F18"/>
    <mergeCell ref="F42:F43"/>
    <mergeCell ref="A1:F2"/>
    <mergeCell ref="C19:C21"/>
    <mergeCell ref="F29:F31"/>
    <mergeCell ref="F22:F23"/>
    <mergeCell ref="C24:C26"/>
    <mergeCell ref="F19:F21"/>
    <mergeCell ref="A3:B3"/>
    <mergeCell ref="F4:F6"/>
    <mergeCell ref="F27:F28"/>
    <mergeCell ref="C17:C18"/>
    <mergeCell ref="F34:F36"/>
    <mergeCell ref="C27:C28"/>
    <mergeCell ref="C7:C8"/>
    <mergeCell ref="C14:C16"/>
    <mergeCell ref="C29:C31"/>
    <mergeCell ref="F37:F38"/>
    <mergeCell ref="C32:C33"/>
    <mergeCell ref="F24:F26"/>
    <mergeCell ref="C4:C6"/>
    <mergeCell ref="B14:B18"/>
    <mergeCell ref="A29:A43"/>
    <mergeCell ref="B34:B43"/>
    <mergeCell ref="C37:C38"/>
    <mergeCell ref="F7:F8"/>
    <mergeCell ref="C9:C11"/>
    <mergeCell ref="E3:F3"/>
  </mergeCells>
  <pageMargins left="0.7" right="0.7" top="0.75" bottom="0.75" header="0.3" footer="0.3"/>
  <pageSetup orientation="portrait" paperSize="9" scale="86" verticalDpi="0"/>
  <rowBreaks count="3" manualBreakCount="3">
    <brk id="13" min="0" max="5" man="1"/>
    <brk id="23" min="0" max="5" man="1"/>
    <brk id="33" min="0" max="5" man="1"/>
  </row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2"/>
  <sheetViews>
    <sheetView showGridLines="0" view="pageBreakPreview" zoomScaleNormal="90" zoomScaleSheetLayoutView="100" workbookViewId="0">
      <selection activeCell="A1" sqref="A1:H2"/>
    </sheetView>
  </sheetViews>
  <sheetFormatPr baseColWidth="10" defaultColWidth="9" defaultRowHeight="14"/>
  <cols>
    <col width="4.6640625" customWidth="1" style="6" min="1" max="1"/>
    <col width="18.33203125" customWidth="1" style="7" min="2" max="2"/>
    <col width="23.83203125" bestFit="1" customWidth="1" style="7" min="3" max="3"/>
    <col width="15.6640625" customWidth="1" style="7" min="4" max="8"/>
    <col width="9" customWidth="1" style="6" min="9" max="16384"/>
  </cols>
  <sheetData>
    <row r="1" ht="30" customHeight="1" s="149" thickTop="1">
      <c r="A1" s="125" t="inlineStr">
        <is>
          <t>원두머신기 운영 현황</t>
        </is>
      </c>
      <c r="B1" s="206" t="n"/>
      <c r="C1" s="206" t="n"/>
      <c r="D1" s="206" t="n"/>
      <c r="E1" s="206" t="n"/>
      <c r="F1" s="206" t="n"/>
      <c r="G1" s="206" t="n"/>
      <c r="H1" s="207" t="n"/>
    </row>
    <row r="2" ht="30" customHeight="1" s="149" thickBot="1">
      <c r="A2" s="216" t="n"/>
      <c r="B2" s="150" t="n"/>
      <c r="C2" s="150" t="n"/>
      <c r="D2" s="150" t="n"/>
      <c r="E2" s="150" t="n"/>
      <c r="F2" s="150" t="n"/>
      <c r="G2" s="150" t="n"/>
      <c r="H2" s="217" t="n"/>
    </row>
    <row r="3" ht="30" customHeight="1" s="149" thickTop="1">
      <c r="A3" s="133" t="inlineStr">
        <is>
          <t>No.</t>
        </is>
      </c>
      <c r="B3" s="123" t="inlineStr">
        <is>
          <t>사업부</t>
        </is>
      </c>
      <c r="C3" s="218" t="inlineStr">
        <is>
          <t>건물명</t>
        </is>
      </c>
      <c r="D3" s="123" t="inlineStr">
        <is>
          <t>설치장소</t>
        </is>
      </c>
      <c r="E3" s="123" t="inlineStr">
        <is>
          <t>모델명</t>
        </is>
      </c>
      <c r="F3" s="123" t="inlineStr">
        <is>
          <t>품목</t>
        </is>
      </c>
      <c r="G3" s="123" t="inlineStr">
        <is>
          <t xml:space="preserve">담당자 </t>
        </is>
      </c>
      <c r="H3" s="131" t="inlineStr">
        <is>
          <t>설치일자</t>
        </is>
      </c>
    </row>
    <row r="4" ht="30" customHeight="1" s="149" thickBot="1">
      <c r="A4" s="219" t="n"/>
      <c r="B4" s="171" t="n"/>
      <c r="C4" s="220" t="n"/>
      <c r="D4" s="171" t="n"/>
      <c r="E4" s="171" t="n"/>
      <c r="F4" s="171" t="n"/>
      <c r="G4" s="171" t="n"/>
      <c r="H4" s="221" t="n"/>
    </row>
    <row r="5" ht="30" customFormat="1" customHeight="1" s="7" thickTop="1">
      <c r="A5" s="17" t="n">
        <v>1</v>
      </c>
      <c r="B5" s="14" t="inlineStr">
        <is>
          <t>창의개발센터</t>
        </is>
      </c>
      <c r="C5" s="14" t="inlineStr">
        <is>
          <t>서울대 공동연구소 B동</t>
        </is>
      </c>
      <c r="D5" s="186" t="inlineStr">
        <is>
          <t>10층</t>
        </is>
      </c>
      <c r="E5" s="15" t="inlineStr">
        <is>
          <t>DSK-LX700</t>
        </is>
      </c>
      <c r="F5" s="14" t="inlineStr">
        <is>
          <t>원두</t>
        </is>
      </c>
      <c r="G5" s="14" t="inlineStr">
        <is>
          <t>최원식</t>
        </is>
      </c>
      <c r="H5" s="13" t="inlineStr">
        <is>
          <t>2021년2월16일</t>
        </is>
      </c>
    </row>
    <row r="6" ht="30" customFormat="1" customHeight="1" s="7">
      <c r="A6" s="17" t="n">
        <v>2</v>
      </c>
      <c r="B6" s="14" t="inlineStr">
        <is>
          <t>창의개발센터</t>
        </is>
      </c>
      <c r="C6" s="14" t="inlineStr">
        <is>
          <t>서울대 공동연구소 B동</t>
        </is>
      </c>
      <c r="D6" s="186" t="inlineStr">
        <is>
          <t>9층</t>
        </is>
      </c>
      <c r="E6" s="15" t="inlineStr">
        <is>
          <t>DSK-LX700</t>
        </is>
      </c>
      <c r="F6" s="14" t="inlineStr">
        <is>
          <t>원두</t>
        </is>
      </c>
      <c r="G6" s="14" t="inlineStr">
        <is>
          <t>최원식</t>
        </is>
      </c>
      <c r="H6" s="13" t="inlineStr">
        <is>
          <t>2021년2월16일</t>
        </is>
      </c>
    </row>
    <row r="7" ht="30" customFormat="1" customHeight="1" s="7">
      <c r="A7" s="17" t="n">
        <v>3</v>
      </c>
      <c r="B7" s="14" t="inlineStr">
        <is>
          <t>창의개발센터</t>
        </is>
      </c>
      <c r="C7" s="14" t="inlineStr">
        <is>
          <t>서울대 공동연구소 B동</t>
        </is>
      </c>
      <c r="D7" s="186" t="inlineStr">
        <is>
          <t>8층</t>
        </is>
      </c>
      <c r="E7" s="15" t="inlineStr">
        <is>
          <t>DSK-LX700</t>
        </is>
      </c>
      <c r="F7" s="14" t="inlineStr">
        <is>
          <t>원두</t>
        </is>
      </c>
      <c r="G7" s="14" t="inlineStr">
        <is>
          <t>최원식</t>
        </is>
      </c>
      <c r="H7" s="13" t="inlineStr">
        <is>
          <t>2021년2월16일</t>
        </is>
      </c>
    </row>
    <row r="8" ht="30" customFormat="1" customHeight="1" s="7">
      <c r="A8" s="17" t="n">
        <v>4</v>
      </c>
      <c r="B8" s="14" t="inlineStr">
        <is>
          <t>창의개발센터</t>
        </is>
      </c>
      <c r="C8" s="14" t="inlineStr">
        <is>
          <t>서울대 공동연구소 B동</t>
        </is>
      </c>
      <c r="D8" s="186" t="inlineStr">
        <is>
          <t>7층</t>
        </is>
      </c>
      <c r="E8" s="15" t="inlineStr">
        <is>
          <t>DSK-LX700</t>
        </is>
      </c>
      <c r="F8" s="14" t="inlineStr">
        <is>
          <t>원두</t>
        </is>
      </c>
      <c r="G8" s="14" t="inlineStr">
        <is>
          <t>최원식</t>
        </is>
      </c>
      <c r="H8" s="13" t="inlineStr">
        <is>
          <t>2021년2월16일</t>
        </is>
      </c>
    </row>
    <row r="9" ht="30" customFormat="1" customHeight="1" s="7">
      <c r="A9" s="17" t="n">
        <v>5</v>
      </c>
      <c r="B9" s="14" t="inlineStr">
        <is>
          <t>창의개발센터</t>
        </is>
      </c>
      <c r="C9" s="14" t="inlineStr">
        <is>
          <t>서울대 공동연구소 B동</t>
        </is>
      </c>
      <c r="D9" s="186" t="inlineStr">
        <is>
          <t>3층</t>
        </is>
      </c>
      <c r="E9" s="15" t="inlineStr">
        <is>
          <t>DSK-LX700</t>
        </is>
      </c>
      <c r="F9" s="14" t="inlineStr">
        <is>
          <t>원두</t>
        </is>
      </c>
      <c r="G9" s="14" t="inlineStr">
        <is>
          <t>최원식</t>
        </is>
      </c>
      <c r="H9" s="13" t="inlineStr">
        <is>
          <t>2021년2월16일</t>
        </is>
      </c>
    </row>
    <row r="10" ht="30" customFormat="1" customHeight="1" s="7">
      <c r="A10" s="17" t="n">
        <v>6</v>
      </c>
      <c r="B10" s="14" t="inlineStr">
        <is>
          <t>창의개발센터</t>
        </is>
      </c>
      <c r="C10" s="14" t="inlineStr">
        <is>
          <t>서울R&amp;D캠퍼스 C타워</t>
        </is>
      </c>
      <c r="D10" s="186" t="inlineStr">
        <is>
          <t>8층</t>
        </is>
      </c>
      <c r="E10" s="15" t="inlineStr">
        <is>
          <t>DSK-LX700</t>
        </is>
      </c>
      <c r="F10" s="14" t="inlineStr">
        <is>
          <t>원두</t>
        </is>
      </c>
      <c r="G10" s="14" t="inlineStr">
        <is>
          <t>박행자</t>
        </is>
      </c>
      <c r="H10" s="13" t="inlineStr">
        <is>
          <t>2022년03월16일</t>
        </is>
      </c>
    </row>
    <row r="11" ht="30" customFormat="1" customHeight="1" s="7">
      <c r="A11" s="17" t="n">
        <v>7</v>
      </c>
      <c r="B11" s="14" t="inlineStr">
        <is>
          <t>창의개발센터</t>
        </is>
      </c>
      <c r="C11" s="14" t="inlineStr">
        <is>
          <t>서울R&amp;D캠퍼스 C타워</t>
        </is>
      </c>
      <c r="D11" s="186" t="inlineStr">
        <is>
          <t>7층</t>
        </is>
      </c>
      <c r="E11" s="15" t="inlineStr">
        <is>
          <t>DSK-LX700</t>
        </is>
      </c>
      <c r="F11" s="14" t="inlineStr">
        <is>
          <t>원두</t>
        </is>
      </c>
      <c r="G11" s="14" t="inlineStr">
        <is>
          <t>박행자</t>
        </is>
      </c>
      <c r="H11" s="13" t="inlineStr">
        <is>
          <t>2020년05월15일</t>
        </is>
      </c>
    </row>
    <row r="12" ht="30" customFormat="1" customHeight="1" s="7" thickBot="1">
      <c r="A12" s="12" t="n">
        <v>8</v>
      </c>
      <c r="B12" s="9" t="inlineStr">
        <is>
          <t>창의개발센터</t>
        </is>
      </c>
      <c r="C12" s="9" t="inlineStr">
        <is>
          <t>서울R&amp;D캠퍼스 C타워</t>
        </is>
      </c>
      <c r="D12" s="222" t="inlineStr">
        <is>
          <t>7층</t>
        </is>
      </c>
      <c r="E12" s="10" t="inlineStr">
        <is>
          <t>DSK-LX700</t>
        </is>
      </c>
      <c r="F12" s="9" t="inlineStr">
        <is>
          <t>원두</t>
        </is>
      </c>
      <c r="G12" s="9" t="inlineStr">
        <is>
          <t>박행자</t>
        </is>
      </c>
      <c r="H12" s="8" t="inlineStr">
        <is>
          <t>2020년05월15일</t>
        </is>
      </c>
    </row>
    <row r="13" ht="15" customHeight="1" s="149" thickTop="1"/>
  </sheetData>
  <mergeCells count="9">
    <mergeCell ref="C3:C4"/>
    <mergeCell ref="B3:B4"/>
    <mergeCell ref="A3:A4"/>
    <mergeCell ref="G3:G4"/>
    <mergeCell ref="E3:E4"/>
    <mergeCell ref="H3:H4"/>
    <mergeCell ref="F3:F4"/>
    <mergeCell ref="D3:D4"/>
    <mergeCell ref="A1:H2"/>
  </mergeCells>
  <pageMargins left="0.7" right="0.7" top="0.75" bottom="0.75" header="0.3" footer="0.3"/>
  <pageSetup orientation="portrait" paperSize="9" scale="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1"/>
  <sheetViews>
    <sheetView showGridLines="0" view="pageBreakPreview" zoomScale="130" zoomScaleNormal="100" zoomScaleSheetLayoutView="130" workbookViewId="0">
      <selection activeCell="A1" sqref="A1:E1"/>
    </sheetView>
  </sheetViews>
  <sheetFormatPr baseColWidth="10" defaultColWidth="8.83203125" defaultRowHeight="17"/>
  <cols>
    <col width="11.6640625" customWidth="1" style="149" min="1" max="1"/>
    <col width="13.6640625" customWidth="1" style="149" min="2" max="2"/>
    <col width="27.1640625" customWidth="1" style="149" min="3" max="3"/>
    <col width="13.83203125" customWidth="1" style="149" min="4" max="4"/>
    <col width="21.1640625" customWidth="1" style="149" min="5" max="5"/>
  </cols>
  <sheetData>
    <row r="1" ht="30" customHeight="1" s="149">
      <c r="A1" s="137" t="inlineStr">
        <is>
          <t>□ '24년 계약단가표 (커피머신) □</t>
        </is>
      </c>
    </row>
    <row r="2" ht="18" customHeight="1" s="149" thickBot="1">
      <c r="E2" s="37" t="inlineStr">
        <is>
          <t>[단위 : 원]</t>
        </is>
      </c>
    </row>
    <row r="3" ht="18" customHeight="1" s="149" thickBot="1">
      <c r="A3" s="138" t="inlineStr">
        <is>
          <t>구분</t>
        </is>
      </c>
      <c r="B3" s="194" t="n"/>
      <c r="C3" s="139" t="inlineStr">
        <is>
          <t>품명</t>
        </is>
      </c>
      <c r="D3" s="139" t="inlineStr">
        <is>
          <t>단가(잔)</t>
        </is>
      </c>
      <c r="E3" s="41" t="inlineStr">
        <is>
          <t>비고</t>
        </is>
      </c>
    </row>
    <row r="4">
      <c r="A4" s="223" t="inlineStr">
        <is>
          <t>원재료비</t>
        </is>
      </c>
      <c r="B4" s="118" t="inlineStr">
        <is>
          <t>원두</t>
        </is>
      </c>
      <c r="C4" s="118" t="inlineStr">
        <is>
          <t>딥인텐소</t>
        </is>
      </c>
      <c r="D4" s="224" t="n">
        <v>230</v>
      </c>
      <c r="E4" s="43" t="n"/>
    </row>
    <row r="5">
      <c r="A5" s="179" t="n"/>
      <c r="B5" s="181" t="n"/>
      <c r="C5" s="52" t="inlineStr">
        <is>
          <t>다크나이트</t>
        </is>
      </c>
      <c r="D5" s="225" t="n">
        <v>301</v>
      </c>
      <c r="E5" s="35" t="n"/>
    </row>
    <row r="6">
      <c r="A6" s="179" t="n"/>
      <c r="B6" s="171" t="n"/>
      <c r="C6" s="52" t="inlineStr">
        <is>
          <t>다크블론드</t>
        </is>
      </c>
      <c r="D6" s="225" t="n">
        <v>301</v>
      </c>
      <c r="E6" s="35" t="n"/>
    </row>
    <row r="7">
      <c r="A7" s="179" t="n"/>
      <c r="B7" s="52" t="inlineStr">
        <is>
          <t>일반차</t>
        </is>
      </c>
      <c r="C7" s="52" t="inlineStr">
        <is>
          <t>율무차</t>
        </is>
      </c>
      <c r="D7" s="225" t="n">
        <v>200</v>
      </c>
      <c r="E7" s="35" t="n"/>
    </row>
    <row r="8">
      <c r="A8" s="179" t="n"/>
      <c r="B8" s="171" t="n"/>
      <c r="C8" s="52" t="inlineStr">
        <is>
          <t>핫초코</t>
        </is>
      </c>
      <c r="D8" s="225" t="n">
        <v>200</v>
      </c>
      <c r="E8" s="35" t="n"/>
    </row>
    <row r="9" ht="18" customHeight="1" s="149" thickBot="1">
      <c r="A9" s="226" t="n"/>
      <c r="B9" s="54" t="inlineStr">
        <is>
          <t>커피</t>
        </is>
      </c>
      <c r="C9" s="54" t="inlineStr">
        <is>
          <t>믹스</t>
        </is>
      </c>
      <c r="D9" s="227" t="n">
        <v>200</v>
      </c>
      <c r="E9" s="31" t="inlineStr">
        <is>
          <t>전품목 동일</t>
        </is>
      </c>
    </row>
    <row r="10">
      <c r="A10" s="140" t="inlineStr">
        <is>
          <t>운영경비</t>
        </is>
      </c>
      <c r="B10" s="142" t="inlineStr">
        <is>
          <t>유지관리비</t>
        </is>
      </c>
      <c r="C10" s="217" t="n"/>
      <c r="D10" s="228" t="n">
        <v>55260</v>
      </c>
      <c r="E10" s="39" t="inlineStr">
        <is>
          <t>설치대수*단가</t>
        </is>
      </c>
    </row>
    <row r="11" ht="70.5" customHeight="1" s="149" thickBot="1">
      <c r="A11" s="168" t="n"/>
      <c r="B11" s="54" t="inlineStr">
        <is>
          <t>자판기 임대료</t>
        </is>
      </c>
      <c r="C11" s="33" t="inlineStr">
        <is>
          <t>DSK_F06, DSK-LX600
DSK-LX700(원두/믹스)</t>
        </is>
      </c>
      <c r="D11" s="227" t="n">
        <v>22530</v>
      </c>
      <c r="E11" s="31" t="inlineStr">
        <is>
          <t>설치대수*단가</t>
        </is>
      </c>
    </row>
  </sheetData>
  <mergeCells count="7">
    <mergeCell ref="A4:A9"/>
    <mergeCell ref="B4:B6"/>
    <mergeCell ref="B10:C10"/>
    <mergeCell ref="B7:B8"/>
    <mergeCell ref="A1:E1"/>
    <mergeCell ref="A10:A11"/>
    <mergeCell ref="A3:B3"/>
  </mergeCells>
  <pageMargins left="0.7" right="0.7" top="0.75" bottom="0.75" header="0.3" footer="0.3"/>
  <pageSetup orientation="portrait" paperSize="9" scale="86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최우진/창의개발센터(SR)//삼성전자</dc:creator>
  <dcterms:created xmlns:dcterms="http://purl.org/dc/terms/" xmlns:xsi="http://www.w3.org/2001/XMLSchema-instance" xsi:type="dcterms:W3CDTF">2021-03-03T07:11:19Z</dcterms:created>
  <dcterms:modified xmlns:dcterms="http://purl.org/dc/terms/" xmlns:xsi="http://www.w3.org/2001/XMLSchema-instance" xsi:type="dcterms:W3CDTF">2024-05-23T13:57:26Z</dcterms:modified>
  <cp:lastModifiedBy>서동균</cp:lastModifiedBy>
  <cp:lastPrinted>2024-03-05T07:20:39Z</cp:lastPrinted>
</cp:coreProperties>
</file>

<file path=docProps/custom.xml><?xml version="1.0" encoding="utf-8"?>
<Properties xmlns="http://schemas.openxmlformats.org/officeDocument/2006/custom-properties">
  <property name="NSCPROP" fmtid="{D5CDD505-2E9C-101B-9397-08002B2CF9AE}" pid="2">
    <vt:lpwstr xmlns:vt="http://schemas.openxmlformats.org/officeDocument/2006/docPropsVTypes">NSCCustomProperty</vt:lpwstr>
  </property>
  <property name="NSCPROP_SA" fmtid="{D5CDD505-2E9C-101B-9397-08002B2CF9AE}" pid="3">
    <vt:lpwstr xmlns:vt="http://schemas.openxmlformats.org/officeDocument/2006/docPropsVTypes">C:\Users\dudrms2.id\Desktop\1.xlsx</vt:lpwstr>
  </property>
</Properties>
</file>