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25300" windowHeight="14680"/>
  </bookViews>
  <sheets>
    <sheet name="Application budget" sheetId="1" r:id="rId1"/>
    <sheet name="Taul1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5" i="1" l="1"/>
  <c r="O36" i="1"/>
  <c r="O37" i="1"/>
  <c r="O38" i="1"/>
  <c r="O34" i="1"/>
  <c r="D29" i="1"/>
  <c r="J44" i="1"/>
  <c r="H44" i="1"/>
  <c r="F44" i="1"/>
  <c r="D44" i="1"/>
  <c r="N40" i="1"/>
  <c r="N55" i="1"/>
  <c r="L40" i="1"/>
  <c r="L55" i="1"/>
  <c r="J40" i="1"/>
  <c r="J55" i="1"/>
  <c r="H40" i="1"/>
  <c r="H55" i="1"/>
  <c r="F40" i="1"/>
  <c r="D40" i="1"/>
  <c r="N29" i="1"/>
  <c r="L29" i="1"/>
  <c r="J29" i="1"/>
  <c r="H29" i="1"/>
  <c r="F29" i="1"/>
  <c r="H13" i="1"/>
  <c r="J13" i="1"/>
  <c r="L13" i="1"/>
  <c r="N13" i="1"/>
  <c r="E13" i="1"/>
  <c r="F55" i="1"/>
  <c r="O40" i="1"/>
  <c r="O29" i="1"/>
  <c r="D30" i="1"/>
  <c r="D31" i="1"/>
  <c r="L30" i="1"/>
  <c r="G13" i="1"/>
  <c r="I13" i="1"/>
  <c r="K13" i="1"/>
  <c r="M13" i="1"/>
  <c r="F30" i="1"/>
  <c r="N30" i="1"/>
  <c r="H30" i="1"/>
  <c r="D55" i="1"/>
  <c r="O55" i="1"/>
  <c r="J30" i="1"/>
  <c r="O30" i="1"/>
  <c r="J54" i="1"/>
  <c r="J56" i="1"/>
  <c r="L54" i="1"/>
  <c r="L56" i="1"/>
  <c r="L31" i="1"/>
  <c r="J31" i="1"/>
  <c r="H31" i="1"/>
  <c r="N31" i="1"/>
  <c r="N54" i="1"/>
  <c r="N56" i="1"/>
  <c r="F31" i="1"/>
  <c r="H54" i="1"/>
  <c r="H56" i="1"/>
  <c r="F54" i="1"/>
  <c r="F56" i="1"/>
  <c r="D54" i="1"/>
  <c r="O31" i="1"/>
  <c r="L42" i="1"/>
  <c r="L48" i="1"/>
  <c r="J42" i="1"/>
  <c r="D42" i="1"/>
  <c r="F42" i="1"/>
  <c r="H42" i="1"/>
  <c r="D56" i="1"/>
  <c r="O56" i="1"/>
  <c r="O54" i="1"/>
  <c r="N42" i="1"/>
  <c r="O42" i="1"/>
  <c r="L45" i="1"/>
  <c r="J45" i="1"/>
  <c r="J48" i="1"/>
  <c r="J59" i="1"/>
  <c r="L59" i="1"/>
  <c r="L58" i="1"/>
  <c r="N45" i="1"/>
  <c r="N48" i="1"/>
  <c r="D45" i="1"/>
  <c r="D48" i="1"/>
  <c r="F45" i="1"/>
  <c r="F48" i="1"/>
  <c r="H48" i="1"/>
  <c r="H45" i="1"/>
  <c r="O48" i="1"/>
  <c r="O45" i="1"/>
  <c r="O44" i="1"/>
  <c r="J58" i="1"/>
  <c r="J60" i="1"/>
  <c r="L60" i="1"/>
  <c r="D59" i="1"/>
  <c r="D58" i="1"/>
  <c r="H59" i="1"/>
  <c r="H58" i="1"/>
  <c r="F59" i="1"/>
  <c r="F58" i="1"/>
  <c r="N59" i="1"/>
  <c r="N58" i="1"/>
  <c r="H60" i="1"/>
  <c r="F60" i="1"/>
  <c r="O47" i="1"/>
  <c r="N60" i="1"/>
  <c r="D60" i="1"/>
  <c r="O58" i="1"/>
  <c r="O59" i="1"/>
  <c r="O60" i="1"/>
</calcChain>
</file>

<file path=xl/sharedStrings.xml><?xml version="1.0" encoding="utf-8"?>
<sst xmlns="http://schemas.openxmlformats.org/spreadsheetml/2006/main" count="40" uniqueCount="38">
  <si>
    <t>Effective working hours (%)</t>
  </si>
  <si>
    <t>Indirect employee costs (%)</t>
  </si>
  <si>
    <t>Overheads share (%)</t>
  </si>
  <si>
    <t>Other costs include VAT:</t>
  </si>
  <si>
    <t>YES</t>
  </si>
  <si>
    <t>Salaries</t>
  </si>
  <si>
    <t>months</t>
  </si>
  <si>
    <t>€</t>
  </si>
  <si>
    <t>Salaries, total (effective)</t>
  </si>
  <si>
    <t>Indirect  employee costs</t>
  </si>
  <si>
    <t>Total overheads share</t>
  </si>
  <si>
    <t>Other costs</t>
  </si>
  <si>
    <t>Materials</t>
  </si>
  <si>
    <t>Equipment</t>
  </si>
  <si>
    <t>Services</t>
  </si>
  <si>
    <t>Travel expences</t>
  </si>
  <si>
    <t>Total costs</t>
  </si>
  <si>
    <t>Department's point of view / Direct expences</t>
  </si>
  <si>
    <t>Direct expences</t>
  </si>
  <si>
    <t>salaries and indirect employee costs</t>
  </si>
  <si>
    <t>other direct costs</t>
  </si>
  <si>
    <t>Total</t>
  </si>
  <si>
    <t>Overheads to cover indirect expences TOTAL</t>
  </si>
  <si>
    <t>out of which to Rector</t>
  </si>
  <si>
    <t>out of which to the Department</t>
  </si>
  <si>
    <t/>
  </si>
  <si>
    <t xml:space="preserve">Department of Physics </t>
  </si>
  <si>
    <t xml:space="preserve">Academy of Finland , September Call 2016 </t>
  </si>
  <si>
    <t xml:space="preserve">Duration </t>
  </si>
  <si>
    <t xml:space="preserve">Department's share </t>
  </si>
  <si>
    <t xml:space="preserve">€ </t>
  </si>
  <si>
    <t>TOTAL</t>
  </si>
  <si>
    <t xml:space="preserve">Other costs, total (including VAT) </t>
  </si>
  <si>
    <t xml:space="preserve">Academy's funding share </t>
  </si>
  <si>
    <t>The budgeting tool starts working  when you fill in numbers in the green  cells.</t>
  </si>
  <si>
    <t xml:space="preserve">University of Jyväskylä </t>
  </si>
  <si>
    <r>
      <t>Salaries</t>
    </r>
    <r>
      <rPr>
        <sz val="12"/>
        <color rgb="FF000000"/>
        <rFont val="Calibri"/>
        <family val="2"/>
        <scheme val="minor"/>
      </rPr>
      <t xml:space="preserve">: add months  and monthly salary without indirect costs </t>
    </r>
  </si>
  <si>
    <r>
      <t>Palkat</t>
    </r>
    <r>
      <rPr>
        <sz val="12"/>
        <color rgb="FF000000"/>
        <rFont val="Calibri"/>
        <family val="2"/>
        <scheme val="minor"/>
      </rPr>
      <t xml:space="preserve">: syötä kuukaudet ja kuukausipalkka-arvio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</si>
</sst>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"/>
    <numFmt numFmtId="165" formatCode="#,##0.0"/>
    <numFmt numFmtId="166" formatCode="0.0\ %"/>
  </numFmts>
  <fonts count="16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</font>
    <font>
      <sz val="12"/>
      <color rgb="FFFFFFFF"/>
      <name val="Calibri"/>
      <family val="2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  <fill>
      <patternFill patternType="solid">
        <fgColor rgb="FFDBEEF4"/>
        <bgColor rgb="FFDCE6F2"/>
      </patternFill>
    </fill>
    <fill>
      <patternFill patternType="solid">
        <fgColor theme="4" tint="0.79998168889431442"/>
        <bgColor rgb="FFB3B3B3"/>
      </patternFill>
    </fill>
    <fill>
      <patternFill patternType="solid">
        <fgColor theme="4" tint="0.79998168889431442"/>
        <bgColor rgb="FFDCE6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0" tint="-0.34998626667073579"/>
        <bgColor rgb="FFDCE6F2"/>
      </patternFill>
    </fill>
    <fill>
      <patternFill patternType="solid">
        <fgColor theme="8" tint="0.59999389629810485"/>
        <bgColor rgb="FFB9CDE5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5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Border="1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/>
    <xf numFmtId="3" fontId="0" fillId="0" borderId="0" xfId="0" applyNumberFormat="1" applyBorder="1"/>
    <xf numFmtId="3" fontId="0" fillId="0" borderId="11" xfId="0" applyNumberFormat="1" applyBorder="1"/>
    <xf numFmtId="3" fontId="0" fillId="0" borderId="0" xfId="0" applyNumberFormat="1" applyBorder="1"/>
    <xf numFmtId="4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0" fontId="4" fillId="0" borderId="1" xfId="0" applyFont="1" applyBorder="1"/>
    <xf numFmtId="0" fontId="3" fillId="0" borderId="2" xfId="0" applyFont="1" applyBorder="1"/>
    <xf numFmtId="0" fontId="0" fillId="0" borderId="2" xfId="0" applyBorder="1"/>
    <xf numFmtId="3" fontId="0" fillId="0" borderId="18" xfId="0" applyNumberFormat="1" applyBorder="1"/>
    <xf numFmtId="0" fontId="0" fillId="0" borderId="7" xfId="0" applyBorder="1"/>
    <xf numFmtId="3" fontId="0" fillId="0" borderId="19" xfId="0" applyNumberFormat="1" applyBorder="1"/>
    <xf numFmtId="0" fontId="2" fillId="0" borderId="7" xfId="0" applyFont="1" applyBorder="1"/>
    <xf numFmtId="0" fontId="2" fillId="0" borderId="0" xfId="0" applyFont="1" applyBorder="1"/>
    <xf numFmtId="3" fontId="0" fillId="0" borderId="11" xfId="0" applyNumberFormat="1" applyBorder="1"/>
    <xf numFmtId="3" fontId="2" fillId="4" borderId="11" xfId="0" applyNumberFormat="1" applyFont="1" applyFill="1" applyBorder="1"/>
    <xf numFmtId="3" fontId="2" fillId="0" borderId="0" xfId="0" applyNumberFormat="1" applyFont="1" applyBorder="1"/>
    <xf numFmtId="0" fontId="0" fillId="4" borderId="1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0" fontId="0" fillId="4" borderId="7" xfId="0" applyFont="1" applyFill="1" applyBorder="1"/>
    <xf numFmtId="0" fontId="2" fillId="4" borderId="0" xfId="0" applyFont="1" applyFill="1" applyBorder="1"/>
    <xf numFmtId="166" fontId="0" fillId="4" borderId="0" xfId="0" applyNumberForma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66" fontId="2" fillId="0" borderId="11" xfId="0" applyNumberFormat="1" applyFont="1" applyBorder="1"/>
    <xf numFmtId="0" fontId="0" fillId="0" borderId="12" xfId="0" applyFont="1" applyBorder="1"/>
    <xf numFmtId="0" fontId="0" fillId="0" borderId="13" xfId="0" applyBorder="1"/>
    <xf numFmtId="3" fontId="0" fillId="0" borderId="13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7" borderId="1" xfId="0" applyFont="1" applyFill="1" applyBorder="1"/>
    <xf numFmtId="0" fontId="7" fillId="7" borderId="2" xfId="0" applyFont="1" applyFill="1" applyBorder="1"/>
    <xf numFmtId="9" fontId="8" fillId="5" borderId="18" xfId="0" applyNumberFormat="1" applyFont="1" applyFill="1" applyBorder="1" applyAlignment="1">
      <alignment horizontal="center"/>
    </xf>
    <xf numFmtId="0" fontId="7" fillId="0" borderId="0" xfId="0" applyFont="1"/>
    <xf numFmtId="0" fontId="7" fillId="7" borderId="7" xfId="0" applyFont="1" applyFill="1" applyBorder="1"/>
    <xf numFmtId="0" fontId="7" fillId="7" borderId="0" xfId="0" applyFont="1" applyFill="1" applyBorder="1"/>
    <xf numFmtId="9" fontId="8" fillId="5" borderId="19" xfId="0" applyNumberFormat="1" applyFont="1" applyFill="1" applyBorder="1" applyAlignment="1">
      <alignment horizontal="center"/>
    </xf>
    <xf numFmtId="9" fontId="8" fillId="9" borderId="19" xfId="0" applyNumberFormat="1" applyFont="1" applyFill="1" applyBorder="1" applyAlignment="1">
      <alignment horizontal="center"/>
    </xf>
    <xf numFmtId="0" fontId="7" fillId="0" borderId="0" xfId="0" applyFont="1" applyBorder="1"/>
    <xf numFmtId="0" fontId="7" fillId="3" borderId="0" xfId="0" applyFont="1" applyFill="1" applyBorder="1"/>
    <xf numFmtId="0" fontId="8" fillId="7" borderId="19" xfId="0" applyFont="1" applyFill="1" applyBorder="1" applyAlignment="1">
      <alignment horizontal="right"/>
    </xf>
    <xf numFmtId="0" fontId="9" fillId="0" borderId="0" xfId="0" applyFont="1"/>
    <xf numFmtId="0" fontId="7" fillId="7" borderId="12" xfId="0" applyFont="1" applyFill="1" applyBorder="1"/>
    <xf numFmtId="0" fontId="7" fillId="7" borderId="13" xfId="0" applyFont="1" applyFill="1" applyBorder="1"/>
    <xf numFmtId="0" fontId="8" fillId="5" borderId="14" xfId="0" applyFont="1" applyFill="1" applyBorder="1" applyAlignment="1">
      <alignment horizontal="center"/>
    </xf>
    <xf numFmtId="0" fontId="5" fillId="6" borderId="11" xfId="0" applyFont="1" applyFill="1" applyBorder="1" applyAlignment="1">
      <alignment vertical="center"/>
    </xf>
    <xf numFmtId="0" fontId="5" fillId="0" borderId="0" xfId="0" applyFont="1"/>
    <xf numFmtId="3" fontId="5" fillId="7" borderId="11" xfId="0" applyNumberFormat="1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43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3" fontId="6" fillId="3" borderId="0" xfId="0" applyNumberFormat="1" applyFont="1" applyFill="1" applyBorder="1"/>
    <xf numFmtId="164" fontId="10" fillId="8" borderId="42" xfId="0" applyNumberFormat="1" applyFont="1" applyFill="1" applyBorder="1"/>
    <xf numFmtId="3" fontId="10" fillId="8" borderId="35" xfId="0" applyNumberFormat="1" applyFont="1" applyFill="1" applyBorder="1"/>
    <xf numFmtId="164" fontId="10" fillId="8" borderId="23" xfId="0" applyNumberFormat="1" applyFont="1" applyFill="1" applyBorder="1"/>
    <xf numFmtId="3" fontId="10" fillId="8" borderId="29" xfId="0" applyNumberFormat="1" applyFont="1" applyFill="1" applyBorder="1"/>
    <xf numFmtId="164" fontId="10" fillId="8" borderId="32" xfId="0" applyNumberFormat="1" applyFont="1" applyFill="1" applyBorder="1"/>
    <xf numFmtId="3" fontId="10" fillId="8" borderId="38" xfId="0" applyNumberFormat="1" applyFont="1" applyFill="1" applyBorder="1"/>
    <xf numFmtId="0" fontId="6" fillId="0" borderId="37" xfId="0" applyFont="1" applyBorder="1"/>
    <xf numFmtId="0" fontId="6" fillId="0" borderId="0" xfId="0" applyFont="1" applyBorder="1" applyAlignment="1"/>
    <xf numFmtId="164" fontId="10" fillId="8" borderId="33" xfId="0" applyNumberFormat="1" applyFont="1" applyFill="1" applyBorder="1"/>
    <xf numFmtId="3" fontId="10" fillId="8" borderId="36" xfId="0" applyNumberFormat="1" applyFont="1" applyFill="1" applyBorder="1"/>
    <xf numFmtId="164" fontId="10" fillId="8" borderId="24" xfId="0" applyNumberFormat="1" applyFont="1" applyFill="1" applyBorder="1"/>
    <xf numFmtId="3" fontId="10" fillId="8" borderId="24" xfId="0" applyNumberFormat="1" applyFont="1" applyFill="1" applyBorder="1"/>
    <xf numFmtId="3" fontId="10" fillId="8" borderId="30" xfId="0" applyNumberFormat="1" applyFont="1" applyFill="1" applyBorder="1"/>
    <xf numFmtId="3" fontId="10" fillId="8" borderId="33" xfId="0" applyNumberFormat="1" applyFont="1" applyFill="1" applyBorder="1"/>
    <xf numFmtId="3" fontId="10" fillId="8" borderId="39" xfId="0" applyNumberFormat="1" applyFont="1" applyFill="1" applyBorder="1"/>
    <xf numFmtId="165" fontId="10" fillId="8" borderId="33" xfId="0" applyNumberFormat="1" applyFont="1" applyFill="1" applyBorder="1"/>
    <xf numFmtId="165" fontId="10" fillId="8" borderId="39" xfId="0" applyNumberFormat="1" applyFont="1" applyFill="1" applyBorder="1"/>
    <xf numFmtId="164" fontId="10" fillId="8" borderId="39" xfId="0" applyNumberFormat="1" applyFont="1" applyFill="1" applyBorder="1"/>
    <xf numFmtId="0" fontId="6" fillId="0" borderId="0" xfId="0" applyFont="1" applyBorder="1"/>
    <xf numFmtId="3" fontId="6" fillId="0" borderId="37" xfId="0" applyNumberFormat="1" applyFont="1" applyBorder="1"/>
    <xf numFmtId="164" fontId="10" fillId="8" borderId="34" xfId="0" applyNumberFormat="1" applyFont="1" applyFill="1" applyBorder="1"/>
    <xf numFmtId="3" fontId="10" fillId="8" borderId="41" xfId="0" applyNumberFormat="1" applyFont="1" applyFill="1" applyBorder="1"/>
    <xf numFmtId="164" fontId="10" fillId="8" borderId="25" xfId="0" applyNumberFormat="1" applyFont="1" applyFill="1" applyBorder="1"/>
    <xf numFmtId="3" fontId="10" fillId="8" borderId="25" xfId="0" applyNumberFormat="1" applyFont="1" applyFill="1" applyBorder="1"/>
    <xf numFmtId="3" fontId="10" fillId="8" borderId="44" xfId="0" applyNumberFormat="1" applyFont="1" applyFill="1" applyBorder="1"/>
    <xf numFmtId="3" fontId="10" fillId="8" borderId="34" xfId="0" applyNumberFormat="1" applyFont="1" applyFill="1" applyBorder="1"/>
    <xf numFmtId="3" fontId="10" fillId="8" borderId="40" xfId="0" applyNumberFormat="1" applyFont="1" applyFill="1" applyBorder="1"/>
    <xf numFmtId="165" fontId="10" fillId="8" borderId="34" xfId="0" applyNumberFormat="1" applyFont="1" applyFill="1" applyBorder="1"/>
    <xf numFmtId="165" fontId="10" fillId="8" borderId="40" xfId="0" applyNumberFormat="1" applyFont="1" applyFill="1" applyBorder="1"/>
    <xf numFmtId="3" fontId="6" fillId="0" borderId="0" xfId="0" applyNumberFormat="1" applyFont="1"/>
    <xf numFmtId="3" fontId="11" fillId="3" borderId="0" xfId="0" applyNumberFormat="1" applyFont="1" applyFill="1"/>
    <xf numFmtId="0" fontId="6" fillId="0" borderId="0" xfId="0" applyFont="1" applyFill="1" applyBorder="1"/>
    <xf numFmtId="3" fontId="6" fillId="6" borderId="29" xfId="0" applyNumberFormat="1" applyFont="1" applyFill="1" applyBorder="1"/>
    <xf numFmtId="0" fontId="6" fillId="0" borderId="0" xfId="0" applyFont="1" applyFill="1"/>
    <xf numFmtId="3" fontId="6" fillId="0" borderId="0" xfId="0" applyNumberFormat="1" applyFont="1" applyFill="1" applyBorder="1"/>
    <xf numFmtId="0" fontId="6" fillId="7" borderId="0" xfId="0" applyFont="1" applyFill="1"/>
    <xf numFmtId="3" fontId="6" fillId="6" borderId="37" xfId="0" applyNumberFormat="1" applyFont="1" applyFill="1" applyBorder="1"/>
    <xf numFmtId="3" fontId="6" fillId="6" borderId="30" xfId="0" applyNumberFormat="1" applyFont="1" applyFill="1" applyBorder="1"/>
    <xf numFmtId="3" fontId="6" fillId="7" borderId="0" xfId="0" applyNumberFormat="1" applyFont="1" applyFill="1" applyBorder="1"/>
    <xf numFmtId="3" fontId="6" fillId="6" borderId="31" xfId="0" applyNumberFormat="1" applyFont="1" applyFill="1" applyBorder="1"/>
    <xf numFmtId="3" fontId="6" fillId="8" borderId="29" xfId="0" applyNumberFormat="1" applyFont="1" applyFill="1" applyBorder="1"/>
    <xf numFmtId="3" fontId="6" fillId="0" borderId="0" xfId="0" applyNumberFormat="1" applyFont="1" applyBorder="1"/>
    <xf numFmtId="3" fontId="6" fillId="8" borderId="30" xfId="0" applyNumberFormat="1" applyFont="1" applyFill="1" applyBorder="1"/>
    <xf numFmtId="3" fontId="6" fillId="8" borderId="31" xfId="0" applyNumberFormat="1" applyFont="1" applyFill="1" applyBorder="1"/>
    <xf numFmtId="3" fontId="6" fillId="0" borderId="30" xfId="0" applyNumberFormat="1" applyFont="1" applyBorder="1"/>
    <xf numFmtId="3" fontId="6" fillId="4" borderId="0" xfId="0" applyNumberFormat="1" applyFont="1" applyFill="1" applyBorder="1"/>
    <xf numFmtId="0" fontId="5" fillId="0" borderId="0" xfId="0" applyFont="1" applyAlignment="1">
      <alignment horizontal="center" vertical="center"/>
    </xf>
    <xf numFmtId="3" fontId="6" fillId="4" borderId="11" xfId="0" applyNumberFormat="1" applyFont="1" applyFill="1" applyBorder="1"/>
    <xf numFmtId="9" fontId="6" fillId="3" borderId="11" xfId="0" applyNumberFormat="1" applyFont="1" applyFill="1" applyBorder="1"/>
    <xf numFmtId="9" fontId="6" fillId="0" borderId="0" xfId="0" applyNumberFormat="1" applyFont="1" applyBorder="1"/>
    <xf numFmtId="9" fontId="6" fillId="0" borderId="11" xfId="0" applyNumberFormat="1" applyFont="1" applyBorder="1"/>
    <xf numFmtId="3" fontId="6" fillId="2" borderId="11" xfId="0" applyNumberFormat="1" applyFont="1" applyFill="1" applyBorder="1"/>
    <xf numFmtId="0" fontId="6" fillId="0" borderId="0" xfId="0" applyFont="1" applyAlignment="1">
      <alignment horizontal="center"/>
    </xf>
    <xf numFmtId="9" fontId="6" fillId="0" borderId="3" xfId="0" applyNumberFormat="1" applyFont="1" applyBorder="1"/>
    <xf numFmtId="3" fontId="11" fillId="0" borderId="0" xfId="0" applyNumberFormat="1" applyFont="1" applyFill="1" applyBorder="1"/>
    <xf numFmtId="3" fontId="6" fillId="6" borderId="0" xfId="0" applyNumberFormat="1" applyFont="1" applyFill="1" applyBorder="1"/>
    <xf numFmtId="49" fontId="6" fillId="0" borderId="16" xfId="0" applyNumberFormat="1" applyFont="1" applyFill="1" applyBorder="1" applyAlignment="1">
      <alignment horizontal="left"/>
    </xf>
    <xf numFmtId="49" fontId="6" fillId="0" borderId="15" xfId="0" applyNumberFormat="1" applyFont="1" applyFill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/>
    <xf numFmtId="0" fontId="15" fillId="0" borderId="0" xfId="0" applyFont="1"/>
    <xf numFmtId="3" fontId="5" fillId="6" borderId="11" xfId="0" applyNumberFormat="1" applyFont="1" applyFill="1" applyBorder="1"/>
    <xf numFmtId="3" fontId="5" fillId="11" borderId="11" xfId="0" applyNumberFormat="1" applyFont="1" applyFill="1" applyBorder="1"/>
    <xf numFmtId="3" fontId="5" fillId="12" borderId="17" xfId="0" applyNumberFormat="1" applyFont="1" applyFill="1" applyBorder="1"/>
    <xf numFmtId="49" fontId="5" fillId="6" borderId="15" xfId="0" applyNumberFormat="1" applyFont="1" applyFill="1" applyBorder="1" applyAlignment="1">
      <alignment horizontal="right"/>
    </xf>
    <xf numFmtId="49" fontId="5" fillId="6" borderId="16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49" fontId="6" fillId="6" borderId="11" xfId="0" applyNumberFormat="1" applyFont="1" applyFill="1" applyBorder="1" applyAlignment="1">
      <alignment horizontal="right"/>
    </xf>
    <xf numFmtId="49" fontId="6" fillId="6" borderId="37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C0504D"/>
      <rgbColor rgb="00FFFFCC"/>
      <rgbColor rgb="00DBEEF4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6F2"/>
      <rgbColor rgb="00B9CDE5"/>
      <rgbColor rgb="00FFFF66"/>
      <rgbColor rgb="0093CDDD"/>
      <rgbColor rgb="00FF99CC"/>
      <rgbColor rgb="00B3B3B3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878787"/>
      <rgbColor rgb="00003366"/>
      <rgbColor rgb="00339966"/>
      <rgbColor rgb="00003300"/>
      <rgbColor rgb="00333300"/>
      <rgbColor rgb="00993300"/>
      <rgbColor rgb="00993366"/>
      <rgbColor rgb="003F3F76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65534"/>
  <sheetViews>
    <sheetView tabSelected="1" topLeftCell="A9" workbookViewId="0">
      <selection activeCell="P12" sqref="P12"/>
    </sheetView>
  </sheetViews>
  <sheetFormatPr baseColWidth="10" defaultColWidth="8.83203125" defaultRowHeight="14" x14ac:dyDescent="0"/>
  <cols>
    <col min="1" max="1" width="22" customWidth="1"/>
    <col min="2" max="2" width="25" customWidth="1"/>
    <col min="3" max="3" width="10.5" customWidth="1"/>
    <col min="4" max="4" width="15.33203125" customWidth="1"/>
    <col min="5" max="5" width="9.6640625" customWidth="1"/>
    <col min="6" max="6" width="12.33203125" customWidth="1"/>
    <col min="7" max="7" width="8.83203125" customWidth="1"/>
    <col min="8" max="8" width="12" customWidth="1"/>
    <col min="10" max="10" width="11" customWidth="1"/>
    <col min="11" max="11" width="9.1640625" customWidth="1"/>
    <col min="12" max="12" width="10.5" customWidth="1"/>
    <col min="13" max="14" width="9.1640625" hidden="1" customWidth="1"/>
  </cols>
  <sheetData>
    <row r="1" spans="1:15" s="128" customFormat="1" ht="13.75" customHeight="1">
      <c r="A1" s="127" t="s">
        <v>35</v>
      </c>
    </row>
    <row r="2" spans="1:15" s="128" customFormat="1" ht="13.75" customHeight="1">
      <c r="A2" s="127" t="s">
        <v>26</v>
      </c>
      <c r="D2" s="129"/>
    </row>
    <row r="3" spans="1:15" s="128" customFormat="1" ht="13.75" customHeight="1">
      <c r="A3" s="130" t="s">
        <v>27</v>
      </c>
      <c r="B3" s="130"/>
      <c r="C3" s="131"/>
    </row>
    <row r="4" spans="1:15" ht="15.75" customHeight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15" customHeight="1" thickTop="1">
      <c r="A5" s="42" t="s">
        <v>0</v>
      </c>
      <c r="B5" s="43"/>
      <c r="C5" s="44">
        <v>0.85</v>
      </c>
      <c r="D5" s="45"/>
      <c r="E5" s="137" t="s">
        <v>34</v>
      </c>
      <c r="F5" s="138"/>
      <c r="G5" s="138"/>
      <c r="H5" s="138"/>
      <c r="I5" s="138"/>
      <c r="J5" s="138"/>
      <c r="K5" s="138"/>
      <c r="L5" s="138"/>
      <c r="M5" s="138"/>
      <c r="N5" s="138"/>
      <c r="O5" s="139"/>
    </row>
    <row r="6" spans="1:15" ht="15.75" customHeight="1" thickBot="1">
      <c r="A6" s="46" t="s">
        <v>1</v>
      </c>
      <c r="B6" s="47"/>
      <c r="C6" s="48">
        <v>0.51</v>
      </c>
      <c r="D6" s="45"/>
      <c r="E6" s="140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15" ht="15" customHeight="1" thickTop="1">
      <c r="A7" s="46" t="s">
        <v>2</v>
      </c>
      <c r="B7" s="47"/>
      <c r="C7" s="49">
        <v>0.98</v>
      </c>
      <c r="D7" s="45"/>
      <c r="E7" s="50"/>
      <c r="F7" s="51"/>
      <c r="G7" s="51"/>
      <c r="H7" s="51"/>
      <c r="I7" s="51"/>
      <c r="J7" s="51"/>
      <c r="K7" s="51"/>
      <c r="L7" s="51"/>
      <c r="M7" s="51"/>
      <c r="N7" s="51"/>
      <c r="O7" s="45"/>
    </row>
    <row r="8" spans="1:15" ht="15" customHeight="1">
      <c r="A8" s="46" t="s">
        <v>28</v>
      </c>
      <c r="B8" s="47"/>
      <c r="C8" s="52"/>
      <c r="D8" s="45"/>
      <c r="E8" s="53" t="s">
        <v>37</v>
      </c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5" customHeight="1" thickBot="1">
      <c r="A9" s="54" t="s">
        <v>3</v>
      </c>
      <c r="B9" s="55"/>
      <c r="C9" s="56" t="s">
        <v>4</v>
      </c>
      <c r="D9" s="45"/>
      <c r="E9" s="53" t="s">
        <v>36</v>
      </c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1:15" ht="1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5" ht="15" customHeight="1" thickBo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15" ht="30" customHeight="1" thickBot="1">
      <c r="A12" s="57" t="s">
        <v>5</v>
      </c>
      <c r="B12" s="58"/>
      <c r="C12" s="147">
        <v>2017</v>
      </c>
      <c r="D12" s="148"/>
      <c r="E12" s="148">
        <v>2018</v>
      </c>
      <c r="F12" s="148"/>
      <c r="G12" s="148">
        <v>2019</v>
      </c>
      <c r="H12" s="148"/>
      <c r="I12" s="148">
        <v>2020</v>
      </c>
      <c r="J12" s="149"/>
      <c r="K12" s="143">
        <v>2021</v>
      </c>
      <c r="L12" s="143"/>
      <c r="M12" s="143">
        <v>2022</v>
      </c>
      <c r="N12" s="144"/>
      <c r="O12" s="59" t="s">
        <v>31</v>
      </c>
    </row>
    <row r="13" spans="1:15" ht="29.25" customHeight="1">
      <c r="A13" s="41"/>
      <c r="B13" s="41"/>
      <c r="C13" s="60" t="s">
        <v>6</v>
      </c>
      <c r="D13" s="61" t="s">
        <v>7</v>
      </c>
      <c r="E13" s="62" t="str">
        <f>C13</f>
        <v>months</v>
      </c>
      <c r="F13" s="61" t="s">
        <v>7</v>
      </c>
      <c r="G13" s="63" t="str">
        <f t="shared" ref="G13:N13" si="0">E13</f>
        <v>months</v>
      </c>
      <c r="H13" s="61" t="str">
        <f t="shared" si="0"/>
        <v>€</v>
      </c>
      <c r="I13" s="63" t="str">
        <f t="shared" si="0"/>
        <v>months</v>
      </c>
      <c r="J13" s="64" t="str">
        <f t="shared" si="0"/>
        <v>€</v>
      </c>
      <c r="K13" s="65" t="str">
        <f t="shared" si="0"/>
        <v>months</v>
      </c>
      <c r="L13" s="66" t="str">
        <f t="shared" si="0"/>
        <v>€</v>
      </c>
      <c r="M13" s="67" t="str">
        <f t="shared" si="0"/>
        <v>months</v>
      </c>
      <c r="N13" s="66" t="str">
        <f t="shared" si="0"/>
        <v>€</v>
      </c>
      <c r="O13" s="68"/>
    </row>
    <row r="14" spans="1:15" ht="15" customHeight="1">
      <c r="A14" s="145"/>
      <c r="B14" s="145"/>
      <c r="C14" s="69">
        <v>4</v>
      </c>
      <c r="D14" s="70">
        <v>3350</v>
      </c>
      <c r="E14" s="71">
        <v>12</v>
      </c>
      <c r="F14" s="70">
        <v>3350</v>
      </c>
      <c r="G14" s="71">
        <v>12</v>
      </c>
      <c r="H14" s="70">
        <v>3500</v>
      </c>
      <c r="I14" s="71">
        <v>12</v>
      </c>
      <c r="J14" s="72">
        <v>3500</v>
      </c>
      <c r="K14" s="73">
        <v>8</v>
      </c>
      <c r="L14" s="74">
        <v>3650</v>
      </c>
      <c r="M14" s="73"/>
      <c r="N14" s="74"/>
      <c r="O14" s="75"/>
    </row>
    <row r="15" spans="1:15" ht="15" customHeight="1">
      <c r="A15" s="76"/>
      <c r="B15" s="76"/>
      <c r="C15" s="77">
        <v>4</v>
      </c>
      <c r="D15" s="78">
        <v>2100</v>
      </c>
      <c r="E15" s="79">
        <v>12</v>
      </c>
      <c r="F15" s="78">
        <v>2200</v>
      </c>
      <c r="G15" s="79">
        <v>12</v>
      </c>
      <c r="H15" s="78">
        <v>2200</v>
      </c>
      <c r="I15" s="80">
        <v>12</v>
      </c>
      <c r="J15" s="81">
        <v>2350</v>
      </c>
      <c r="K15" s="82">
        <v>8</v>
      </c>
      <c r="L15" s="83">
        <v>2500</v>
      </c>
      <c r="M15" s="84"/>
      <c r="N15" s="85"/>
      <c r="O15" s="75"/>
    </row>
    <row r="16" spans="1:15" ht="15" hidden="1" customHeight="1">
      <c r="A16" s="146"/>
      <c r="B16" s="146"/>
      <c r="C16" s="77"/>
      <c r="D16" s="78"/>
      <c r="E16" s="79"/>
      <c r="F16" s="78"/>
      <c r="G16" s="79"/>
      <c r="H16" s="78"/>
      <c r="I16" s="80"/>
      <c r="J16" s="81"/>
      <c r="K16" s="82"/>
      <c r="L16" s="83"/>
      <c r="M16" s="84"/>
      <c r="N16" s="85"/>
      <c r="O16" s="75"/>
    </row>
    <row r="17" spans="1:17" ht="15" hidden="1" customHeight="1">
      <c r="A17" s="145"/>
      <c r="B17" s="145"/>
      <c r="C17" s="77"/>
      <c r="D17" s="78"/>
      <c r="E17" s="79"/>
      <c r="F17" s="78"/>
      <c r="G17" s="79"/>
      <c r="H17" s="78"/>
      <c r="I17" s="80"/>
      <c r="J17" s="81"/>
      <c r="K17" s="82"/>
      <c r="L17" s="83"/>
      <c r="M17" s="84"/>
      <c r="N17" s="85"/>
      <c r="O17" s="75"/>
    </row>
    <row r="18" spans="1:17" ht="15" hidden="1" customHeight="1">
      <c r="A18" s="145"/>
      <c r="B18" s="145"/>
      <c r="C18" s="77"/>
      <c r="D18" s="78"/>
      <c r="E18" s="79"/>
      <c r="F18" s="78"/>
      <c r="G18" s="79"/>
      <c r="H18" s="78"/>
      <c r="I18" s="80"/>
      <c r="J18" s="81"/>
      <c r="K18" s="82"/>
      <c r="L18" s="83"/>
      <c r="M18" s="84"/>
      <c r="N18" s="85"/>
      <c r="O18" s="75"/>
    </row>
    <row r="19" spans="1:17" ht="15" hidden="1" customHeight="1">
      <c r="A19" s="145"/>
      <c r="B19" s="145"/>
      <c r="C19" s="77"/>
      <c r="D19" s="78"/>
      <c r="E19" s="79"/>
      <c r="F19" s="78"/>
      <c r="G19" s="79"/>
      <c r="H19" s="78"/>
      <c r="I19" s="80"/>
      <c r="J19" s="81"/>
      <c r="K19" s="82"/>
      <c r="L19" s="83"/>
      <c r="M19" s="84"/>
      <c r="N19" s="85"/>
      <c r="O19" s="75"/>
    </row>
    <row r="20" spans="1:17" ht="15" hidden="1" customHeight="1">
      <c r="A20" s="145"/>
      <c r="B20" s="145"/>
      <c r="C20" s="77"/>
      <c r="D20" s="78"/>
      <c r="E20" s="79"/>
      <c r="F20" s="78"/>
      <c r="G20" s="79"/>
      <c r="H20" s="78"/>
      <c r="I20" s="79"/>
      <c r="J20" s="81"/>
      <c r="K20" s="82"/>
      <c r="L20" s="83"/>
      <c r="M20" s="77"/>
      <c r="N20" s="86"/>
      <c r="O20" s="75"/>
    </row>
    <row r="21" spans="1:17" ht="15" hidden="1" customHeight="1">
      <c r="A21" s="145"/>
      <c r="B21" s="145"/>
      <c r="C21" s="77"/>
      <c r="D21" s="78"/>
      <c r="E21" s="79"/>
      <c r="F21" s="78"/>
      <c r="G21" s="79"/>
      <c r="H21" s="78"/>
      <c r="I21" s="80"/>
      <c r="J21" s="81"/>
      <c r="K21" s="82"/>
      <c r="L21" s="83"/>
      <c r="M21" s="84"/>
      <c r="N21" s="85"/>
      <c r="O21" s="75"/>
    </row>
    <row r="22" spans="1:17" ht="15" hidden="1" customHeight="1">
      <c r="A22" s="145"/>
      <c r="B22" s="145"/>
      <c r="C22" s="77"/>
      <c r="D22" s="78"/>
      <c r="E22" s="79"/>
      <c r="F22" s="78"/>
      <c r="G22" s="79"/>
      <c r="H22" s="78"/>
      <c r="I22" s="80"/>
      <c r="J22" s="81"/>
      <c r="K22" s="82"/>
      <c r="L22" s="83"/>
      <c r="M22" s="84"/>
      <c r="N22" s="85"/>
      <c r="O22" s="75"/>
    </row>
    <row r="23" spans="1:17" ht="15" hidden="1" customHeight="1">
      <c r="A23" s="76"/>
      <c r="B23" s="87"/>
      <c r="C23" s="77"/>
      <c r="D23" s="78"/>
      <c r="E23" s="79"/>
      <c r="F23" s="78"/>
      <c r="G23" s="79"/>
      <c r="H23" s="78"/>
      <c r="I23" s="80"/>
      <c r="J23" s="81"/>
      <c r="K23" s="82"/>
      <c r="L23" s="83"/>
      <c r="M23" s="84"/>
      <c r="N23" s="85"/>
      <c r="O23" s="75"/>
    </row>
    <row r="24" spans="1:17" ht="15" hidden="1" customHeight="1">
      <c r="A24" s="145"/>
      <c r="B24" s="145"/>
      <c r="C24" s="77"/>
      <c r="D24" s="78"/>
      <c r="E24" s="79"/>
      <c r="F24" s="78"/>
      <c r="G24" s="79"/>
      <c r="H24" s="78"/>
      <c r="I24" s="80"/>
      <c r="J24" s="81"/>
      <c r="K24" s="82"/>
      <c r="L24" s="83"/>
      <c r="M24" s="84"/>
      <c r="N24" s="85"/>
      <c r="O24" s="75"/>
    </row>
    <row r="25" spans="1:17" ht="15" hidden="1" customHeight="1">
      <c r="A25" s="145"/>
      <c r="B25" s="145"/>
      <c r="C25" s="77"/>
      <c r="D25" s="78"/>
      <c r="E25" s="79"/>
      <c r="F25" s="78"/>
      <c r="G25" s="79"/>
      <c r="H25" s="78"/>
      <c r="I25" s="80"/>
      <c r="J25" s="81"/>
      <c r="K25" s="82"/>
      <c r="L25" s="83"/>
      <c r="M25" s="84"/>
      <c r="N25" s="85"/>
      <c r="O25" s="88"/>
    </row>
    <row r="26" spans="1:17" ht="15" customHeight="1">
      <c r="A26" s="145"/>
      <c r="B26" s="145"/>
      <c r="C26" s="77"/>
      <c r="D26" s="78"/>
      <c r="E26" s="79"/>
      <c r="F26" s="78"/>
      <c r="G26" s="79"/>
      <c r="H26" s="78"/>
      <c r="I26" s="80"/>
      <c r="J26" s="81"/>
      <c r="K26" s="82"/>
      <c r="L26" s="83"/>
      <c r="M26" s="84"/>
      <c r="N26" s="85"/>
      <c r="O26" s="88"/>
    </row>
    <row r="27" spans="1:17" ht="15" customHeight="1">
      <c r="A27" s="145"/>
      <c r="B27" s="145"/>
      <c r="C27" s="89"/>
      <c r="D27" s="90"/>
      <c r="E27" s="91"/>
      <c r="F27" s="90"/>
      <c r="G27" s="91"/>
      <c r="H27" s="90"/>
      <c r="I27" s="92"/>
      <c r="J27" s="93"/>
      <c r="K27" s="94"/>
      <c r="L27" s="95"/>
      <c r="M27" s="96"/>
      <c r="N27" s="97"/>
      <c r="O27" s="88"/>
    </row>
    <row r="28" spans="1:17" ht="15" customHeight="1">
      <c r="A28" s="41"/>
      <c r="B28" s="41"/>
      <c r="C28" s="41"/>
      <c r="D28" s="98"/>
      <c r="E28" s="41"/>
      <c r="F28" s="98"/>
      <c r="G28" s="41"/>
      <c r="H28" s="98"/>
      <c r="I28" s="98"/>
      <c r="J28" s="98"/>
      <c r="K28" s="99"/>
      <c r="L28" s="98"/>
      <c r="M28" s="98"/>
      <c r="N28" s="98"/>
      <c r="O28" s="98"/>
    </row>
    <row r="29" spans="1:17" ht="15" customHeight="1">
      <c r="A29" s="151" t="s">
        <v>8</v>
      </c>
      <c r="B29" s="151"/>
      <c r="C29" s="100"/>
      <c r="D29" s="101">
        <f>+ROUND((SUMPRODUCT(C14:C27,D14:D27)*$C$5),0)</f>
        <v>18530</v>
      </c>
      <c r="E29" s="102"/>
      <c r="F29" s="101">
        <f>+ROUND((SUMPRODUCT(E14:E27,F14:F27)*$C$5),0)</f>
        <v>56610</v>
      </c>
      <c r="G29" s="102"/>
      <c r="H29" s="101">
        <f>+ROUND((SUMPRODUCT(G14:G27,H14:H27)*$C$5),0)</f>
        <v>58140</v>
      </c>
      <c r="I29" s="103"/>
      <c r="J29" s="101">
        <f>+ROUND((SUMPRODUCT(I14:I27,J14:J27)*$C$5),0)</f>
        <v>59670</v>
      </c>
      <c r="K29" s="123"/>
      <c r="L29" s="101">
        <f>+ROUND((SUMPRODUCT(K14:K27,L14:L27)*$C$5),0)</f>
        <v>41820</v>
      </c>
      <c r="M29" s="104"/>
      <c r="N29" s="101">
        <f>+ROUND((SUMPRODUCT(M14:M27,N14:N27)*$C$5),0)</f>
        <v>0</v>
      </c>
      <c r="O29" s="105">
        <f>SUM(D29:N29)</f>
        <v>234770</v>
      </c>
      <c r="P29" s="5"/>
      <c r="Q29" s="6"/>
    </row>
    <row r="30" spans="1:17" ht="18" customHeight="1">
      <c r="A30" s="151" t="s">
        <v>9</v>
      </c>
      <c r="B30" s="151"/>
      <c r="C30" s="100"/>
      <c r="D30" s="106">
        <f>ROUND(D29*$C$6,0)</f>
        <v>9450</v>
      </c>
      <c r="E30" s="103"/>
      <c r="F30" s="106">
        <f>ROUND(F29*$C$6,0)</f>
        <v>28871</v>
      </c>
      <c r="G30" s="103"/>
      <c r="H30" s="106">
        <f>ROUND(H29*$C$6,0)</f>
        <v>29651</v>
      </c>
      <c r="I30" s="103"/>
      <c r="J30" s="106">
        <f>ROUND(J29*$C$6,0)</f>
        <v>30432</v>
      </c>
      <c r="K30" s="123"/>
      <c r="L30" s="106">
        <f>ROUND(L29*$C$6,0)</f>
        <v>21328</v>
      </c>
      <c r="M30" s="107"/>
      <c r="N30" s="106">
        <f>ROUND(N29*$C$6,0)</f>
        <v>0</v>
      </c>
      <c r="O30" s="105">
        <f t="shared" ref="O30:O31" si="1">SUM(D30:N30)</f>
        <v>119732</v>
      </c>
      <c r="P30" s="5"/>
    </row>
    <row r="31" spans="1:17" ht="18" customHeight="1">
      <c r="A31" s="151" t="s">
        <v>10</v>
      </c>
      <c r="B31" s="151"/>
      <c r="C31" s="100"/>
      <c r="D31" s="108">
        <f>ROUND((D29+D30)*$C$7,0)</f>
        <v>27420</v>
      </c>
      <c r="E31" s="103"/>
      <c r="F31" s="108">
        <f>ROUND((F29+F30)*$C$7,0)</f>
        <v>83771</v>
      </c>
      <c r="G31" s="103"/>
      <c r="H31" s="108">
        <f>ROUND((H29+H30)*$C$7,0)</f>
        <v>86035</v>
      </c>
      <c r="I31" s="103"/>
      <c r="J31" s="108">
        <f>ROUND((J29+J30)*$C$7,0)</f>
        <v>88300</v>
      </c>
      <c r="K31" s="123"/>
      <c r="L31" s="108">
        <f>ROUND((L29+L30)*$C$7,0)</f>
        <v>61885</v>
      </c>
      <c r="M31" s="107"/>
      <c r="N31" s="108">
        <f>ROUND((N29+N30)*$C$7,0)</f>
        <v>0</v>
      </c>
      <c r="O31" s="105">
        <f t="shared" si="1"/>
        <v>347411</v>
      </c>
      <c r="P31" s="5"/>
    </row>
    <row r="32" spans="1:17" ht="12.5" customHeight="1" thickBot="1">
      <c r="A32" s="41"/>
      <c r="B32" s="41"/>
      <c r="C32" s="41"/>
      <c r="D32" s="98"/>
      <c r="E32" s="41"/>
      <c r="F32" s="98"/>
      <c r="G32" s="41"/>
      <c r="H32" s="98"/>
      <c r="I32" s="98"/>
      <c r="J32" s="98"/>
      <c r="K32" s="99"/>
      <c r="L32" s="98"/>
      <c r="M32" s="98"/>
      <c r="N32" s="98"/>
      <c r="O32" s="98"/>
    </row>
    <row r="33" spans="1:15" ht="15" hidden="1" customHeight="1" thickBo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98"/>
    </row>
    <row r="34" spans="1:15" ht="15" customHeight="1" thickBot="1">
      <c r="A34" s="150" t="s">
        <v>12</v>
      </c>
      <c r="B34" s="150"/>
      <c r="C34" s="98"/>
      <c r="D34" s="109"/>
      <c r="E34" s="98"/>
      <c r="F34" s="109"/>
      <c r="G34" s="98"/>
      <c r="H34" s="109"/>
      <c r="I34" s="110"/>
      <c r="J34" s="109"/>
      <c r="K34" s="110"/>
      <c r="L34" s="109"/>
      <c r="M34" s="110"/>
      <c r="N34" s="109"/>
      <c r="O34" s="105">
        <f>SUM(D34:N34)</f>
        <v>0</v>
      </c>
    </row>
    <row r="35" spans="1:15" ht="15" customHeight="1" thickBot="1">
      <c r="A35" s="150" t="s">
        <v>13</v>
      </c>
      <c r="B35" s="150"/>
      <c r="C35" s="98"/>
      <c r="D35" s="111"/>
      <c r="E35" s="98"/>
      <c r="F35" s="111"/>
      <c r="G35" s="98"/>
      <c r="H35" s="111"/>
      <c r="I35" s="110"/>
      <c r="J35" s="111"/>
      <c r="K35" s="110"/>
      <c r="L35" s="111"/>
      <c r="M35" s="110"/>
      <c r="N35" s="111"/>
      <c r="O35" s="105">
        <f t="shared" ref="O35:O38" si="2">SUM(D35:N35)</f>
        <v>0</v>
      </c>
    </row>
    <row r="36" spans="1:15" ht="15" customHeight="1" thickBot="1">
      <c r="A36" s="150" t="s">
        <v>14</v>
      </c>
      <c r="B36" s="150"/>
      <c r="C36" s="98"/>
      <c r="D36" s="111"/>
      <c r="E36" s="98"/>
      <c r="F36" s="111"/>
      <c r="G36" s="98"/>
      <c r="H36" s="111"/>
      <c r="I36" s="110"/>
      <c r="J36" s="111"/>
      <c r="K36" s="110"/>
      <c r="L36" s="111"/>
      <c r="M36" s="110"/>
      <c r="N36" s="111"/>
      <c r="O36" s="105">
        <f t="shared" si="2"/>
        <v>0</v>
      </c>
    </row>
    <row r="37" spans="1:15" ht="15" customHeight="1" thickBot="1">
      <c r="A37" s="150" t="s">
        <v>15</v>
      </c>
      <c r="B37" s="150"/>
      <c r="C37" s="98"/>
      <c r="D37" s="111">
        <v>10000</v>
      </c>
      <c r="E37" s="98"/>
      <c r="F37" s="111">
        <v>25000</v>
      </c>
      <c r="G37" s="98"/>
      <c r="H37" s="111">
        <v>25000</v>
      </c>
      <c r="I37" s="110"/>
      <c r="J37" s="111">
        <v>25000</v>
      </c>
      <c r="K37" s="110"/>
      <c r="L37" s="111">
        <v>15000</v>
      </c>
      <c r="M37" s="110"/>
      <c r="N37" s="111"/>
      <c r="O37" s="105">
        <f t="shared" si="2"/>
        <v>100000</v>
      </c>
    </row>
    <row r="38" spans="1:15" ht="15" customHeight="1" thickBot="1">
      <c r="A38" s="150" t="s">
        <v>11</v>
      </c>
      <c r="B38" s="150"/>
      <c r="C38" s="98"/>
      <c r="D38" s="111"/>
      <c r="E38" s="98"/>
      <c r="F38" s="111"/>
      <c r="G38" s="98"/>
      <c r="H38" s="111"/>
      <c r="I38" s="110"/>
      <c r="J38" s="111"/>
      <c r="K38" s="110"/>
      <c r="L38" s="112"/>
      <c r="M38" s="110"/>
      <c r="N38" s="112"/>
      <c r="O38" s="105">
        <f t="shared" si="2"/>
        <v>0</v>
      </c>
    </row>
    <row r="39" spans="1:15" ht="15" customHeight="1" thickBot="1">
      <c r="A39" s="126"/>
      <c r="B39" s="125"/>
      <c r="C39" s="98"/>
      <c r="D39" s="113"/>
      <c r="E39" s="98"/>
      <c r="F39" s="113"/>
      <c r="G39" s="98"/>
      <c r="H39" s="113"/>
      <c r="I39" s="110"/>
      <c r="J39" s="113"/>
      <c r="K39" s="110"/>
      <c r="L39" s="110"/>
      <c r="M39" s="110"/>
      <c r="N39" s="110"/>
      <c r="O39" s="98"/>
    </row>
    <row r="40" spans="1:15" ht="15" customHeight="1" thickBot="1">
      <c r="A40" s="135" t="s">
        <v>32</v>
      </c>
      <c r="B40" s="136"/>
      <c r="C40" s="98"/>
      <c r="D40" s="108">
        <f>SUM(D34:D39)</f>
        <v>10000</v>
      </c>
      <c r="E40" s="98"/>
      <c r="F40" s="108">
        <f>SUM(F34:F39)</f>
        <v>25000</v>
      </c>
      <c r="G40" s="110"/>
      <c r="H40" s="108">
        <f>SUM(H34:H39)</f>
        <v>25000</v>
      </c>
      <c r="I40" s="110"/>
      <c r="J40" s="108">
        <f>SUM(J34:J39)</f>
        <v>25000</v>
      </c>
      <c r="K40" s="110"/>
      <c r="L40" s="124">
        <f>SUM(L34:L39)</f>
        <v>15000</v>
      </c>
      <c r="M40" s="110"/>
      <c r="N40" s="114">
        <f>SUM(N34:N39)</f>
        <v>0</v>
      </c>
      <c r="O40" s="105">
        <f>SUM(D40:N40)</f>
        <v>100000</v>
      </c>
    </row>
    <row r="41" spans="1:15" ht="15" customHeight="1" thickBot="1">
      <c r="A41" s="41"/>
      <c r="B41" s="41"/>
      <c r="C41" s="98"/>
      <c r="D41" s="98"/>
      <c r="E41" s="110"/>
      <c r="F41" s="98"/>
      <c r="G41" s="110"/>
      <c r="H41" s="98"/>
      <c r="I41" s="98"/>
      <c r="J41" s="98"/>
      <c r="K41" s="98"/>
      <c r="L41" s="98"/>
      <c r="M41" s="110"/>
      <c r="N41" s="110"/>
      <c r="O41" s="98"/>
    </row>
    <row r="42" spans="1:15" ht="28.5" customHeight="1" thickBot="1">
      <c r="A42" s="115" t="s">
        <v>16</v>
      </c>
      <c r="B42" s="58"/>
      <c r="C42" s="98"/>
      <c r="D42" s="132">
        <f>D29+D30+D31+D40</f>
        <v>65400</v>
      </c>
      <c r="E42" s="110"/>
      <c r="F42" s="132">
        <f>F29+F30+F31+F40</f>
        <v>194252</v>
      </c>
      <c r="G42" s="110"/>
      <c r="H42" s="132">
        <f>H29+H30+H31+H40</f>
        <v>198826</v>
      </c>
      <c r="I42" s="110"/>
      <c r="J42" s="132">
        <f>J29+J30+J31+J40</f>
        <v>203402</v>
      </c>
      <c r="K42" s="110"/>
      <c r="L42" s="132">
        <f>L29+L30+L31+L40</f>
        <v>140033</v>
      </c>
      <c r="M42" s="110"/>
      <c r="N42" s="116">
        <f>N29+N30+N31+N40</f>
        <v>0</v>
      </c>
      <c r="O42" s="132">
        <f>SUM(D42:N42)</f>
        <v>801913</v>
      </c>
    </row>
    <row r="43" spans="1:15" ht="15" customHeight="1" thickBot="1">
      <c r="A43" s="41"/>
      <c r="B43" s="41"/>
      <c r="C43" s="41"/>
      <c r="D43" s="41"/>
      <c r="E43" s="87"/>
      <c r="F43" s="41"/>
      <c r="G43" s="87"/>
      <c r="H43" s="41"/>
      <c r="I43" s="41"/>
      <c r="J43" s="41"/>
      <c r="K43" s="41"/>
      <c r="L43" s="41"/>
      <c r="M43" s="87"/>
      <c r="N43" s="41"/>
      <c r="O43" s="98"/>
    </row>
    <row r="44" spans="1:15" ht="15" customHeight="1" thickBot="1">
      <c r="A44" s="41" t="s">
        <v>29</v>
      </c>
      <c r="B44" s="39">
        <v>0.3</v>
      </c>
      <c r="C44" s="41"/>
      <c r="D44" s="117">
        <f>1 - D47</f>
        <v>0.30000000000000004</v>
      </c>
      <c r="E44" s="118"/>
      <c r="F44" s="119">
        <f>1 - F47</f>
        <v>0.30000000000000004</v>
      </c>
      <c r="G44" s="118"/>
      <c r="H44" s="119">
        <f>1 - H47</f>
        <v>0.30000000000000004</v>
      </c>
      <c r="I44" s="118"/>
      <c r="J44" s="119">
        <f>1 - J47</f>
        <v>0.30000000000000004</v>
      </c>
      <c r="K44" s="118"/>
      <c r="L44" s="119">
        <v>0.3</v>
      </c>
      <c r="M44" s="118"/>
      <c r="N44" s="119">
        <v>0.3</v>
      </c>
      <c r="O44" s="119">
        <f>O45/O42</f>
        <v>0.30000000000000004</v>
      </c>
    </row>
    <row r="45" spans="1:15" ht="15" customHeight="1" thickBot="1">
      <c r="A45" s="40"/>
      <c r="B45" s="40" t="s">
        <v>7</v>
      </c>
      <c r="C45" s="40"/>
      <c r="D45" s="120">
        <f>D44*D42</f>
        <v>19620.000000000004</v>
      </c>
      <c r="E45" s="41"/>
      <c r="F45" s="120">
        <f>F44*F42</f>
        <v>58275.600000000006</v>
      </c>
      <c r="G45" s="41"/>
      <c r="H45" s="120">
        <f>H44*H42</f>
        <v>59647.80000000001</v>
      </c>
      <c r="I45" s="110"/>
      <c r="J45" s="120">
        <f>J44*J42</f>
        <v>61020.600000000006</v>
      </c>
      <c r="K45" s="110"/>
      <c r="L45" s="120">
        <f>L44*L42</f>
        <v>42009.9</v>
      </c>
      <c r="M45" s="41"/>
      <c r="N45" s="120">
        <f>N44*N42</f>
        <v>0</v>
      </c>
      <c r="O45" s="133">
        <f>SUM(D45:N45)</f>
        <v>240573.90000000002</v>
      </c>
    </row>
    <row r="46" spans="1:15" ht="15" customHeight="1" thickBot="1">
      <c r="A46" s="41"/>
      <c r="B46" s="121"/>
      <c r="C46" s="41"/>
      <c r="D46" s="41"/>
      <c r="E46" s="87"/>
      <c r="F46" s="41"/>
      <c r="G46" s="87"/>
      <c r="H46" s="41"/>
      <c r="I46" s="41"/>
      <c r="J46" s="41"/>
      <c r="K46" s="41"/>
      <c r="L46" s="41"/>
      <c r="M46" s="87"/>
      <c r="N46" s="41"/>
      <c r="O46" s="98"/>
    </row>
    <row r="47" spans="1:15" ht="15.75" customHeight="1" thickBot="1">
      <c r="A47" s="41" t="s">
        <v>33</v>
      </c>
      <c r="B47" s="39">
        <v>0.7</v>
      </c>
      <c r="C47" s="41"/>
      <c r="D47" s="119">
        <v>0.7</v>
      </c>
      <c r="E47" s="87"/>
      <c r="F47" s="119">
        <v>0.7</v>
      </c>
      <c r="G47" s="87"/>
      <c r="H47" s="119">
        <v>0.7</v>
      </c>
      <c r="I47" s="118"/>
      <c r="J47" s="119">
        <v>0.7</v>
      </c>
      <c r="K47" s="118"/>
      <c r="L47" s="119">
        <v>0.7</v>
      </c>
      <c r="M47" s="118"/>
      <c r="N47" s="119">
        <v>0.7</v>
      </c>
      <c r="O47" s="122">
        <f>O48/O42</f>
        <v>0.7</v>
      </c>
    </row>
    <row r="48" spans="1:15" ht="15.75" customHeight="1" thickTop="1" thickBot="1">
      <c r="A48" s="121"/>
      <c r="B48" s="40" t="s">
        <v>30</v>
      </c>
      <c r="C48" s="41"/>
      <c r="D48" s="116">
        <f>D47*D42</f>
        <v>45780</v>
      </c>
      <c r="E48" s="110"/>
      <c r="F48" s="116">
        <f>F47*F42</f>
        <v>135976.4</v>
      </c>
      <c r="G48" s="110"/>
      <c r="H48" s="116">
        <f>H47*H42</f>
        <v>139178.19999999998</v>
      </c>
      <c r="I48" s="110"/>
      <c r="J48" s="116">
        <f>J47*J42</f>
        <v>142381.4</v>
      </c>
      <c r="K48" s="110"/>
      <c r="L48" s="116">
        <f>L47*L42</f>
        <v>98023.099999999991</v>
      </c>
      <c r="M48" s="110"/>
      <c r="N48" s="116">
        <f>N47*N42</f>
        <v>0</v>
      </c>
      <c r="O48" s="134">
        <f>SUM(D48:N48)</f>
        <v>561339.1</v>
      </c>
    </row>
    <row r="49" spans="1:15" ht="15" customHeight="1">
      <c r="D49" s="5"/>
      <c r="E49" s="11"/>
      <c r="F49" s="5"/>
      <c r="G49" s="12"/>
      <c r="H49" s="5"/>
      <c r="I49" s="5"/>
      <c r="J49" s="5"/>
      <c r="K49" s="13"/>
      <c r="L49" s="5"/>
      <c r="M49" s="11"/>
      <c r="N49" s="5"/>
      <c r="O49" s="6"/>
    </row>
    <row r="50" spans="1:15" ht="15" customHeight="1">
      <c r="K50" s="7"/>
      <c r="O50" s="6"/>
    </row>
    <row r="51" spans="1:15" ht="18.75" hidden="1" customHeight="1">
      <c r="A51" s="14" t="s">
        <v>17</v>
      </c>
      <c r="B51" s="15"/>
      <c r="C51" s="16"/>
      <c r="D51" s="16"/>
      <c r="E51" s="16"/>
      <c r="F51" s="16"/>
      <c r="G51" s="16"/>
      <c r="H51" s="16"/>
      <c r="I51" s="16"/>
      <c r="J51" s="16"/>
      <c r="K51" s="1"/>
      <c r="L51" s="16"/>
      <c r="M51" s="16"/>
      <c r="N51" s="16"/>
      <c r="O51" s="17"/>
    </row>
    <row r="52" spans="1:15" ht="15" hidden="1" customHeight="1">
      <c r="A52" s="18"/>
      <c r="B52" s="3"/>
      <c r="C52" s="3"/>
      <c r="D52" s="3"/>
      <c r="E52" s="3"/>
      <c r="F52" s="3"/>
      <c r="G52" s="3"/>
      <c r="H52" s="3"/>
      <c r="I52" s="3"/>
      <c r="J52" s="3"/>
      <c r="K52" s="2"/>
      <c r="L52" s="3"/>
      <c r="M52" s="3"/>
      <c r="N52" s="3"/>
      <c r="O52" s="19"/>
    </row>
    <row r="53" spans="1:15" ht="15" hidden="1" customHeight="1">
      <c r="A53" s="20" t="s">
        <v>18</v>
      </c>
      <c r="B53" s="21"/>
      <c r="C53" s="3"/>
      <c r="D53" s="10"/>
      <c r="E53" s="10"/>
      <c r="F53" s="10"/>
      <c r="G53" s="8"/>
      <c r="H53" s="10"/>
      <c r="I53" s="10"/>
      <c r="J53" s="10"/>
      <c r="K53" s="8"/>
      <c r="L53" s="10"/>
      <c r="M53" s="8"/>
      <c r="N53" s="10"/>
      <c r="O53" s="19"/>
    </row>
    <row r="54" spans="1:15" ht="15" hidden="1" customHeight="1">
      <c r="A54" s="18" t="s">
        <v>19</v>
      </c>
      <c r="B54" s="3"/>
      <c r="C54" s="3"/>
      <c r="D54" s="22">
        <f>D29+D30</f>
        <v>27980</v>
      </c>
      <c r="E54" s="8"/>
      <c r="F54" s="22">
        <f>F29+F30</f>
        <v>85481</v>
      </c>
      <c r="G54" s="8"/>
      <c r="H54" s="22">
        <f>H29+H30</f>
        <v>87791</v>
      </c>
      <c r="I54" s="10"/>
      <c r="J54" s="22">
        <f>J29+J30</f>
        <v>90102</v>
      </c>
      <c r="K54" s="8"/>
      <c r="L54" s="22">
        <f>L29+L30</f>
        <v>63148</v>
      </c>
      <c r="M54" s="8"/>
      <c r="N54" s="22">
        <f>N29+N30</f>
        <v>0</v>
      </c>
      <c r="O54" s="22">
        <f>SUM(D54:N54)</f>
        <v>354502</v>
      </c>
    </row>
    <row r="55" spans="1:15" ht="15" hidden="1" customHeight="1">
      <c r="A55" s="18" t="s">
        <v>20</v>
      </c>
      <c r="B55" s="3"/>
      <c r="C55" s="3"/>
      <c r="D55" s="22">
        <f>D40</f>
        <v>10000</v>
      </c>
      <c r="E55" s="8"/>
      <c r="F55" s="22">
        <f>F40</f>
        <v>25000</v>
      </c>
      <c r="G55" s="8"/>
      <c r="H55" s="22">
        <f>H40</f>
        <v>25000</v>
      </c>
      <c r="I55" s="8"/>
      <c r="J55" s="22">
        <f>J40</f>
        <v>25000</v>
      </c>
      <c r="K55" s="8"/>
      <c r="L55" s="22">
        <f>L40</f>
        <v>15000</v>
      </c>
      <c r="M55" s="8"/>
      <c r="N55" s="22">
        <f>N40</f>
        <v>0</v>
      </c>
      <c r="O55" s="22">
        <f>SUM(D55:N55)</f>
        <v>100000</v>
      </c>
    </row>
    <row r="56" spans="1:15" s="4" customFormat="1" ht="15" hidden="1" customHeight="1">
      <c r="A56" s="20" t="s">
        <v>21</v>
      </c>
      <c r="B56" s="21"/>
      <c r="C56" s="21"/>
      <c r="D56" s="23">
        <f>SUM(D54:D55)</f>
        <v>37980</v>
      </c>
      <c r="E56" s="24"/>
      <c r="F56" s="23">
        <f>SUM(F54:F55)</f>
        <v>110481</v>
      </c>
      <c r="G56" s="24"/>
      <c r="H56" s="23">
        <f>SUM(H54:H55)</f>
        <v>112791</v>
      </c>
      <c r="I56" s="24"/>
      <c r="J56" s="23">
        <f>SUM(J54:J55)</f>
        <v>115102</v>
      </c>
      <c r="K56" s="24"/>
      <c r="L56" s="23">
        <f>SUM(L54:L55)</f>
        <v>78148</v>
      </c>
      <c r="M56" s="24"/>
      <c r="N56" s="23">
        <f>SUM(N54:N55)</f>
        <v>0</v>
      </c>
      <c r="O56" s="23">
        <f>SUM(D56:N56)</f>
        <v>454502</v>
      </c>
    </row>
    <row r="57" spans="1:15" ht="15.75" hidden="1" customHeight="1">
      <c r="A57" s="18"/>
      <c r="B57" s="3"/>
      <c r="C57" s="3"/>
      <c r="D57" s="10"/>
      <c r="E57" s="8"/>
      <c r="F57" s="10"/>
      <c r="G57" s="8"/>
      <c r="H57" s="10"/>
      <c r="I57" s="8"/>
      <c r="J57" s="10"/>
      <c r="K57" s="8"/>
      <c r="L57" s="10"/>
      <c r="M57" s="8"/>
      <c r="N57" s="10"/>
      <c r="O57" s="19"/>
    </row>
    <row r="58" spans="1:15" ht="15" hidden="1" customHeight="1">
      <c r="A58" s="25" t="s">
        <v>22</v>
      </c>
      <c r="B58" s="26"/>
      <c r="C58" s="27"/>
      <c r="D58" s="9">
        <f>D48-D56</f>
        <v>7800</v>
      </c>
      <c r="E58" s="8"/>
      <c r="F58" s="9">
        <f>F48-F56</f>
        <v>25495.399999999994</v>
      </c>
      <c r="G58" s="8"/>
      <c r="H58" s="9">
        <f>H48-H56</f>
        <v>26387.199999999983</v>
      </c>
      <c r="I58" s="8"/>
      <c r="J58" s="9">
        <f>J48-J56</f>
        <v>27279.399999999994</v>
      </c>
      <c r="K58" s="8"/>
      <c r="L58" s="9">
        <f>L48-L56</f>
        <v>19875.099999999991</v>
      </c>
      <c r="M58" s="8"/>
      <c r="N58" s="9">
        <f>N48-N56</f>
        <v>0</v>
      </c>
      <c r="O58" s="9">
        <f>SUM(D58:N58)</f>
        <v>106837.09999999996</v>
      </c>
    </row>
    <row r="59" spans="1:15" ht="15" hidden="1" customHeight="1">
      <c r="A59" s="28" t="s">
        <v>23</v>
      </c>
      <c r="B59" s="29"/>
      <c r="C59" s="30">
        <v>0.09</v>
      </c>
      <c r="D59" s="9">
        <f>D48*C59</f>
        <v>4120.2</v>
      </c>
      <c r="E59" s="8"/>
      <c r="F59" s="9">
        <f>F48*C59</f>
        <v>12237.875999999998</v>
      </c>
      <c r="G59" s="8"/>
      <c r="H59" s="9">
        <f>H48*C59</f>
        <v>12526.037999999999</v>
      </c>
      <c r="I59" s="8"/>
      <c r="J59" s="9">
        <f>J48*C59</f>
        <v>12814.325999999999</v>
      </c>
      <c r="K59" s="8"/>
      <c r="L59" s="9">
        <f>L48*E59</f>
        <v>0</v>
      </c>
      <c r="M59" s="8"/>
      <c r="N59" s="9">
        <f>N48*G59</f>
        <v>0</v>
      </c>
      <c r="O59" s="9">
        <f>SUM(D59:N59)</f>
        <v>41698.439999999995</v>
      </c>
    </row>
    <row r="60" spans="1:15" s="4" customFormat="1" ht="15" hidden="1" customHeight="1">
      <c r="A60" s="31" t="s">
        <v>24</v>
      </c>
      <c r="B60" s="32"/>
      <c r="C60" s="33"/>
      <c r="D60" s="23">
        <f>D58-D59</f>
        <v>3679.8</v>
      </c>
      <c r="E60" s="24"/>
      <c r="F60" s="23">
        <f>F58-F59</f>
        <v>13257.523999999996</v>
      </c>
      <c r="G60" s="24"/>
      <c r="H60" s="23">
        <f>H58-H59</f>
        <v>13861.161999999984</v>
      </c>
      <c r="I60" s="24"/>
      <c r="J60" s="23">
        <f>J58-J59</f>
        <v>14465.073999999995</v>
      </c>
      <c r="K60" s="24"/>
      <c r="L60" s="23">
        <f>L58-L59</f>
        <v>19875.099999999991</v>
      </c>
      <c r="M60" s="24"/>
      <c r="N60" s="23">
        <f>N58-N59</f>
        <v>0</v>
      </c>
      <c r="O60" s="23">
        <f>SUM(D60:N60)</f>
        <v>65138.659999999967</v>
      </c>
    </row>
    <row r="61" spans="1:15" ht="15" hidden="1" customHeight="1">
      <c r="A61" s="34" t="s">
        <v>25</v>
      </c>
      <c r="B61" s="35"/>
      <c r="C61" s="35"/>
      <c r="D61" s="36"/>
      <c r="E61" s="37"/>
      <c r="F61" s="36"/>
      <c r="G61" s="37"/>
      <c r="H61" s="36"/>
      <c r="I61" s="36"/>
      <c r="J61" s="36"/>
      <c r="K61" s="36"/>
      <c r="L61" s="36"/>
      <c r="M61" s="37"/>
      <c r="N61" s="37"/>
      <c r="O61" s="38"/>
    </row>
    <row r="62" spans="1:15" ht="15" customHeight="1"/>
    <row r="63" spans="1:15" ht="15" customHeight="1"/>
    <row r="64" spans="1:15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</sheetData>
  <mergeCells count="28">
    <mergeCell ref="A37:B37"/>
    <mergeCell ref="A38:B38"/>
    <mergeCell ref="A29:B29"/>
    <mergeCell ref="A30:B30"/>
    <mergeCell ref="A31:B31"/>
    <mergeCell ref="A34:B34"/>
    <mergeCell ref="A35:B35"/>
    <mergeCell ref="A24:B24"/>
    <mergeCell ref="A25:B25"/>
    <mergeCell ref="A26:B26"/>
    <mergeCell ref="A27:B27"/>
    <mergeCell ref="A36:B36"/>
    <mergeCell ref="A40:B40"/>
    <mergeCell ref="E5:O6"/>
    <mergeCell ref="M12:N12"/>
    <mergeCell ref="A14:B14"/>
    <mergeCell ref="A16:B16"/>
    <mergeCell ref="C12:D12"/>
    <mergeCell ref="E12:F12"/>
    <mergeCell ref="G12:H12"/>
    <mergeCell ref="I12:J12"/>
    <mergeCell ref="K12:L12"/>
    <mergeCell ref="A17:B17"/>
    <mergeCell ref="A18:B18"/>
    <mergeCell ref="A19:B19"/>
    <mergeCell ref="A20:B20"/>
    <mergeCell ref="A21:B21"/>
    <mergeCell ref="A22:B22"/>
  </mergeCells>
  <pageMargins left="0.70833333333333304" right="0.70833333333333304" top="0.74791666666666701" bottom="0.74791666666666701" header="0.51180555555555496" footer="0.51180555555555496"/>
  <pageSetup paperSize="9" firstPageNumber="0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 budget</vt:lpstr>
      <vt:lpstr>Taul1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nina.kaari@jyu.fi</dc:creator>
  <cp:lastModifiedBy>Sami Rasanen</cp:lastModifiedBy>
  <cp:revision>2</cp:revision>
  <cp:lastPrinted>2013-08-13T10:48:16Z</cp:lastPrinted>
  <dcterms:created xsi:type="dcterms:W3CDTF">2012-11-08T15:00:12Z</dcterms:created>
  <dcterms:modified xsi:type="dcterms:W3CDTF">2016-09-06T10:42:23Z</dcterms:modified>
</cp:coreProperties>
</file>