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d1849\Desktop\RTP\"/>
    </mc:Choice>
  </mc:AlternateContent>
  <xr:revisionPtr revIDLastSave="0" documentId="13_ncr:1_{C692CE36-4109-400F-970B-2967107E802E}" xr6:coauthVersionLast="45" xr6:coauthVersionMax="45" xr10:uidLastSave="{00000000-0000-0000-0000-000000000000}"/>
  <bookViews>
    <workbookView xWindow="-28920" yWindow="3345" windowWidth="29040" windowHeight="15840" tabRatio="742" activeTab="1" xr2:uid="{00000000-000D-0000-FFFF-FFFF00000000}"/>
  </bookViews>
  <sheets>
    <sheet name="Transit Constrained" sheetId="12" r:id="rId1"/>
    <sheet name="Transit Illustrative" sheetId="13" r:id="rId2"/>
  </sheets>
  <definedNames>
    <definedName name="_xlnm._FilterDatabase" localSheetId="0" hidden="1">'Transit Constrained'!$A$4:$J$30</definedName>
    <definedName name="_xlnm._FilterDatabase" localSheetId="1" hidden="1">'Transit Illustrative'!$A$4:$I$8</definedName>
    <definedName name="_xlnm.Print_Area" localSheetId="0">'Transit Constrained'!$A$1:$J$32</definedName>
    <definedName name="_xlnm.Print_Area" localSheetId="1">'Transit Illustrative'!$A$1:$I$10</definedName>
    <definedName name="_xlnm.Print_Titles" localSheetId="0">'Transit Constrained'!$4:$4</definedName>
    <definedName name="_xlnm.Print_Titles" localSheetId="1">'Transit Illustrative'!$4:$4</definedName>
    <definedName name="YearBands">#REF!</definedName>
    <definedName name="Z_5B5A346C_618F_49AC_9181_F5E0B5D30CFD_.wvu.FilterData" localSheetId="0" hidden="1">'Transit Constrained'!$A$4:$J$30</definedName>
    <definedName name="Z_5B5A346C_618F_49AC_9181_F5E0B5D30CFD_.wvu.FilterData" localSheetId="1" hidden="1">'Transit Illustrative'!$A$4:$I$8</definedName>
    <definedName name="Z_5B5A346C_618F_49AC_9181_F5E0B5D30CFD_.wvu.PrintArea" localSheetId="0" hidden="1">'Transit Constrained'!$A$1:$J$32</definedName>
    <definedName name="Z_5B5A346C_618F_49AC_9181_F5E0B5D30CFD_.wvu.PrintArea" localSheetId="1" hidden="1">'Transit Illustrative'!$A$1:$I$10</definedName>
    <definedName name="Z_5B5A346C_618F_49AC_9181_F5E0B5D30CFD_.wvu.PrintTitles" localSheetId="0" hidden="1">'Transit Constrained'!$4:$4</definedName>
    <definedName name="Z_5B5A346C_618F_49AC_9181_F5E0B5D30CFD_.wvu.PrintTitles" localSheetId="1" hidden="1">'Transit Illustrative'!$4:$4</definedName>
    <definedName name="Z_7C423F7C_6103_4542_A65F_815D7082BC2E_.wvu.FilterData" localSheetId="0" hidden="1">'Transit Constrained'!$A$4:$J$30</definedName>
    <definedName name="Z_7C423F7C_6103_4542_A65F_815D7082BC2E_.wvu.FilterData" localSheetId="1" hidden="1">'Transit Illustrative'!$A$4:$I$8</definedName>
    <definedName name="Z_7C423F7C_6103_4542_A65F_815D7082BC2E_.wvu.PrintArea" localSheetId="0" hidden="1">'Transit Constrained'!$A$1:$J$32</definedName>
    <definedName name="Z_7C423F7C_6103_4542_A65F_815D7082BC2E_.wvu.PrintArea" localSheetId="1" hidden="1">'Transit Illustrative'!$A$1:$I$10</definedName>
    <definedName name="Z_7C423F7C_6103_4542_A65F_815D7082BC2E_.wvu.PrintTitles" localSheetId="0" hidden="1">'Transit Constrained'!$4:$4</definedName>
    <definedName name="Z_7C423F7C_6103_4542_A65F_815D7082BC2E_.wvu.PrintTitles" localSheetId="1" hidden="1">'Transit Illustrative'!$4:$4</definedName>
    <definedName name="Z_E02D8BBA_373C_430A_B0C6_EFAFB65B79B1_.wvu.FilterData" localSheetId="0" hidden="1">'Transit Constrained'!$A$4:$J$30</definedName>
    <definedName name="Z_E02D8BBA_373C_430A_B0C6_EFAFB65B79B1_.wvu.FilterData" localSheetId="1" hidden="1">'Transit Illustrative'!$A$4:$I$8</definedName>
    <definedName name="Z_E02D8BBA_373C_430A_B0C6_EFAFB65B79B1_.wvu.PrintArea" localSheetId="0" hidden="1">'Transit Constrained'!$A$1:$J$32</definedName>
    <definedName name="Z_E02D8BBA_373C_430A_B0C6_EFAFB65B79B1_.wvu.PrintArea" localSheetId="1" hidden="1">'Transit Illustrative'!$A$1:$I$10</definedName>
    <definedName name="Z_E02D8BBA_373C_430A_B0C6_EFAFB65B79B1_.wvu.PrintTitles" localSheetId="0" hidden="1">'Transit Constrained'!$4:$4</definedName>
    <definedName name="Z_E02D8BBA_373C_430A_B0C6_EFAFB65B79B1_.wvu.PrintTitles" localSheetId="1" hidden="1">'Transit Illustrative'!$4:$4</definedName>
  </definedNames>
  <calcPr calcId="191029"/>
  <customWorkbookViews>
    <customWorkbookView name="Lane County - Personal View" guid="{E02D8BBA-373C-430A-B0C6-EFAFB65B79B1}" mergeInterval="0" personalView="1" maximized="1" windowWidth="1280" windowHeight="705" tabRatio="742" activeSheetId="5"/>
    <customWorkbookView name="CLARKE Kelly A - Personal View" guid="{5B5A346C-618F-49AC-9181-F5E0B5D30CFD}" mergeInterval="0" personalView="1" xWindow="77" yWindow="23" windowWidth="1705" windowHeight="855" tabRatio="742" activeSheetId="1"/>
    <customWorkbookView name="THOMPSON Paul E - Personal View" guid="{7C423F7C-6103-4542-A65F-815D7082BC2E}" mergeInterval="0" personalView="1" maximized="1" windowWidth="1916" windowHeight="855" tabRatio="7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H8" i="13" s="1"/>
  <c r="H10" i="13" s="1"/>
  <c r="G7" i="13"/>
  <c r="G8" i="13" s="1"/>
  <c r="G10" i="13" s="1"/>
  <c r="H6" i="13"/>
  <c r="G6" i="13"/>
  <c r="I24" i="12"/>
  <c r="I25" i="12"/>
  <c r="I26" i="12"/>
  <c r="I27" i="12"/>
  <c r="H24" i="12"/>
  <c r="H25" i="12"/>
  <c r="H26" i="12"/>
  <c r="H27" i="12"/>
  <c r="I23" i="12"/>
  <c r="I28" i="12" s="1"/>
  <c r="H23" i="12"/>
  <c r="H28" i="12" s="1"/>
  <c r="I14" i="12"/>
  <c r="I15" i="12"/>
  <c r="I16" i="12"/>
  <c r="I17" i="12"/>
  <c r="I21" i="12" s="1"/>
  <c r="I18" i="12"/>
  <c r="I19" i="12"/>
  <c r="I20" i="12"/>
  <c r="H14" i="12"/>
  <c r="H15" i="12"/>
  <c r="H16" i="12"/>
  <c r="H17" i="12"/>
  <c r="H18" i="12"/>
  <c r="H19" i="12"/>
  <c r="H20" i="12"/>
  <c r="I13" i="12"/>
  <c r="H13" i="12"/>
  <c r="H21" i="12" s="1"/>
  <c r="I7" i="12"/>
  <c r="I8" i="12"/>
  <c r="I11" i="12" s="1"/>
  <c r="I32" i="12" s="1"/>
  <c r="I9" i="12"/>
  <c r="I10" i="12"/>
  <c r="H7" i="12"/>
  <c r="H8" i="12"/>
  <c r="H9" i="12"/>
  <c r="H10" i="12"/>
  <c r="I6" i="12"/>
  <c r="H6" i="12"/>
  <c r="H11" i="12" s="1"/>
  <c r="H32" i="12" s="1"/>
  <c r="E8" i="13" l="1"/>
  <c r="E10" i="13" s="1"/>
  <c r="F28" i="12"/>
  <c r="F21" i="12"/>
  <c r="F11" i="12"/>
  <c r="F32" i="12" s="1"/>
</calcChain>
</file>

<file path=xl/sharedStrings.xml><?xml version="1.0" encoding="utf-8"?>
<sst xmlns="http://schemas.openxmlformats.org/spreadsheetml/2006/main" count="148" uniqueCount="41">
  <si>
    <t>Name</t>
  </si>
  <si>
    <t>Description</t>
  </si>
  <si>
    <t>Primary
Jurisdiction</t>
  </si>
  <si>
    <t>Bus Purchases</t>
  </si>
  <si>
    <t>Bus Rapid Transit (EmX)</t>
  </si>
  <si>
    <t>Passenger Boarding Improvements</t>
  </si>
  <si>
    <t>New &amp; replacement buses</t>
  </si>
  <si>
    <t>Pads, benches, and shelters</t>
  </si>
  <si>
    <t>Lane Transit District</t>
  </si>
  <si>
    <t>Various</t>
  </si>
  <si>
    <t>RTP #</t>
  </si>
  <si>
    <t>Geographic Limits</t>
  </si>
  <si>
    <t>Project Category Subtotal</t>
  </si>
  <si>
    <t>RTP Table 2a-Financially Constrained</t>
  </si>
  <si>
    <t>Capital Investment Actions:  Transit Projects</t>
  </si>
  <si>
    <t>Project Category:  Buses and Bus Maintenance</t>
  </si>
  <si>
    <t>Project Category:  General Stops and Stations</t>
  </si>
  <si>
    <t>Project Category:  Nodal Development Transit System Investment</t>
  </si>
  <si>
    <t>RTP Table 2b-Illustrative</t>
  </si>
  <si>
    <t>Financially Constrained Transit Projects</t>
  </si>
  <si>
    <t>Illustrative Transit Projects</t>
  </si>
  <si>
    <t>Estimated Cost (2016)</t>
  </si>
  <si>
    <t>Estimated Year of Construction
(4-Year Window)</t>
  </si>
  <si>
    <t>Year of Construction
Cost Range</t>
  </si>
  <si>
    <t>2016-2019</t>
  </si>
  <si>
    <t>2020-2024</t>
  </si>
  <si>
    <t>2025-2029</t>
  </si>
  <si>
    <t>2030-2034</t>
  </si>
  <si>
    <t>2035-2040</t>
  </si>
  <si>
    <t>Enhanced Corridor</t>
  </si>
  <si>
    <t>Air Quality Status</t>
  </si>
  <si>
    <t>non-exempt</t>
  </si>
  <si>
    <t xml:space="preserve">non-exempt </t>
  </si>
  <si>
    <t xml:space="preserve">non-exempt; regionally significant </t>
  </si>
  <si>
    <t>exempt - Mass Transit-Construction of small passenger shelters and information kiosks.
Other - transportration enhancement activities</t>
  </si>
  <si>
    <t>non-exempt;</t>
  </si>
  <si>
    <t>non-exempt; regionally significant project</t>
  </si>
  <si>
    <t>Project Category:  Frequent Transit Network</t>
  </si>
  <si>
    <t>High Capacity Transit</t>
  </si>
  <si>
    <t>TBD - see study corridors map for identified potential corridors</t>
  </si>
  <si>
    <t>Project Status? (Completed, incomplete,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</si>
</sst>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15" x14ac:knownFonts="1"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b/>
      <i/>
      <sz val="14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2"/>
      </top>
      <bottom/>
      <diagonal/>
    </border>
    <border>
      <left/>
      <right/>
      <top style="medium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2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3" fillId="0" borderId="0"/>
    <xf numFmtId="0" fontId="12" fillId="0" borderId="0"/>
    <xf numFmtId="44" fontId="1" fillId="0" borderId="0" applyFont="0" applyFill="0" applyBorder="0" applyAlignment="0" applyProtection="0"/>
    <xf numFmtId="0" fontId="11" fillId="0" borderId="0"/>
    <xf numFmtId="0" fontId="12" fillId="0" borderId="0"/>
    <xf numFmtId="43" fontId="12" fillId="0" borderId="0" applyFont="0" applyFill="0" applyBorder="0" applyAlignment="0" applyProtection="0"/>
  </cellStyleXfs>
  <cellXfs count="68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4" fontId="9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0" fillId="2" borderId="3" xfId="0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2" borderId="0" xfId="0" applyFill="1" applyBorder="1"/>
    <xf numFmtId="164" fontId="9" fillId="2" borderId="0" xfId="0" applyNumberFormat="1" applyFont="1" applyFill="1" applyBorder="1"/>
    <xf numFmtId="164" fontId="9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164" fontId="9" fillId="2" borderId="0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horizontal="center" vertical="center" wrapText="1"/>
    </xf>
    <xf numFmtId="164" fontId="9" fillId="2" borderId="0" xfId="1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/>
    </xf>
    <xf numFmtId="0" fontId="14" fillId="0" borderId="4" xfId="4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wrapText="1"/>
    </xf>
    <xf numFmtId="0" fontId="3" fillId="0" borderId="1" xfId="4" applyFont="1" applyBorder="1" applyAlignment="1">
      <alignment horizontal="center" wrapText="1"/>
    </xf>
    <xf numFmtId="165" fontId="5" fillId="2" borderId="4" xfId="1" applyNumberFormat="1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/>
    </xf>
    <xf numFmtId="0" fontId="6" fillId="0" borderId="4" xfId="4" applyFont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</cellXfs>
  <cellStyles count="9">
    <cellStyle name="Comma 2" xfId="8" xr:uid="{00000000-0005-0000-0000-000001000000}"/>
    <cellStyle name="Currency" xfId="1" builtinId="4"/>
    <cellStyle name="Currency 2" xfId="5" xr:uid="{00000000-0005-0000-0000-000003000000}"/>
    <cellStyle name="Normal" xfId="0" builtinId="0"/>
    <cellStyle name="Normal 2" xfId="2" xr:uid="{00000000-0005-0000-0000-000005000000}"/>
    <cellStyle name="Normal 2 2" xfId="3" xr:uid="{00000000-0005-0000-0000-000006000000}"/>
    <cellStyle name="Normal 2 2 2" xfId="6" xr:uid="{00000000-0005-0000-0000-000007000000}"/>
    <cellStyle name="Normal 3" xfId="4" xr:uid="{00000000-0005-0000-0000-000008000000}"/>
    <cellStyle name="Normal 4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0"/>
    <pageSetUpPr fitToPage="1"/>
  </sheetPr>
  <dimension ref="A1:K123"/>
  <sheetViews>
    <sheetView zoomScale="85" zoomScaleNormal="85" zoomScaleSheetLayoutView="1" workbookViewId="0">
      <selection activeCell="K4" sqref="K4"/>
    </sheetView>
  </sheetViews>
  <sheetFormatPr defaultColWidth="9.1640625" defaultRowHeight="15" x14ac:dyDescent="0.5"/>
  <cols>
    <col min="1" max="1" width="24.27734375" style="7" bestFit="1" customWidth="1"/>
    <col min="2" max="2" width="30.27734375" style="7" bestFit="1" customWidth="1"/>
    <col min="3" max="3" width="57.71875" style="7" bestFit="1" customWidth="1"/>
    <col min="4" max="4" width="23.5546875" style="8" bestFit="1" customWidth="1"/>
    <col min="5" max="5" width="31.27734375" style="44" customWidth="1"/>
    <col min="6" max="6" width="23.71875" style="22" customWidth="1"/>
    <col min="7" max="9" width="21.71875" style="22" customWidth="1"/>
    <col min="10" max="10" width="14.27734375" style="7" bestFit="1" customWidth="1"/>
    <col min="11" max="11" width="26" style="3" customWidth="1"/>
    <col min="12" max="16384" width="9.1640625" style="3"/>
  </cols>
  <sheetData>
    <row r="1" spans="1:11" ht="22.2" x14ac:dyDescent="0.5">
      <c r="A1" s="65" t="s">
        <v>13</v>
      </c>
      <c r="B1" s="65"/>
      <c r="C1" s="65"/>
      <c r="D1" s="65"/>
      <c r="E1" s="65"/>
      <c r="F1" s="65"/>
      <c r="G1" s="65"/>
      <c r="H1" s="65"/>
      <c r="I1" s="65"/>
      <c r="J1" s="65"/>
    </row>
    <row r="2" spans="1:11" ht="22.5" thickBot="1" x14ac:dyDescent="0.55000000000000004">
      <c r="A2" s="66" t="s">
        <v>14</v>
      </c>
      <c r="B2" s="66"/>
      <c r="C2" s="66"/>
      <c r="D2" s="66"/>
      <c r="E2" s="66"/>
      <c r="F2" s="66"/>
      <c r="G2" s="66"/>
      <c r="H2" s="66"/>
      <c r="I2" s="66"/>
      <c r="J2" s="66"/>
    </row>
    <row r="3" spans="1:11" ht="12" customHeight="1" thickBot="1" x14ac:dyDescent="0.55000000000000004">
      <c r="A3" s="42"/>
      <c r="B3" s="42"/>
      <c r="C3" s="42"/>
      <c r="D3" s="42"/>
      <c r="E3" s="42"/>
      <c r="F3" s="45"/>
      <c r="G3" s="45"/>
      <c r="H3" s="45"/>
      <c r="I3" s="45"/>
      <c r="J3" s="42"/>
    </row>
    <row r="4" spans="1:11" s="6" customFormat="1" ht="45.3" thickBot="1" x14ac:dyDescent="0.55000000000000004">
      <c r="A4" s="23" t="s">
        <v>0</v>
      </c>
      <c r="B4" s="24" t="s">
        <v>11</v>
      </c>
      <c r="C4" s="24" t="s">
        <v>1</v>
      </c>
      <c r="D4" s="25" t="s">
        <v>2</v>
      </c>
      <c r="E4" s="48" t="s">
        <v>30</v>
      </c>
      <c r="F4" s="41" t="s">
        <v>21</v>
      </c>
      <c r="G4" s="41" t="s">
        <v>22</v>
      </c>
      <c r="H4" s="59" t="s">
        <v>23</v>
      </c>
      <c r="I4" s="59"/>
      <c r="J4" s="46" t="s">
        <v>10</v>
      </c>
      <c r="K4" s="67" t="s">
        <v>40</v>
      </c>
    </row>
    <row r="5" spans="1:11" s="6" customFormat="1" ht="18.75" customHeight="1" x14ac:dyDescent="0.5">
      <c r="A5" s="63" t="s">
        <v>15</v>
      </c>
      <c r="B5" s="63"/>
      <c r="C5" s="63"/>
      <c r="D5" s="63"/>
      <c r="E5" s="63"/>
      <c r="F5" s="63"/>
      <c r="G5" s="63"/>
      <c r="H5" s="63"/>
      <c r="I5" s="63"/>
      <c r="J5" s="63"/>
    </row>
    <row r="6" spans="1:11" s="6" customFormat="1" ht="18.75" customHeight="1" x14ac:dyDescent="0.5">
      <c r="A6" s="50" t="s">
        <v>3</v>
      </c>
      <c r="B6" s="50"/>
      <c r="C6" s="50" t="s">
        <v>6</v>
      </c>
      <c r="D6" s="50" t="s">
        <v>8</v>
      </c>
      <c r="E6" s="50" t="s">
        <v>31</v>
      </c>
      <c r="F6" s="47">
        <v>37000000</v>
      </c>
      <c r="G6" s="49" t="s">
        <v>24</v>
      </c>
      <c r="H6" s="55">
        <f>F6*(1+3.1/100)^((LEFT(G6,FIND("-",G6)-1)+0)-2016)</f>
        <v>37000000</v>
      </c>
      <c r="I6" s="55">
        <f>F6*(1+3.1/100)^((MID(G6,FIND("-",G6)+1,255)+0)-2016)</f>
        <v>40548773.26699999</v>
      </c>
      <c r="J6" s="51">
        <v>1110</v>
      </c>
    </row>
    <row r="7" spans="1:11" s="6" customFormat="1" ht="18.75" customHeight="1" x14ac:dyDescent="0.5">
      <c r="A7" s="50" t="s">
        <v>3</v>
      </c>
      <c r="B7" s="50"/>
      <c r="C7" s="50" t="s">
        <v>6</v>
      </c>
      <c r="D7" s="50" t="s">
        <v>8</v>
      </c>
      <c r="E7" s="50" t="s">
        <v>31</v>
      </c>
      <c r="F7" s="47">
        <v>42000000</v>
      </c>
      <c r="G7" s="49" t="s">
        <v>25</v>
      </c>
      <c r="H7" s="55">
        <f t="shared" ref="H7:H10" si="0">F7*(1+3.1/100)^((LEFT(G7,FIND("-",G7)-1)+0)-2016)</f>
        <v>47455215.675881989</v>
      </c>
      <c r="I7" s="55">
        <f t="shared" ref="I7:I10" si="1">F7*(1+3.1/100)^((MID(G7,FIND("-",G7)+1,255)+0)-2016)</f>
        <v>53618987.972487517</v>
      </c>
      <c r="J7" s="51">
        <v>1110</v>
      </c>
    </row>
    <row r="8" spans="1:11" s="6" customFormat="1" ht="18.75" customHeight="1" x14ac:dyDescent="0.5">
      <c r="A8" s="50" t="s">
        <v>3</v>
      </c>
      <c r="B8" s="50"/>
      <c r="C8" s="50" t="s">
        <v>6</v>
      </c>
      <c r="D8" s="50" t="s">
        <v>8</v>
      </c>
      <c r="E8" s="50" t="s">
        <v>31</v>
      </c>
      <c r="F8" s="47">
        <v>41000000</v>
      </c>
      <c r="G8" s="49" t="s">
        <v>26</v>
      </c>
      <c r="H8" s="55">
        <f t="shared" si="0"/>
        <v>53964958.109167129</v>
      </c>
      <c r="I8" s="55">
        <f t="shared" si="1"/>
        <v>60974255.381201506</v>
      </c>
      <c r="J8" s="51">
        <v>1110</v>
      </c>
    </row>
    <row r="9" spans="1:11" s="6" customFormat="1" ht="18.75" customHeight="1" x14ac:dyDescent="0.5">
      <c r="A9" s="50" t="s">
        <v>3</v>
      </c>
      <c r="B9" s="50"/>
      <c r="C9" s="50" t="s">
        <v>6</v>
      </c>
      <c r="D9" s="50" t="s">
        <v>8</v>
      </c>
      <c r="E9" s="50" t="s">
        <v>31</v>
      </c>
      <c r="F9" s="47">
        <v>30000000</v>
      </c>
      <c r="G9" s="49" t="s">
        <v>27</v>
      </c>
      <c r="H9" s="55">
        <f t="shared" si="0"/>
        <v>45998383.388794199</v>
      </c>
      <c r="I9" s="55">
        <f t="shared" si="1"/>
        <v>51972933.439455628</v>
      </c>
      <c r="J9" s="51">
        <v>1110</v>
      </c>
    </row>
    <row r="10" spans="1:11" ht="43.5" customHeight="1" x14ac:dyDescent="0.5">
      <c r="A10" s="50" t="s">
        <v>3</v>
      </c>
      <c r="B10" s="50"/>
      <c r="C10" s="50" t="s">
        <v>6</v>
      </c>
      <c r="D10" s="50" t="s">
        <v>8</v>
      </c>
      <c r="E10" s="50" t="s">
        <v>31</v>
      </c>
      <c r="F10" s="47">
        <v>30000000</v>
      </c>
      <c r="G10" s="49" t="s">
        <v>28</v>
      </c>
      <c r="H10" s="55">
        <f t="shared" si="0"/>
        <v>53584094.376078747</v>
      </c>
      <c r="I10" s="55">
        <f t="shared" si="1"/>
        <v>62420784.353129871</v>
      </c>
      <c r="J10" s="51">
        <v>1110</v>
      </c>
    </row>
    <row r="11" spans="1:11" ht="33" customHeight="1" x14ac:dyDescent="0.5">
      <c r="A11" s="28"/>
      <c r="B11" s="28"/>
      <c r="C11" s="26" t="s">
        <v>12</v>
      </c>
      <c r="D11" s="28"/>
      <c r="E11" s="28"/>
      <c r="F11" s="38">
        <f>SUM(F6:F10)</f>
        <v>180000000</v>
      </c>
      <c r="G11" s="40"/>
      <c r="H11" s="40">
        <f t="shared" ref="H11:I11" si="2">SUM(H6:H10)</f>
        <v>238002651.54992208</v>
      </c>
      <c r="I11" s="40">
        <f t="shared" si="2"/>
        <v>269535734.41327453</v>
      </c>
      <c r="J11" s="29"/>
    </row>
    <row r="12" spans="1:11" ht="18.75" customHeight="1" x14ac:dyDescent="0.5">
      <c r="A12" s="63" t="s">
        <v>37</v>
      </c>
      <c r="B12" s="63"/>
      <c r="C12" s="63"/>
      <c r="D12" s="63"/>
      <c r="E12" s="63"/>
      <c r="F12" s="63"/>
      <c r="G12" s="63"/>
      <c r="H12" s="63"/>
      <c r="I12" s="63"/>
      <c r="J12" s="63"/>
    </row>
    <row r="13" spans="1:11" s="27" customFormat="1" ht="45" x14ac:dyDescent="0.5">
      <c r="A13" s="50" t="s">
        <v>29</v>
      </c>
      <c r="B13" s="50" t="s">
        <v>39</v>
      </c>
      <c r="C13" s="50" t="s">
        <v>38</v>
      </c>
      <c r="D13" s="50" t="s">
        <v>8</v>
      </c>
      <c r="E13" s="50" t="s">
        <v>32</v>
      </c>
      <c r="F13" s="47">
        <v>20000000</v>
      </c>
      <c r="G13" s="49" t="s">
        <v>25</v>
      </c>
      <c r="H13" s="55">
        <f>F13*(1+3.1/100)^((LEFT(G13,FIND("-",G13)-1)+0)-2016)</f>
        <v>22597721.750419993</v>
      </c>
      <c r="I13" s="55">
        <f>F13*(1+3.1/100)^((MID(G13,FIND("-",G13)+1,255)+0)-2016)</f>
        <v>25532851.415470246</v>
      </c>
      <c r="J13" s="51">
        <v>1117</v>
      </c>
    </row>
    <row r="14" spans="1:11" s="27" customFormat="1" ht="45" x14ac:dyDescent="0.5">
      <c r="A14" s="50" t="s">
        <v>29</v>
      </c>
      <c r="B14" s="56" t="s">
        <v>39</v>
      </c>
      <c r="C14" s="56" t="s">
        <v>38</v>
      </c>
      <c r="D14" s="50" t="s">
        <v>8</v>
      </c>
      <c r="E14" s="50" t="s">
        <v>32</v>
      </c>
      <c r="F14" s="47">
        <v>20000000</v>
      </c>
      <c r="G14" s="49" t="s">
        <v>26</v>
      </c>
      <c r="H14" s="55">
        <f t="shared" ref="H14:H20" si="3">F14*(1+3.1/100)^((LEFT(G14,FIND("-",G14)-1)+0)-2016)</f>
        <v>26324369.80934982</v>
      </c>
      <c r="I14" s="55">
        <f t="shared" ref="I14:I20" si="4">F14*(1+3.1/100)^((MID(G14,FIND("-",G14)+1,255)+0)-2016)</f>
        <v>29743539.210342199</v>
      </c>
      <c r="J14" s="51">
        <v>1117</v>
      </c>
    </row>
    <row r="15" spans="1:11" s="27" customFormat="1" ht="45" x14ac:dyDescent="0.5">
      <c r="A15" s="50" t="s">
        <v>29</v>
      </c>
      <c r="B15" s="56" t="s">
        <v>39</v>
      </c>
      <c r="C15" s="56" t="s">
        <v>38</v>
      </c>
      <c r="D15" s="50" t="s">
        <v>8</v>
      </c>
      <c r="E15" s="50" t="s">
        <v>32</v>
      </c>
      <c r="F15" s="47">
        <v>20000000</v>
      </c>
      <c r="G15" s="49" t="s">
        <v>27</v>
      </c>
      <c r="H15" s="55">
        <f t="shared" si="3"/>
        <v>30665588.9258628</v>
      </c>
      <c r="I15" s="55">
        <f t="shared" si="4"/>
        <v>34648622.292970419</v>
      </c>
      <c r="J15" s="51">
        <v>1117</v>
      </c>
    </row>
    <row r="16" spans="1:11" s="27" customFormat="1" ht="45" x14ac:dyDescent="0.5">
      <c r="A16" s="50" t="s">
        <v>29</v>
      </c>
      <c r="B16" s="56" t="s">
        <v>39</v>
      </c>
      <c r="C16" s="56" t="s">
        <v>38</v>
      </c>
      <c r="D16" s="50" t="s">
        <v>8</v>
      </c>
      <c r="E16" s="50" t="s">
        <v>32</v>
      </c>
      <c r="F16" s="47">
        <v>20000000</v>
      </c>
      <c r="G16" s="49" t="s">
        <v>28</v>
      </c>
      <c r="H16" s="55">
        <f t="shared" si="3"/>
        <v>35722729.584052496</v>
      </c>
      <c r="I16" s="55">
        <f t="shared" si="4"/>
        <v>41613856.235419914</v>
      </c>
      <c r="J16" s="51">
        <v>1117</v>
      </c>
    </row>
    <row r="17" spans="1:10" s="27" customFormat="1" ht="45" x14ac:dyDescent="0.5">
      <c r="A17" s="50" t="s">
        <v>4</v>
      </c>
      <c r="B17" s="56" t="s">
        <v>39</v>
      </c>
      <c r="C17" s="56" t="s">
        <v>38</v>
      </c>
      <c r="D17" s="50" t="s">
        <v>8</v>
      </c>
      <c r="E17" s="50" t="s">
        <v>33</v>
      </c>
      <c r="F17" s="47">
        <v>60000000</v>
      </c>
      <c r="G17" s="55" t="s">
        <v>25</v>
      </c>
      <c r="H17" s="55">
        <f t="shared" si="3"/>
        <v>67793165.251259983</v>
      </c>
      <c r="I17" s="55">
        <f t="shared" si="4"/>
        <v>76598554.246410742</v>
      </c>
      <c r="J17" s="51">
        <v>1115</v>
      </c>
    </row>
    <row r="18" spans="1:10" s="27" customFormat="1" ht="45" x14ac:dyDescent="0.5">
      <c r="A18" s="50" t="s">
        <v>4</v>
      </c>
      <c r="B18" s="56" t="s">
        <v>39</v>
      </c>
      <c r="C18" s="56" t="s">
        <v>38</v>
      </c>
      <c r="D18" s="50" t="s">
        <v>8</v>
      </c>
      <c r="E18" s="50" t="s">
        <v>33</v>
      </c>
      <c r="F18" s="47">
        <v>60000000</v>
      </c>
      <c r="G18" s="55" t="s">
        <v>26</v>
      </c>
      <c r="H18" s="55">
        <f t="shared" si="3"/>
        <v>78973109.42804946</v>
      </c>
      <c r="I18" s="55">
        <f t="shared" si="4"/>
        <v>89230617.631026596</v>
      </c>
      <c r="J18" s="51">
        <v>1115</v>
      </c>
    </row>
    <row r="19" spans="1:10" s="27" customFormat="1" ht="45" x14ac:dyDescent="0.5">
      <c r="A19" s="50" t="s">
        <v>4</v>
      </c>
      <c r="B19" s="56" t="s">
        <v>39</v>
      </c>
      <c r="C19" s="56" t="s">
        <v>38</v>
      </c>
      <c r="D19" s="50" t="s">
        <v>8</v>
      </c>
      <c r="E19" s="50" t="s">
        <v>33</v>
      </c>
      <c r="F19" s="47">
        <v>60000000</v>
      </c>
      <c r="G19" s="55" t="s">
        <v>27</v>
      </c>
      <c r="H19" s="55">
        <f t="shared" si="3"/>
        <v>91996766.777588397</v>
      </c>
      <c r="I19" s="55">
        <f t="shared" si="4"/>
        <v>103945866.87891126</v>
      </c>
      <c r="J19" s="51">
        <v>1115</v>
      </c>
    </row>
    <row r="20" spans="1:10" s="27" customFormat="1" ht="45" x14ac:dyDescent="0.5">
      <c r="A20" s="50" t="s">
        <v>4</v>
      </c>
      <c r="B20" s="56" t="s">
        <v>39</v>
      </c>
      <c r="C20" s="56" t="s">
        <v>38</v>
      </c>
      <c r="D20" s="50" t="s">
        <v>8</v>
      </c>
      <c r="E20" s="50" t="s">
        <v>33</v>
      </c>
      <c r="F20" s="47">
        <v>60000000</v>
      </c>
      <c r="G20" s="55" t="s">
        <v>28</v>
      </c>
      <c r="H20" s="55">
        <f t="shared" si="3"/>
        <v>107168188.75215749</v>
      </c>
      <c r="I20" s="55">
        <f t="shared" si="4"/>
        <v>124841568.70625974</v>
      </c>
      <c r="J20" s="51">
        <v>1115</v>
      </c>
    </row>
    <row r="21" spans="1:10" ht="33" customHeight="1" x14ac:dyDescent="0.5">
      <c r="A21" s="28"/>
      <c r="B21" s="28"/>
      <c r="C21" s="26" t="s">
        <v>12</v>
      </c>
      <c r="D21" s="28"/>
      <c r="E21" s="28"/>
      <c r="F21" s="39">
        <f>SUM(F13:F20)</f>
        <v>320000000</v>
      </c>
      <c r="G21" s="40"/>
      <c r="H21" s="40">
        <f t="shared" ref="H21:I21" si="5">SUM(H13:H20)</f>
        <v>461241640.27874047</v>
      </c>
      <c r="I21" s="40">
        <f t="shared" si="5"/>
        <v>526155476.6168111</v>
      </c>
      <c r="J21" s="29"/>
    </row>
    <row r="22" spans="1:10" ht="18.75" customHeight="1" x14ac:dyDescent="0.5">
      <c r="A22" s="63" t="s">
        <v>16</v>
      </c>
      <c r="B22" s="63"/>
      <c r="C22" s="63"/>
      <c r="D22" s="63"/>
      <c r="E22" s="63"/>
      <c r="F22" s="63"/>
      <c r="G22" s="63"/>
      <c r="H22" s="63"/>
      <c r="I22" s="63"/>
      <c r="J22" s="63"/>
    </row>
    <row r="23" spans="1:10" s="27" customFormat="1" ht="90" x14ac:dyDescent="0.5">
      <c r="A23" s="50" t="s">
        <v>5</v>
      </c>
      <c r="B23" s="50" t="s">
        <v>9</v>
      </c>
      <c r="C23" s="50" t="s">
        <v>7</v>
      </c>
      <c r="D23" s="50" t="s">
        <v>8</v>
      </c>
      <c r="E23" s="50" t="s">
        <v>34</v>
      </c>
      <c r="F23" s="47">
        <v>15480000</v>
      </c>
      <c r="G23" s="49" t="s">
        <v>24</v>
      </c>
      <c r="H23" s="55">
        <f>F23*(1+3.1/100)^((LEFT(G23,FIND("-",G23)-1)+0)-2016)</f>
        <v>15480000</v>
      </c>
      <c r="I23" s="55">
        <f>F23*(1+3.1/100)^((MID(G23,FIND("-",G23)+1,255)+0)-2016)</f>
        <v>16964730.004679997</v>
      </c>
      <c r="J23" s="51">
        <v>1130</v>
      </c>
    </row>
    <row r="24" spans="1:10" s="27" customFormat="1" ht="90" x14ac:dyDescent="0.5">
      <c r="A24" s="50" t="s">
        <v>5</v>
      </c>
      <c r="B24" s="50" t="s">
        <v>9</v>
      </c>
      <c r="C24" s="50" t="s">
        <v>7</v>
      </c>
      <c r="D24" s="50" t="s">
        <v>8</v>
      </c>
      <c r="E24" s="50" t="s">
        <v>34</v>
      </c>
      <c r="F24" s="47">
        <v>10960000</v>
      </c>
      <c r="G24" s="49" t="s">
        <v>25</v>
      </c>
      <c r="H24" s="55">
        <f t="shared" ref="H24:H27" si="6">F24*(1+3.1/100)^((LEFT(G24,FIND("-",G24)-1)+0)-2016)</f>
        <v>12383551.519230157</v>
      </c>
      <c r="I24" s="55">
        <f t="shared" ref="I24:I27" si="7">F24*(1+3.1/100)^((MID(G24,FIND("-",G24)+1,255)+0)-2016)</f>
        <v>13992002.575677695</v>
      </c>
      <c r="J24" s="51">
        <v>1130</v>
      </c>
    </row>
    <row r="25" spans="1:10" s="27" customFormat="1" ht="90" x14ac:dyDescent="0.5">
      <c r="A25" s="50" t="s">
        <v>5</v>
      </c>
      <c r="B25" s="50" t="s">
        <v>9</v>
      </c>
      <c r="C25" s="50" t="s">
        <v>7</v>
      </c>
      <c r="D25" s="50" t="s">
        <v>8</v>
      </c>
      <c r="E25" s="50" t="s">
        <v>34</v>
      </c>
      <c r="F25" s="47">
        <v>14080000</v>
      </c>
      <c r="G25" s="49" t="s">
        <v>26</v>
      </c>
      <c r="H25" s="55">
        <f t="shared" si="6"/>
        <v>18532356.345782273</v>
      </c>
      <c r="I25" s="55">
        <f t="shared" si="7"/>
        <v>20939451.604080908</v>
      </c>
      <c r="J25" s="51">
        <v>1130</v>
      </c>
    </row>
    <row r="26" spans="1:10" s="27" customFormat="1" ht="90" x14ac:dyDescent="0.5">
      <c r="A26" s="50" t="s">
        <v>5</v>
      </c>
      <c r="B26" s="50" t="s">
        <v>9</v>
      </c>
      <c r="C26" s="50" t="s">
        <v>7</v>
      </c>
      <c r="D26" s="50" t="s">
        <v>8</v>
      </c>
      <c r="E26" s="50" t="s">
        <v>34</v>
      </c>
      <c r="F26" s="47">
        <v>5480000</v>
      </c>
      <c r="G26" s="49" t="s">
        <v>27</v>
      </c>
      <c r="H26" s="55">
        <f t="shared" si="6"/>
        <v>8402371.3656864073</v>
      </c>
      <c r="I26" s="55">
        <f t="shared" si="7"/>
        <v>9493722.508273894</v>
      </c>
      <c r="J26" s="51">
        <v>1130</v>
      </c>
    </row>
    <row r="27" spans="1:10" s="27" customFormat="1" ht="90" x14ac:dyDescent="0.5">
      <c r="A27" s="50" t="s">
        <v>5</v>
      </c>
      <c r="B27" s="50" t="s">
        <v>9</v>
      </c>
      <c r="C27" s="50" t="s">
        <v>7</v>
      </c>
      <c r="D27" s="50" t="s">
        <v>8</v>
      </c>
      <c r="E27" s="50" t="s">
        <v>34</v>
      </c>
      <c r="F27" s="47"/>
      <c r="G27" s="49" t="s">
        <v>28</v>
      </c>
      <c r="H27" s="55">
        <f t="shared" si="6"/>
        <v>0</v>
      </c>
      <c r="I27" s="55">
        <f t="shared" si="7"/>
        <v>0</v>
      </c>
      <c r="J27" s="51">
        <v>1130</v>
      </c>
    </row>
    <row r="28" spans="1:10" ht="33" customHeight="1" x14ac:dyDescent="0.5">
      <c r="A28" s="28"/>
      <c r="B28" s="28"/>
      <c r="C28" s="26" t="s">
        <v>12</v>
      </c>
      <c r="D28" s="28"/>
      <c r="E28" s="28"/>
      <c r="F28" s="40">
        <f>SUM(F23:F27)</f>
        <v>46000000</v>
      </c>
      <c r="G28" s="40"/>
      <c r="H28" s="40">
        <f t="shared" ref="H28:I28" si="8">SUM(H23:H27)</f>
        <v>54798279.230698839</v>
      </c>
      <c r="I28" s="40">
        <f t="shared" si="8"/>
        <v>61389906.692712493</v>
      </c>
      <c r="J28" s="29"/>
    </row>
    <row r="29" spans="1:10" ht="17.399999999999999" x14ac:dyDescent="0.55000000000000004">
      <c r="A29" s="64" t="s">
        <v>17</v>
      </c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33" customHeight="1" x14ac:dyDescent="0.5">
      <c r="A30" s="28"/>
      <c r="B30" s="28"/>
      <c r="C30" s="26" t="s">
        <v>12</v>
      </c>
      <c r="D30" s="28"/>
      <c r="E30" s="28"/>
      <c r="F30" s="37"/>
      <c r="G30" s="37"/>
      <c r="H30" s="37"/>
      <c r="I30" s="37"/>
      <c r="J30" s="29"/>
    </row>
    <row r="32" spans="1:10" ht="17.399999999999999" x14ac:dyDescent="0.5">
      <c r="A32" s="30"/>
      <c r="B32" s="30"/>
      <c r="C32" s="32" t="s">
        <v>19</v>
      </c>
      <c r="D32" s="31"/>
      <c r="F32" s="35">
        <f>F11+F21+F28+F30</f>
        <v>546000000</v>
      </c>
      <c r="G32" s="35"/>
      <c r="H32" s="35">
        <f t="shared" ref="H32:I32" si="9">H11+H21+H28+H30</f>
        <v>754042571.05936134</v>
      </c>
      <c r="I32" s="35">
        <f t="shared" si="9"/>
        <v>857081117.72279811</v>
      </c>
      <c r="J32" s="30"/>
    </row>
    <row r="34" spans="1:10" x14ac:dyDescent="0.5">
      <c r="A34" s="27"/>
      <c r="B34" s="27"/>
      <c r="C34" s="27"/>
      <c r="D34" s="27"/>
      <c r="E34" s="27"/>
      <c r="F34" s="36"/>
      <c r="G34" s="36"/>
      <c r="H34" s="36"/>
      <c r="I34" s="36"/>
      <c r="J34" s="27"/>
    </row>
    <row r="35" spans="1:10" x14ac:dyDescent="0.5">
      <c r="A35" s="27"/>
      <c r="B35" s="27"/>
      <c r="C35" s="27"/>
      <c r="D35" s="27"/>
      <c r="E35" s="27"/>
      <c r="F35" s="36"/>
      <c r="G35" s="36"/>
      <c r="H35" s="36"/>
      <c r="I35" s="36"/>
      <c r="J35" s="27"/>
    </row>
    <row r="36" spans="1:10" x14ac:dyDescent="0.5">
      <c r="A36" s="27"/>
      <c r="B36" s="27"/>
      <c r="C36" s="27"/>
      <c r="D36" s="27"/>
      <c r="E36" s="27"/>
      <c r="F36" s="36"/>
      <c r="G36" s="36"/>
      <c r="H36" s="36"/>
      <c r="I36" s="36"/>
      <c r="J36" s="27"/>
    </row>
    <row r="37" spans="1:10" x14ac:dyDescent="0.5">
      <c r="A37" s="27"/>
      <c r="B37" s="27"/>
      <c r="C37" s="27"/>
      <c r="D37" s="27"/>
      <c r="E37" s="27"/>
      <c r="F37" s="36"/>
      <c r="G37" s="36"/>
      <c r="H37" s="36"/>
      <c r="I37" s="36"/>
      <c r="J37" s="27"/>
    </row>
    <row r="38" spans="1:10" x14ac:dyDescent="0.5">
      <c r="A38" s="27"/>
      <c r="B38" s="27"/>
      <c r="C38" s="27"/>
      <c r="D38" s="27"/>
      <c r="E38" s="27"/>
      <c r="F38" s="36"/>
      <c r="G38" s="36"/>
      <c r="H38" s="36"/>
      <c r="I38" s="36"/>
      <c r="J38" s="27"/>
    </row>
    <row r="39" spans="1:10" x14ac:dyDescent="0.5">
      <c r="A39" s="27"/>
      <c r="B39" s="27"/>
      <c r="C39" s="27"/>
      <c r="D39" s="27"/>
      <c r="E39" s="27"/>
      <c r="F39" s="36"/>
      <c r="G39" s="36"/>
      <c r="H39" s="36"/>
      <c r="I39" s="36"/>
      <c r="J39" s="27"/>
    </row>
    <row r="40" spans="1:10" x14ac:dyDescent="0.5">
      <c r="A40" s="27"/>
      <c r="B40" s="27"/>
      <c r="C40" s="27"/>
      <c r="D40" s="27"/>
      <c r="E40" s="27"/>
      <c r="F40" s="36"/>
      <c r="G40" s="36"/>
      <c r="H40" s="36"/>
      <c r="I40" s="36"/>
      <c r="J40" s="27"/>
    </row>
    <row r="41" spans="1:10" x14ac:dyDescent="0.5">
      <c r="A41" s="27"/>
      <c r="B41" s="27"/>
      <c r="C41" s="27"/>
      <c r="D41" s="27"/>
      <c r="E41" s="27"/>
      <c r="F41" s="36"/>
      <c r="G41" s="36"/>
      <c r="H41" s="36"/>
      <c r="I41" s="36"/>
      <c r="J41" s="27"/>
    </row>
    <row r="42" spans="1:10" x14ac:dyDescent="0.5">
      <c r="A42" s="27"/>
      <c r="B42" s="27"/>
      <c r="C42" s="27"/>
      <c r="D42" s="27"/>
      <c r="E42" s="27"/>
      <c r="F42" s="36"/>
      <c r="G42" s="36"/>
      <c r="H42" s="36"/>
      <c r="I42" s="36"/>
      <c r="J42" s="27"/>
    </row>
    <row r="43" spans="1:10" x14ac:dyDescent="0.5">
      <c r="A43" s="27"/>
      <c r="B43" s="27"/>
      <c r="C43" s="27"/>
      <c r="D43" s="27"/>
      <c r="E43" s="27"/>
      <c r="F43" s="36"/>
      <c r="G43" s="36"/>
      <c r="H43" s="36"/>
      <c r="I43" s="36"/>
      <c r="J43" s="27"/>
    </row>
    <row r="44" spans="1:10" x14ac:dyDescent="0.5">
      <c r="A44" s="27"/>
      <c r="B44" s="27"/>
      <c r="C44" s="27"/>
      <c r="D44" s="27"/>
      <c r="E44" s="27"/>
      <c r="F44" s="36"/>
      <c r="G44" s="36"/>
      <c r="H44" s="36"/>
      <c r="I44" s="36"/>
      <c r="J44" s="27"/>
    </row>
    <row r="45" spans="1:10" x14ac:dyDescent="0.5">
      <c r="A45" s="27"/>
      <c r="B45" s="27"/>
      <c r="C45" s="27"/>
      <c r="D45" s="27"/>
      <c r="E45" s="27"/>
      <c r="F45" s="36"/>
      <c r="G45" s="36"/>
      <c r="H45" s="36"/>
      <c r="I45" s="36"/>
      <c r="J45" s="27"/>
    </row>
    <row r="46" spans="1:10" x14ac:dyDescent="0.5">
      <c r="A46" s="27"/>
      <c r="B46" s="27"/>
      <c r="C46" s="27"/>
      <c r="D46" s="27"/>
      <c r="E46" s="27"/>
      <c r="F46" s="36"/>
      <c r="G46" s="36"/>
      <c r="H46" s="36"/>
      <c r="I46" s="36"/>
      <c r="J46" s="27"/>
    </row>
    <row r="47" spans="1:10" x14ac:dyDescent="0.5">
      <c r="A47" s="27"/>
      <c r="B47" s="27"/>
      <c r="C47" s="27"/>
      <c r="D47" s="27"/>
      <c r="E47" s="27"/>
      <c r="F47" s="36"/>
      <c r="G47" s="36"/>
      <c r="H47" s="36"/>
      <c r="I47" s="36"/>
      <c r="J47" s="27"/>
    </row>
    <row r="48" spans="1:10" x14ac:dyDescent="0.5">
      <c r="A48" s="27"/>
      <c r="B48" s="27"/>
      <c r="C48" s="27"/>
      <c r="D48" s="27"/>
      <c r="E48" s="27"/>
      <c r="F48" s="36"/>
      <c r="G48" s="36"/>
      <c r="H48" s="36"/>
      <c r="I48" s="36"/>
      <c r="J48" s="27"/>
    </row>
    <row r="49" spans="1:10" x14ac:dyDescent="0.5">
      <c r="A49" s="27"/>
      <c r="B49" s="27"/>
      <c r="C49" s="27"/>
      <c r="D49" s="27"/>
      <c r="E49" s="27"/>
      <c r="F49" s="36"/>
      <c r="G49" s="36"/>
      <c r="H49" s="36"/>
      <c r="I49" s="36"/>
      <c r="J49" s="27"/>
    </row>
    <row r="50" spans="1:10" x14ac:dyDescent="0.5">
      <c r="A50" s="27"/>
      <c r="B50" s="27"/>
      <c r="C50" s="27"/>
      <c r="D50" s="27"/>
      <c r="E50" s="27"/>
      <c r="F50" s="36"/>
      <c r="G50" s="36"/>
      <c r="H50" s="36"/>
      <c r="I50" s="36"/>
      <c r="J50" s="27"/>
    </row>
    <row r="51" spans="1:10" x14ac:dyDescent="0.5">
      <c r="A51" s="3"/>
      <c r="B51" s="3"/>
      <c r="C51" s="3"/>
      <c r="D51" s="3"/>
      <c r="E51" s="27"/>
      <c r="F51" s="21"/>
      <c r="G51" s="21"/>
      <c r="H51" s="21"/>
      <c r="I51" s="21"/>
      <c r="J51" s="3"/>
    </row>
    <row r="52" spans="1:10" x14ac:dyDescent="0.5">
      <c r="A52" s="3"/>
      <c r="B52" s="3"/>
      <c r="C52" s="3"/>
      <c r="D52" s="3"/>
      <c r="E52" s="27"/>
      <c r="F52" s="21"/>
      <c r="G52" s="21"/>
      <c r="H52" s="21"/>
      <c r="I52" s="21"/>
      <c r="J52" s="3"/>
    </row>
    <row r="53" spans="1:10" x14ac:dyDescent="0.5">
      <c r="A53" s="3"/>
      <c r="B53" s="3"/>
      <c r="C53" s="3"/>
      <c r="D53" s="3"/>
      <c r="E53" s="27"/>
      <c r="F53" s="21"/>
      <c r="G53" s="21"/>
      <c r="H53" s="21"/>
      <c r="I53" s="21"/>
      <c r="J53" s="3"/>
    </row>
    <row r="54" spans="1:10" x14ac:dyDescent="0.5">
      <c r="A54" s="3"/>
      <c r="B54" s="3"/>
      <c r="C54" s="3"/>
      <c r="D54" s="3"/>
      <c r="E54" s="27"/>
      <c r="F54" s="21"/>
      <c r="G54" s="21"/>
      <c r="H54" s="21"/>
      <c r="I54" s="21"/>
      <c r="J54" s="3"/>
    </row>
    <row r="55" spans="1:10" x14ac:dyDescent="0.5">
      <c r="A55" s="3"/>
      <c r="B55" s="3"/>
      <c r="C55" s="3"/>
      <c r="D55" s="3"/>
      <c r="E55" s="27"/>
      <c r="F55" s="21"/>
      <c r="G55" s="21"/>
      <c r="H55" s="21"/>
      <c r="I55" s="21"/>
      <c r="J55" s="3"/>
    </row>
    <row r="56" spans="1:10" x14ac:dyDescent="0.5">
      <c r="A56" s="3"/>
      <c r="B56" s="3"/>
      <c r="C56" s="3"/>
      <c r="D56" s="3"/>
      <c r="E56" s="27"/>
      <c r="F56" s="21"/>
      <c r="G56" s="21"/>
      <c r="H56" s="21"/>
      <c r="I56" s="21"/>
      <c r="J56" s="3"/>
    </row>
    <row r="57" spans="1:10" x14ac:dyDescent="0.5">
      <c r="A57" s="3"/>
      <c r="B57" s="3"/>
      <c r="C57" s="3"/>
      <c r="D57" s="3"/>
      <c r="E57" s="27"/>
      <c r="F57" s="21"/>
      <c r="G57" s="21"/>
      <c r="H57" s="21"/>
      <c r="I57" s="21"/>
      <c r="J57" s="3"/>
    </row>
    <row r="58" spans="1:10" x14ac:dyDescent="0.5">
      <c r="A58" s="3"/>
      <c r="B58" s="3"/>
      <c r="C58" s="3"/>
      <c r="D58" s="3"/>
      <c r="E58" s="27"/>
      <c r="F58" s="21"/>
      <c r="G58" s="21"/>
      <c r="H58" s="21"/>
      <c r="I58" s="21"/>
      <c r="J58" s="3"/>
    </row>
    <row r="59" spans="1:10" x14ac:dyDescent="0.5">
      <c r="A59" s="3"/>
      <c r="B59" s="3"/>
      <c r="C59" s="3"/>
      <c r="D59" s="3"/>
      <c r="E59" s="27"/>
      <c r="F59" s="21"/>
      <c r="G59" s="21"/>
      <c r="H59" s="21"/>
      <c r="I59" s="21"/>
      <c r="J59" s="3"/>
    </row>
    <row r="60" spans="1:10" x14ac:dyDescent="0.5">
      <c r="A60" s="3"/>
      <c r="B60" s="3"/>
      <c r="C60" s="3"/>
      <c r="D60" s="3"/>
      <c r="E60" s="27"/>
      <c r="F60" s="21"/>
      <c r="G60" s="21"/>
      <c r="H60" s="21"/>
      <c r="I60" s="21"/>
      <c r="J60" s="3"/>
    </row>
    <row r="61" spans="1:10" x14ac:dyDescent="0.5">
      <c r="A61" s="3"/>
      <c r="B61" s="3"/>
      <c r="C61" s="3"/>
      <c r="D61" s="3"/>
      <c r="E61" s="27"/>
      <c r="F61" s="21"/>
      <c r="G61" s="21"/>
      <c r="H61" s="21"/>
      <c r="I61" s="21"/>
      <c r="J61" s="3"/>
    </row>
    <row r="62" spans="1:10" x14ac:dyDescent="0.5">
      <c r="A62" s="3"/>
      <c r="B62" s="3"/>
      <c r="C62" s="3"/>
      <c r="D62" s="3"/>
      <c r="E62" s="27"/>
      <c r="F62" s="21"/>
      <c r="G62" s="21"/>
      <c r="H62" s="21"/>
      <c r="I62" s="21"/>
      <c r="J62" s="3"/>
    </row>
    <row r="63" spans="1:10" x14ac:dyDescent="0.5">
      <c r="A63" s="3"/>
      <c r="B63" s="3"/>
      <c r="C63" s="3"/>
      <c r="D63" s="3"/>
      <c r="E63" s="27"/>
      <c r="F63" s="21"/>
      <c r="G63" s="21"/>
      <c r="H63" s="21"/>
      <c r="I63" s="21"/>
      <c r="J63" s="3"/>
    </row>
    <row r="64" spans="1:10" x14ac:dyDescent="0.5">
      <c r="A64" s="3"/>
      <c r="B64" s="3"/>
      <c r="C64" s="3"/>
      <c r="D64" s="3"/>
      <c r="E64" s="27"/>
      <c r="F64" s="21"/>
      <c r="G64" s="21"/>
      <c r="H64" s="21"/>
      <c r="I64" s="21"/>
      <c r="J64" s="3"/>
    </row>
    <row r="65" spans="1:10" x14ac:dyDescent="0.5">
      <c r="A65" s="3"/>
      <c r="B65" s="3"/>
      <c r="C65" s="3"/>
      <c r="D65" s="3"/>
      <c r="E65" s="27"/>
      <c r="F65" s="21"/>
      <c r="G65" s="21"/>
      <c r="H65" s="21"/>
      <c r="I65" s="21"/>
      <c r="J65" s="3"/>
    </row>
    <row r="66" spans="1:10" x14ac:dyDescent="0.5">
      <c r="A66" s="3"/>
      <c r="B66" s="3"/>
      <c r="C66" s="3"/>
      <c r="D66" s="3"/>
      <c r="E66" s="27"/>
      <c r="F66" s="21"/>
      <c r="G66" s="21"/>
      <c r="H66" s="21"/>
      <c r="I66" s="21"/>
      <c r="J66" s="3"/>
    </row>
    <row r="67" spans="1:10" x14ac:dyDescent="0.5">
      <c r="A67" s="3"/>
      <c r="B67" s="3"/>
      <c r="C67" s="3"/>
      <c r="D67" s="3"/>
      <c r="E67" s="27"/>
      <c r="F67" s="21"/>
      <c r="G67" s="21"/>
      <c r="H67" s="21"/>
      <c r="I67" s="21"/>
      <c r="J67" s="3"/>
    </row>
    <row r="68" spans="1:10" x14ac:dyDescent="0.5">
      <c r="A68" s="3"/>
      <c r="B68" s="3"/>
      <c r="C68" s="3"/>
      <c r="D68" s="3"/>
      <c r="E68" s="27"/>
      <c r="F68" s="21"/>
      <c r="G68" s="21"/>
      <c r="H68" s="21"/>
      <c r="I68" s="21"/>
      <c r="J68" s="3"/>
    </row>
    <row r="69" spans="1:10" x14ac:dyDescent="0.5">
      <c r="A69" s="3"/>
      <c r="B69" s="3"/>
      <c r="C69" s="3"/>
      <c r="D69" s="3"/>
      <c r="E69" s="27"/>
      <c r="F69" s="21"/>
      <c r="G69" s="21"/>
      <c r="H69" s="21"/>
      <c r="I69" s="21"/>
      <c r="J69" s="3"/>
    </row>
    <row r="70" spans="1:10" x14ac:dyDescent="0.5">
      <c r="A70" s="3"/>
      <c r="B70" s="3"/>
      <c r="C70" s="3"/>
      <c r="D70" s="3"/>
      <c r="E70" s="27"/>
      <c r="F70" s="21"/>
      <c r="G70" s="21"/>
      <c r="H70" s="21"/>
      <c r="I70" s="21"/>
      <c r="J70" s="3"/>
    </row>
    <row r="71" spans="1:10" x14ac:dyDescent="0.5">
      <c r="A71" s="3"/>
      <c r="B71" s="3"/>
      <c r="C71" s="3"/>
      <c r="D71" s="3"/>
      <c r="E71" s="27"/>
      <c r="F71" s="21"/>
      <c r="G71" s="21"/>
      <c r="H71" s="21"/>
      <c r="I71" s="21"/>
      <c r="J71" s="3"/>
    </row>
    <row r="72" spans="1:10" x14ac:dyDescent="0.5">
      <c r="A72" s="3"/>
      <c r="B72" s="3"/>
      <c r="C72" s="3"/>
      <c r="D72" s="3"/>
      <c r="E72" s="27"/>
      <c r="F72" s="21"/>
      <c r="G72" s="21"/>
      <c r="H72" s="21"/>
      <c r="I72" s="21"/>
      <c r="J72" s="3"/>
    </row>
    <row r="73" spans="1:10" x14ac:dyDescent="0.5">
      <c r="A73" s="3"/>
      <c r="B73" s="3"/>
      <c r="C73" s="3"/>
      <c r="D73" s="3"/>
      <c r="E73" s="27"/>
      <c r="F73" s="21"/>
      <c r="G73" s="21"/>
      <c r="H73" s="21"/>
      <c r="I73" s="21"/>
      <c r="J73" s="3"/>
    </row>
    <row r="74" spans="1:10" x14ac:dyDescent="0.5">
      <c r="A74" s="3"/>
      <c r="B74" s="3"/>
      <c r="C74" s="3"/>
      <c r="D74" s="3"/>
      <c r="E74" s="27"/>
      <c r="F74" s="21"/>
      <c r="G74" s="21"/>
      <c r="H74" s="21"/>
      <c r="I74" s="21"/>
      <c r="J74" s="3"/>
    </row>
    <row r="75" spans="1:10" x14ac:dyDescent="0.5">
      <c r="A75" s="3"/>
      <c r="B75" s="3"/>
      <c r="C75" s="3"/>
      <c r="D75" s="3"/>
      <c r="E75" s="27"/>
      <c r="F75" s="21"/>
      <c r="G75" s="21"/>
      <c r="H75" s="21"/>
      <c r="I75" s="21"/>
      <c r="J75" s="3"/>
    </row>
    <row r="76" spans="1:10" x14ac:dyDescent="0.5">
      <c r="A76" s="3"/>
      <c r="B76" s="3"/>
      <c r="C76" s="3"/>
      <c r="D76" s="3"/>
      <c r="E76" s="27"/>
      <c r="F76" s="21"/>
      <c r="G76" s="21"/>
      <c r="H76" s="21"/>
      <c r="I76" s="21"/>
      <c r="J76" s="3"/>
    </row>
    <row r="77" spans="1:10" x14ac:dyDescent="0.5">
      <c r="A77" s="3"/>
      <c r="B77" s="3"/>
      <c r="C77" s="3"/>
      <c r="D77" s="3"/>
      <c r="E77" s="27"/>
      <c r="F77" s="21"/>
      <c r="G77" s="21"/>
      <c r="H77" s="21"/>
      <c r="I77" s="21"/>
      <c r="J77" s="3"/>
    </row>
    <row r="78" spans="1:10" x14ac:dyDescent="0.5">
      <c r="A78" s="3"/>
      <c r="B78" s="3"/>
      <c r="C78" s="3"/>
      <c r="D78" s="3"/>
      <c r="E78" s="27"/>
      <c r="F78" s="21"/>
      <c r="G78" s="21"/>
      <c r="H78" s="21"/>
      <c r="I78" s="21"/>
      <c r="J78" s="3"/>
    </row>
    <row r="79" spans="1:10" x14ac:dyDescent="0.5">
      <c r="A79" s="3"/>
      <c r="B79" s="3"/>
      <c r="C79" s="3"/>
      <c r="D79" s="3"/>
      <c r="E79" s="27"/>
      <c r="F79" s="21"/>
      <c r="G79" s="21"/>
      <c r="H79" s="21"/>
      <c r="I79" s="21"/>
      <c r="J79" s="3"/>
    </row>
    <row r="80" spans="1:10" x14ac:dyDescent="0.5">
      <c r="A80" s="3"/>
      <c r="B80" s="3"/>
      <c r="C80" s="3"/>
      <c r="D80" s="3"/>
      <c r="E80" s="27"/>
      <c r="F80" s="21"/>
      <c r="G80" s="21"/>
      <c r="H80" s="21"/>
      <c r="I80" s="21"/>
      <c r="J80" s="3"/>
    </row>
    <row r="81" spans="1:10" x14ac:dyDescent="0.5">
      <c r="A81" s="3"/>
      <c r="B81" s="3"/>
      <c r="C81" s="3"/>
      <c r="D81" s="3"/>
      <c r="E81" s="27"/>
      <c r="F81" s="21"/>
      <c r="G81" s="21"/>
      <c r="H81" s="21"/>
      <c r="I81" s="21"/>
      <c r="J81" s="3"/>
    </row>
    <row r="82" spans="1:10" x14ac:dyDescent="0.5">
      <c r="A82" s="3"/>
      <c r="B82" s="3"/>
      <c r="C82" s="3"/>
      <c r="D82" s="3"/>
      <c r="E82" s="27"/>
      <c r="F82" s="21"/>
      <c r="G82" s="21"/>
      <c r="H82" s="21"/>
      <c r="I82" s="21"/>
      <c r="J82" s="3"/>
    </row>
    <row r="83" spans="1:10" x14ac:dyDescent="0.5">
      <c r="A83" s="3"/>
      <c r="B83" s="3"/>
      <c r="C83" s="3"/>
      <c r="D83" s="3"/>
      <c r="E83" s="27"/>
      <c r="F83" s="21"/>
      <c r="G83" s="21"/>
      <c r="H83" s="21"/>
      <c r="I83" s="21"/>
      <c r="J83" s="3"/>
    </row>
    <row r="84" spans="1:10" x14ac:dyDescent="0.5">
      <c r="A84" s="3"/>
      <c r="B84" s="3"/>
      <c r="C84" s="3"/>
      <c r="D84" s="3"/>
      <c r="E84" s="27"/>
      <c r="F84" s="21"/>
      <c r="G84" s="21"/>
      <c r="H84" s="21"/>
      <c r="I84" s="21"/>
      <c r="J84" s="3"/>
    </row>
    <row r="85" spans="1:10" x14ac:dyDescent="0.5">
      <c r="A85" s="3"/>
      <c r="B85" s="3"/>
      <c r="C85" s="3"/>
      <c r="D85" s="3"/>
      <c r="E85" s="27"/>
      <c r="F85" s="21"/>
      <c r="G85" s="21"/>
      <c r="H85" s="21"/>
      <c r="I85" s="21"/>
      <c r="J85" s="3"/>
    </row>
    <row r="86" spans="1:10" x14ac:dyDescent="0.5">
      <c r="A86" s="3"/>
      <c r="B86" s="3"/>
      <c r="C86" s="3"/>
      <c r="D86" s="3"/>
      <c r="E86" s="27"/>
      <c r="F86" s="21"/>
      <c r="G86" s="21"/>
      <c r="H86" s="21"/>
      <c r="I86" s="21"/>
      <c r="J86" s="3"/>
    </row>
    <row r="87" spans="1:10" x14ac:dyDescent="0.5">
      <c r="A87" s="3"/>
      <c r="B87" s="3"/>
      <c r="C87" s="3"/>
      <c r="D87" s="3"/>
      <c r="E87" s="27"/>
      <c r="F87" s="21"/>
      <c r="G87" s="21"/>
      <c r="H87" s="21"/>
      <c r="I87" s="21"/>
      <c r="J87" s="3"/>
    </row>
    <row r="88" spans="1:10" x14ac:dyDescent="0.5">
      <c r="A88" s="3"/>
      <c r="B88" s="3"/>
      <c r="C88" s="3"/>
      <c r="D88" s="3"/>
      <c r="E88" s="27"/>
      <c r="F88" s="21"/>
      <c r="G88" s="21"/>
      <c r="H88" s="21"/>
      <c r="I88" s="21"/>
      <c r="J88" s="3"/>
    </row>
    <row r="89" spans="1:10" x14ac:dyDescent="0.5">
      <c r="A89" s="3"/>
      <c r="B89" s="3"/>
      <c r="C89" s="3"/>
      <c r="D89" s="3"/>
      <c r="E89" s="27"/>
      <c r="F89" s="21"/>
      <c r="G89" s="21"/>
      <c r="H89" s="21"/>
      <c r="I89" s="21"/>
      <c r="J89" s="3"/>
    </row>
    <row r="90" spans="1:10" x14ac:dyDescent="0.5">
      <c r="A90" s="3"/>
      <c r="B90" s="3"/>
      <c r="C90" s="3"/>
      <c r="D90" s="3"/>
      <c r="E90" s="27"/>
      <c r="F90" s="21"/>
      <c r="G90" s="21"/>
      <c r="H90" s="21"/>
      <c r="I90" s="21"/>
      <c r="J90" s="3"/>
    </row>
    <row r="91" spans="1:10" x14ac:dyDescent="0.5">
      <c r="A91" s="3"/>
      <c r="B91" s="3"/>
      <c r="C91" s="3"/>
      <c r="D91" s="3"/>
      <c r="E91" s="27"/>
      <c r="F91" s="21"/>
      <c r="G91" s="21"/>
      <c r="H91" s="21"/>
      <c r="I91" s="21"/>
      <c r="J91" s="3"/>
    </row>
    <row r="92" spans="1:10" x14ac:dyDescent="0.5">
      <c r="A92" s="3"/>
      <c r="B92" s="3"/>
      <c r="C92" s="3"/>
      <c r="D92" s="3"/>
      <c r="E92" s="27"/>
      <c r="F92" s="21"/>
      <c r="G92" s="21"/>
      <c r="H92" s="21"/>
      <c r="I92" s="21"/>
      <c r="J92" s="3"/>
    </row>
    <row r="93" spans="1:10" x14ac:dyDescent="0.5">
      <c r="A93" s="3"/>
      <c r="B93" s="3"/>
      <c r="C93" s="3"/>
      <c r="D93" s="3"/>
      <c r="E93" s="27"/>
      <c r="F93" s="21"/>
      <c r="G93" s="21"/>
      <c r="H93" s="21"/>
      <c r="I93" s="21"/>
      <c r="J93" s="3"/>
    </row>
    <row r="94" spans="1:10" x14ac:dyDescent="0.5">
      <c r="A94" s="3"/>
      <c r="B94" s="3"/>
      <c r="C94" s="3"/>
      <c r="D94" s="3"/>
      <c r="E94" s="27"/>
      <c r="F94" s="21"/>
      <c r="G94" s="21"/>
      <c r="H94" s="21"/>
      <c r="I94" s="21"/>
      <c r="J94" s="3"/>
    </row>
    <row r="95" spans="1:10" x14ac:dyDescent="0.5">
      <c r="A95" s="3"/>
      <c r="B95" s="3"/>
      <c r="C95" s="3"/>
      <c r="D95" s="3"/>
      <c r="E95" s="27"/>
      <c r="F95" s="21"/>
      <c r="G95" s="21"/>
      <c r="H95" s="21"/>
      <c r="I95" s="21"/>
      <c r="J95" s="3"/>
    </row>
    <row r="96" spans="1:10" x14ac:dyDescent="0.5">
      <c r="A96" s="3"/>
      <c r="B96" s="3"/>
      <c r="C96" s="3"/>
      <c r="D96" s="3"/>
      <c r="E96" s="27"/>
      <c r="F96" s="21"/>
      <c r="G96" s="21"/>
      <c r="H96" s="21"/>
      <c r="I96" s="21"/>
      <c r="J96" s="3"/>
    </row>
    <row r="97" spans="1:10" x14ac:dyDescent="0.5">
      <c r="A97" s="3"/>
      <c r="B97" s="3"/>
      <c r="C97" s="3"/>
      <c r="D97" s="3"/>
      <c r="E97" s="27"/>
      <c r="F97" s="21"/>
      <c r="G97" s="21"/>
      <c r="H97" s="21"/>
      <c r="I97" s="21"/>
      <c r="J97" s="3"/>
    </row>
    <row r="98" spans="1:10" x14ac:dyDescent="0.5">
      <c r="A98" s="3"/>
      <c r="B98" s="3"/>
      <c r="C98" s="3"/>
      <c r="D98" s="3"/>
      <c r="E98" s="27"/>
      <c r="F98" s="21"/>
      <c r="G98" s="21"/>
      <c r="H98" s="21"/>
      <c r="I98" s="21"/>
      <c r="J98" s="3"/>
    </row>
    <row r="99" spans="1:10" x14ac:dyDescent="0.5">
      <c r="A99" s="3"/>
      <c r="B99" s="3"/>
      <c r="C99" s="3"/>
      <c r="D99" s="3"/>
      <c r="E99" s="27"/>
      <c r="F99" s="21"/>
      <c r="G99" s="21"/>
      <c r="H99" s="21"/>
      <c r="I99" s="21"/>
      <c r="J99" s="3"/>
    </row>
    <row r="100" spans="1:10" x14ac:dyDescent="0.5">
      <c r="A100" s="3"/>
      <c r="B100" s="3"/>
      <c r="C100" s="3"/>
      <c r="D100" s="3"/>
      <c r="E100" s="27"/>
      <c r="F100" s="21"/>
      <c r="G100" s="21"/>
      <c r="H100" s="21"/>
      <c r="I100" s="21"/>
      <c r="J100" s="3"/>
    </row>
    <row r="101" spans="1:10" x14ac:dyDescent="0.5">
      <c r="A101" s="3"/>
      <c r="B101" s="3"/>
      <c r="C101" s="3"/>
      <c r="D101" s="3"/>
      <c r="E101" s="27"/>
      <c r="F101" s="21"/>
      <c r="G101" s="21"/>
      <c r="H101" s="21"/>
      <c r="I101" s="21"/>
      <c r="J101" s="3"/>
    </row>
    <row r="102" spans="1:10" x14ac:dyDescent="0.5">
      <c r="A102" s="3"/>
      <c r="B102" s="3"/>
      <c r="C102" s="3"/>
      <c r="D102" s="3"/>
      <c r="E102" s="27"/>
      <c r="F102" s="21"/>
      <c r="G102" s="21"/>
      <c r="H102" s="21"/>
      <c r="I102" s="21"/>
      <c r="J102" s="3"/>
    </row>
    <row r="103" spans="1:10" x14ac:dyDescent="0.5">
      <c r="A103" s="3"/>
      <c r="B103" s="3"/>
      <c r="C103" s="3"/>
      <c r="D103" s="3"/>
      <c r="E103" s="27"/>
      <c r="F103" s="21"/>
      <c r="G103" s="21"/>
      <c r="H103" s="21"/>
      <c r="I103" s="21"/>
      <c r="J103" s="3"/>
    </row>
    <row r="104" spans="1:10" x14ac:dyDescent="0.5">
      <c r="A104" s="3"/>
      <c r="B104" s="3"/>
      <c r="C104" s="3"/>
      <c r="D104" s="3"/>
      <c r="E104" s="27"/>
      <c r="F104" s="21"/>
      <c r="G104" s="21"/>
      <c r="H104" s="21"/>
      <c r="I104" s="21"/>
      <c r="J104" s="3"/>
    </row>
    <row r="105" spans="1:10" x14ac:dyDescent="0.5">
      <c r="A105" s="3"/>
      <c r="B105" s="3"/>
      <c r="C105" s="3"/>
      <c r="D105" s="3"/>
      <c r="E105" s="27"/>
      <c r="F105" s="21"/>
      <c r="G105" s="21"/>
      <c r="H105" s="21"/>
      <c r="I105" s="21"/>
      <c r="J105" s="3"/>
    </row>
    <row r="106" spans="1:10" x14ac:dyDescent="0.5">
      <c r="A106" s="3"/>
      <c r="B106" s="3"/>
      <c r="C106" s="3"/>
      <c r="D106" s="3"/>
      <c r="E106" s="27"/>
      <c r="F106" s="21"/>
      <c r="G106" s="21"/>
      <c r="H106" s="21"/>
      <c r="I106" s="21"/>
      <c r="J106" s="3"/>
    </row>
    <row r="107" spans="1:10" x14ac:dyDescent="0.5">
      <c r="A107" s="3"/>
      <c r="B107" s="3"/>
      <c r="C107" s="3"/>
      <c r="D107" s="3"/>
      <c r="E107" s="27"/>
      <c r="F107" s="21"/>
      <c r="G107" s="21"/>
      <c r="H107" s="21"/>
      <c r="I107" s="21"/>
      <c r="J107" s="3"/>
    </row>
    <row r="108" spans="1:10" x14ac:dyDescent="0.5">
      <c r="A108" s="3"/>
      <c r="B108" s="3"/>
      <c r="C108" s="3"/>
      <c r="D108" s="3"/>
      <c r="E108" s="27"/>
      <c r="F108" s="21"/>
      <c r="G108" s="21"/>
      <c r="H108" s="21"/>
      <c r="I108" s="21"/>
      <c r="J108" s="3"/>
    </row>
    <row r="109" spans="1:10" x14ac:dyDescent="0.5">
      <c r="A109" s="3"/>
      <c r="B109" s="3"/>
      <c r="C109" s="3"/>
      <c r="D109" s="3"/>
      <c r="E109" s="27"/>
      <c r="F109" s="21"/>
      <c r="G109" s="21"/>
      <c r="H109" s="21"/>
      <c r="I109" s="21"/>
      <c r="J109" s="3"/>
    </row>
    <row r="110" spans="1:10" x14ac:dyDescent="0.5">
      <c r="A110" s="3"/>
      <c r="B110" s="3"/>
      <c r="C110" s="3"/>
      <c r="D110" s="3"/>
      <c r="E110" s="27"/>
      <c r="F110" s="21"/>
      <c r="G110" s="21"/>
      <c r="H110" s="21"/>
      <c r="I110" s="21"/>
      <c r="J110" s="3"/>
    </row>
    <row r="111" spans="1:10" x14ac:dyDescent="0.5">
      <c r="A111" s="3"/>
      <c r="B111" s="3"/>
      <c r="C111" s="3"/>
      <c r="D111" s="3"/>
      <c r="E111" s="27"/>
      <c r="F111" s="21"/>
      <c r="G111" s="21"/>
      <c r="H111" s="21"/>
      <c r="I111" s="21"/>
      <c r="J111" s="3"/>
    </row>
    <row r="112" spans="1:10" x14ac:dyDescent="0.5">
      <c r="A112" s="3"/>
      <c r="B112" s="3"/>
      <c r="C112" s="3"/>
      <c r="D112" s="3"/>
      <c r="E112" s="27"/>
      <c r="F112" s="21"/>
      <c r="G112" s="21"/>
      <c r="H112" s="21"/>
      <c r="I112" s="21"/>
      <c r="J112" s="3"/>
    </row>
    <row r="113" spans="1:10" x14ac:dyDescent="0.5">
      <c r="A113" s="3"/>
      <c r="B113" s="3"/>
      <c r="C113" s="3"/>
      <c r="D113" s="3"/>
      <c r="E113" s="27"/>
      <c r="F113" s="21"/>
      <c r="G113" s="21"/>
      <c r="H113" s="21"/>
      <c r="I113" s="21"/>
      <c r="J113" s="3"/>
    </row>
    <row r="114" spans="1:10" x14ac:dyDescent="0.5">
      <c r="A114" s="3"/>
      <c r="B114" s="3"/>
      <c r="C114" s="3"/>
      <c r="D114" s="3"/>
      <c r="E114" s="27"/>
      <c r="F114" s="21"/>
      <c r="G114" s="21"/>
      <c r="H114" s="21"/>
      <c r="I114" s="21"/>
      <c r="J114" s="3"/>
    </row>
    <row r="115" spans="1:10" x14ac:dyDescent="0.5">
      <c r="A115" s="3"/>
      <c r="B115" s="3"/>
      <c r="C115" s="3"/>
      <c r="D115" s="3"/>
      <c r="E115" s="27"/>
      <c r="F115" s="21"/>
      <c r="G115" s="21"/>
      <c r="H115" s="21"/>
      <c r="I115" s="21"/>
      <c r="J115" s="3"/>
    </row>
    <row r="116" spans="1:10" x14ac:dyDescent="0.5">
      <c r="A116" s="3"/>
      <c r="B116" s="3"/>
      <c r="C116" s="3"/>
      <c r="D116" s="3"/>
      <c r="E116" s="27"/>
      <c r="F116" s="21"/>
      <c r="G116" s="21"/>
      <c r="H116" s="21"/>
      <c r="I116" s="21"/>
      <c r="J116" s="3"/>
    </row>
    <row r="117" spans="1:10" x14ac:dyDescent="0.5">
      <c r="A117" s="3"/>
      <c r="B117" s="3"/>
      <c r="C117" s="3"/>
      <c r="D117" s="3"/>
      <c r="E117" s="27"/>
      <c r="F117" s="21"/>
      <c r="G117" s="21"/>
      <c r="H117" s="21"/>
      <c r="I117" s="21"/>
      <c r="J117" s="3"/>
    </row>
    <row r="118" spans="1:10" x14ac:dyDescent="0.5">
      <c r="A118" s="3"/>
      <c r="B118" s="3"/>
      <c r="C118" s="3"/>
      <c r="D118" s="3"/>
      <c r="E118" s="27"/>
      <c r="F118" s="21"/>
      <c r="G118" s="21"/>
      <c r="H118" s="21"/>
      <c r="I118" s="21"/>
      <c r="J118" s="3"/>
    </row>
    <row r="119" spans="1:10" x14ac:dyDescent="0.5">
      <c r="A119" s="3"/>
      <c r="B119" s="3"/>
      <c r="C119" s="3"/>
      <c r="D119" s="3"/>
      <c r="E119" s="27"/>
      <c r="F119" s="21"/>
      <c r="G119" s="21"/>
      <c r="H119" s="21"/>
      <c r="I119" s="21"/>
      <c r="J119" s="3"/>
    </row>
    <row r="120" spans="1:10" x14ac:dyDescent="0.5">
      <c r="A120" s="3"/>
      <c r="B120" s="3"/>
      <c r="C120" s="3"/>
      <c r="D120" s="3"/>
      <c r="E120" s="27"/>
      <c r="F120" s="21"/>
      <c r="G120" s="21"/>
      <c r="H120" s="21"/>
      <c r="I120" s="21"/>
      <c r="J120" s="3"/>
    </row>
    <row r="121" spans="1:10" x14ac:dyDescent="0.5">
      <c r="A121" s="3"/>
      <c r="B121" s="3"/>
      <c r="C121" s="3"/>
      <c r="D121" s="3"/>
      <c r="E121" s="27"/>
      <c r="F121" s="21"/>
      <c r="G121" s="21"/>
      <c r="H121" s="21"/>
      <c r="I121" s="21"/>
      <c r="J121" s="3"/>
    </row>
    <row r="122" spans="1:10" x14ac:dyDescent="0.5">
      <c r="A122" s="3"/>
      <c r="B122" s="3"/>
      <c r="C122" s="3"/>
      <c r="D122" s="3"/>
      <c r="E122" s="27"/>
      <c r="F122" s="21"/>
      <c r="G122" s="21"/>
      <c r="H122" s="21"/>
      <c r="I122" s="21"/>
      <c r="J122" s="3"/>
    </row>
    <row r="123" spans="1:10" x14ac:dyDescent="0.5">
      <c r="A123" s="3"/>
      <c r="B123" s="3"/>
      <c r="C123" s="3"/>
      <c r="D123" s="3"/>
      <c r="E123" s="27"/>
      <c r="F123" s="21"/>
      <c r="G123" s="21"/>
      <c r="H123" s="21"/>
      <c r="I123" s="21"/>
      <c r="J123" s="3"/>
    </row>
  </sheetData>
  <autoFilter ref="A4:J30" xr:uid="{00000000-0009-0000-0000-00000C000000}"/>
  <customSheetViews>
    <customSheetView guid="{E02D8BBA-373C-430A-B0C6-EFAFB65B79B1}" scale="72" showPageBreaks="1" fitToPage="1" printArea="1" showAutoFilter="1">
      <selection activeCell="D4" sqref="D4"/>
      <pageMargins left="0.5" right="0.5" top="0.75" bottom="0.75" header="0.5" footer="0.5"/>
      <pageSetup scale="49" fitToHeight="0" orientation="portrait" verticalDpi="1200" r:id="rId1"/>
      <headerFooter alignWithMargins="0"/>
      <autoFilter ref="B1:K1" xr:uid="{00000000-0000-0000-0000-000000000000}"/>
    </customSheetView>
    <customSheetView guid="{5B5A346C-618F-49AC-9181-F5E0B5D30CFD}" scale="72" fitToPage="1" showAutoFilter="1">
      <selection activeCell="D4" sqref="D4"/>
      <pageMargins left="0.5" right="0.5" top="0.75" bottom="0.75" header="0.5" footer="0.5"/>
      <pageSetup scale="49" fitToHeight="0" orientation="portrait" verticalDpi="1200" r:id="rId2"/>
      <headerFooter alignWithMargins="0"/>
      <autoFilter ref="B1:K1" xr:uid="{00000000-0000-0000-0000-000000000000}"/>
    </customSheetView>
    <customSheetView guid="{7C423F7C-6103-4542-A65F-815D7082BC2E}" scale="72" fitToPage="1" showAutoFilter="1">
      <selection activeCell="D4" sqref="D4"/>
      <pageMargins left="0.5" right="0.5" top="0.75" bottom="0.75" header="0.5" footer="0.5"/>
      <pageSetup scale="87" fitToHeight="0" orientation="portrait" verticalDpi="1200" r:id="rId3"/>
      <headerFooter alignWithMargins="0"/>
      <autoFilter ref="B1:K1" xr:uid="{00000000-0000-0000-0000-000000000000}"/>
    </customSheetView>
  </customSheetViews>
  <mergeCells count="7">
    <mergeCell ref="A5:J5"/>
    <mergeCell ref="A22:J22"/>
    <mergeCell ref="A29:J29"/>
    <mergeCell ref="A1:J1"/>
    <mergeCell ref="A2:J2"/>
    <mergeCell ref="A12:J12"/>
    <mergeCell ref="H4:I4"/>
  </mergeCells>
  <phoneticPr fontId="2" type="noConversion"/>
  <dataValidations disablePrompts="1" count="1">
    <dataValidation type="list" allowBlank="1" showInputMessage="1" showErrorMessage="1" sqref="G6:G10 G13:G20" xr:uid="{00000000-0002-0000-0C00-000000000000}">
      <formula1>YearBands</formula1>
    </dataValidation>
  </dataValidations>
  <pageMargins left="0.5" right="0.5" top="0.75" bottom="0.75" header="0.5" footer="0.5"/>
  <pageSetup paperSize="17" scale="77" fitToHeight="0" orientation="landscape" r:id="rId4"/>
  <headerFooter alignWithMargins="0"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10"/>
  <sheetViews>
    <sheetView tabSelected="1" zoomScale="90" zoomScaleNormal="90" workbookViewId="0">
      <selection activeCell="J8" sqref="J8"/>
    </sheetView>
  </sheetViews>
  <sheetFormatPr defaultColWidth="9.1640625" defaultRowHeight="12.3" x14ac:dyDescent="0.4"/>
  <cols>
    <col min="1" max="1" width="22.5546875" style="2" customWidth="1"/>
    <col min="2" max="2" width="25.27734375" style="2" customWidth="1"/>
    <col min="3" max="3" width="17.83203125" style="2" customWidth="1"/>
    <col min="4" max="4" width="17.83203125" style="43" customWidth="1"/>
    <col min="5" max="8" width="21.44140625" style="18" customWidth="1"/>
    <col min="9" max="9" width="9.1640625" style="2"/>
    <col min="10" max="10" width="23.21875" style="2" customWidth="1"/>
    <col min="11" max="16384" width="9.1640625" style="2"/>
  </cols>
  <sheetData>
    <row r="1" spans="1:10" s="3" customFormat="1" ht="22.2" x14ac:dyDescent="0.5">
      <c r="A1" s="61" t="s">
        <v>18</v>
      </c>
      <c r="B1" s="61"/>
      <c r="C1" s="61"/>
      <c r="D1" s="61"/>
      <c r="E1" s="61"/>
      <c r="F1" s="61"/>
      <c r="G1" s="61"/>
      <c r="H1" s="61"/>
      <c r="I1" s="61"/>
      <c r="J1" s="13"/>
    </row>
    <row r="2" spans="1:10" s="3" customFormat="1" ht="22.5" thickBot="1" x14ac:dyDescent="0.55000000000000004">
      <c r="A2" s="62" t="s">
        <v>14</v>
      </c>
      <c r="B2" s="62"/>
      <c r="C2" s="62"/>
      <c r="D2" s="62"/>
      <c r="E2" s="62"/>
      <c r="F2" s="62"/>
      <c r="G2" s="62"/>
      <c r="H2" s="62"/>
      <c r="I2" s="62"/>
      <c r="J2" s="12"/>
    </row>
    <row r="3" spans="1:10" s="3" customFormat="1" ht="3.75" customHeight="1" thickBot="1" x14ac:dyDescent="0.55000000000000004">
      <c r="A3" s="14"/>
      <c r="B3" s="14"/>
      <c r="C3" s="14"/>
      <c r="D3" s="14"/>
      <c r="E3" s="19"/>
      <c r="F3" s="19"/>
      <c r="G3" s="19"/>
      <c r="H3" s="19"/>
      <c r="I3" s="14"/>
      <c r="J3" s="12"/>
    </row>
    <row r="4" spans="1:10" s="6" customFormat="1" ht="45.3" thickBot="1" x14ac:dyDescent="0.55000000000000004">
      <c r="A4" s="9" t="s">
        <v>0</v>
      </c>
      <c r="B4" s="9" t="s">
        <v>11</v>
      </c>
      <c r="C4" s="10" t="s">
        <v>2</v>
      </c>
      <c r="D4" s="54" t="s">
        <v>30</v>
      </c>
      <c r="E4" s="17" t="s">
        <v>21</v>
      </c>
      <c r="F4" s="17" t="s">
        <v>22</v>
      </c>
      <c r="G4" s="60" t="s">
        <v>23</v>
      </c>
      <c r="H4" s="60"/>
      <c r="I4" s="9" t="s">
        <v>10</v>
      </c>
      <c r="J4" s="67" t="s">
        <v>40</v>
      </c>
    </row>
    <row r="5" spans="1:10" s="3" customFormat="1" ht="18.75" customHeight="1" x14ac:dyDescent="0.5">
      <c r="A5" s="63" t="s">
        <v>37</v>
      </c>
      <c r="B5" s="63"/>
      <c r="C5" s="63"/>
      <c r="D5" s="63"/>
      <c r="E5" s="63"/>
      <c r="F5" s="63"/>
      <c r="G5" s="63"/>
      <c r="H5" s="63"/>
      <c r="I5" s="63"/>
      <c r="J5" s="15"/>
    </row>
    <row r="6" spans="1:10" s="27" customFormat="1" ht="60" x14ac:dyDescent="0.5">
      <c r="A6" s="56" t="s">
        <v>29</v>
      </c>
      <c r="B6" s="56" t="s">
        <v>39</v>
      </c>
      <c r="C6" s="56" t="s">
        <v>8</v>
      </c>
      <c r="D6" s="52" t="s">
        <v>35</v>
      </c>
      <c r="E6" s="47">
        <v>20000000</v>
      </c>
      <c r="F6" s="55" t="s">
        <v>28</v>
      </c>
      <c r="G6" s="55">
        <f>E6*(1+3.1/100)^((LEFT(F6,FIND("-",F6)-1)+0)-2016)</f>
        <v>35722729.584052496</v>
      </c>
      <c r="H6" s="55">
        <f>E6*(1+3.1/100)^((MID(F6,FIND("-",F6)+1,255)+0)-2016)</f>
        <v>41613856.235419914</v>
      </c>
      <c r="I6" s="57">
        <v>1116</v>
      </c>
    </row>
    <row r="7" spans="1:10" s="3" customFormat="1" ht="60" x14ac:dyDescent="0.5">
      <c r="A7" s="56" t="s">
        <v>4</v>
      </c>
      <c r="B7" s="56" t="s">
        <v>39</v>
      </c>
      <c r="C7" s="53" t="s">
        <v>8</v>
      </c>
      <c r="D7" s="52" t="s">
        <v>36</v>
      </c>
      <c r="E7" s="47">
        <v>60000000</v>
      </c>
      <c r="F7" s="55" t="s">
        <v>28</v>
      </c>
      <c r="G7" s="55">
        <f>E7*(1+3.1/100)^((LEFT(F7,FIND("-",F7)-1)+0)-2016)</f>
        <v>107168188.75215749</v>
      </c>
      <c r="H7" s="55">
        <f>E7*(1+3.1/100)^((MID(F7,FIND("-",F7)+1,255)+0)-2016)</f>
        <v>124841568.70625974</v>
      </c>
      <c r="I7" s="58">
        <v>904</v>
      </c>
    </row>
    <row r="8" spans="1:10" s="3" customFormat="1" ht="33" customHeight="1" x14ac:dyDescent="0.5">
      <c r="A8" s="4"/>
      <c r="B8" s="1" t="s">
        <v>12</v>
      </c>
      <c r="D8" s="27"/>
      <c r="E8" s="20">
        <f>SUM(E6:E7)</f>
        <v>80000000</v>
      </c>
      <c r="F8" s="20"/>
      <c r="G8" s="20">
        <f>SUM(G6:G7)</f>
        <v>142890918.33620998</v>
      </c>
      <c r="H8" s="20">
        <f t="shared" ref="H8" si="0">SUM(H6:H7)</f>
        <v>166455424.94167966</v>
      </c>
      <c r="I8" s="11"/>
      <c r="J8" s="5"/>
    </row>
    <row r="9" spans="1:10" x14ac:dyDescent="0.4">
      <c r="F9" s="33"/>
      <c r="G9" s="33"/>
      <c r="H9" s="33"/>
    </row>
    <row r="10" spans="1:10" ht="17.399999999999999" x14ac:dyDescent="0.55000000000000004">
      <c r="B10" s="16" t="s">
        <v>20</v>
      </c>
      <c r="E10" s="34">
        <f>E8</f>
        <v>80000000</v>
      </c>
      <c r="F10" s="34"/>
      <c r="G10" s="34">
        <f t="shared" ref="G10:H10" si="1">G8</f>
        <v>142890918.33620998</v>
      </c>
      <c r="H10" s="34">
        <f t="shared" si="1"/>
        <v>166455424.94167966</v>
      </c>
    </row>
  </sheetData>
  <autoFilter ref="A4:I8" xr:uid="{00000000-0009-0000-0000-00000D000000}"/>
  <customSheetViews>
    <customSheetView guid="{E02D8BBA-373C-430A-B0C6-EFAFB65B79B1}" scale="90" showPageBreaks="1" fitToPage="1" printArea="1" showAutoFilter="1">
      <selection activeCell="C4" sqref="C4"/>
      <pageMargins left="0.5" right="0.5" top="0.75" bottom="0.75" header="0.5" footer="0.5"/>
      <pageSetup scale="53" fitToHeight="0" orientation="portrait" horizontalDpi="1200" verticalDpi="1200" r:id="rId1"/>
      <headerFooter alignWithMargins="0"/>
      <autoFilter ref="B1:J1" xr:uid="{00000000-0000-0000-0000-000000000000}"/>
    </customSheetView>
    <customSheetView guid="{5B5A346C-618F-49AC-9181-F5E0B5D30CFD}" scale="90" fitToPage="1" showAutoFilter="1">
      <selection activeCell="C4" sqref="C4"/>
      <pageMargins left="0.5" right="0.5" top="0.75" bottom="0.75" header="0.5" footer="0.5"/>
      <pageSetup scale="53" fitToHeight="0" orientation="portrait" horizontalDpi="1200" verticalDpi="1200" r:id="rId2"/>
      <headerFooter alignWithMargins="0"/>
      <autoFilter ref="B1:J1" xr:uid="{00000000-0000-0000-0000-000000000000}"/>
    </customSheetView>
    <customSheetView guid="{7C423F7C-6103-4542-A65F-815D7082BC2E}" scale="90" fitToPage="1" showAutoFilter="1">
      <selection activeCell="C4" sqref="C4"/>
      <pageMargins left="0.5" right="0.5" top="0.75" bottom="0.75" header="0.5" footer="0.5"/>
      <pageSetup fitToHeight="0" orientation="portrait" horizontalDpi="1200" verticalDpi="1200" r:id="rId3"/>
      <headerFooter alignWithMargins="0"/>
      <autoFilter ref="B1:J1" xr:uid="{00000000-0000-0000-0000-000000000000}"/>
    </customSheetView>
  </customSheetViews>
  <mergeCells count="4">
    <mergeCell ref="A5:I5"/>
    <mergeCell ref="A1:I1"/>
    <mergeCell ref="A2:I2"/>
    <mergeCell ref="G4:H4"/>
  </mergeCells>
  <phoneticPr fontId="2" type="noConversion"/>
  <dataValidations disablePrompts="1" count="1">
    <dataValidation type="list" allowBlank="1" showInputMessage="1" showErrorMessage="1" sqref="F6:F7" xr:uid="{00000000-0002-0000-0D00-000000000000}">
      <formula1>YearBands</formula1>
    </dataValidation>
  </dataValidations>
  <pageMargins left="0.5" right="0.5" top="0.75" bottom="0.75" header="0.5" footer="0.5"/>
  <pageSetup paperSize="17" fitToHeight="0" orientation="landscape" r:id="rId4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Transit Constrained</vt:lpstr>
      <vt:lpstr>Transit Illustrative</vt:lpstr>
      <vt:lpstr>'Transit Constrained'!Print_Area</vt:lpstr>
      <vt:lpstr>'Transit Illustrative'!Print_Area</vt:lpstr>
      <vt:lpstr>'Transit Constrained'!Print_Titles</vt:lpstr>
      <vt:lpstr>'Transit Illustrative'!Print_Titles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 Paul E</dc:creator>
  <cp:lastModifiedBy>SHOAF Syd</cp:lastModifiedBy>
  <cp:lastPrinted>2016-12-21T20:25:40Z</cp:lastPrinted>
  <dcterms:created xsi:type="dcterms:W3CDTF">2010-08-26T17:47:47Z</dcterms:created>
  <dcterms:modified xsi:type="dcterms:W3CDTF">2020-12-04T19:16:53Z</dcterms:modified>
</cp:coreProperties>
</file>