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T:\GitHub\RTP\projlist\"/>
    </mc:Choice>
  </mc:AlternateContent>
  <xr:revisionPtr revIDLastSave="0" documentId="13_ncr:1_{3C3C6A76-6651-4E34-8A46-A0D238EB78E9}" xr6:coauthVersionLast="46" xr6:coauthVersionMax="47" xr10:uidLastSave="{00000000-0000-0000-0000-000000000000}"/>
  <bookViews>
    <workbookView xWindow="19080" yWindow="3210" windowWidth="29040" windowHeight="15840" activeTab="1" xr2:uid="{00000000-000D-0000-FFFF-FFFF00000000}"/>
  </bookViews>
  <sheets>
    <sheet name="Auto Constrained - Arterial Lin" sheetId="2" r:id="rId1"/>
    <sheet name="Auto Constrained - Added Freewa" sheetId="1" r:id="rId2"/>
    <sheet name="Auto Constrained - Arterial Cap" sheetId="3" r:id="rId3"/>
    <sheet name="Auto Constrained - New Collecto" sheetId="7" r:id="rId4"/>
    <sheet name="Auto Constrained - Urban Stnds" sheetId="6" r:id="rId5"/>
    <sheet name="Auto Constrained - Study" sheetId="5" r:id="rId6"/>
    <sheet name="Auto Constrained - TOD" sheetId="9" r:id="rId7"/>
    <sheet name="Auto Illustrative - New Arteria" sheetId="11" r:id="rId8"/>
    <sheet name="Auto Illustrative - New Collect" sheetId="10" r:id="rId9"/>
    <sheet name="Auto Illustrative - Art Cap" sheetId="8" r:id="rId10"/>
    <sheet name="Auto Illustrative - Added Freew" sheetId="12" r:id="rId11"/>
    <sheet name="Auto Illustrative - Urban Stnds" sheetId="13" r:id="rId12"/>
    <sheet name="Transit Constrained" sheetId="15" r:id="rId13"/>
    <sheet name="Transit Illustrative" sheetId="14" r:id="rId14"/>
    <sheet name="Bike Constrained - woutRd" sheetId="27" r:id="rId15"/>
    <sheet name="Bike Constrained - wRd" sheetId="17" r:id="rId16"/>
    <sheet name="Bike Constrained - onstreet w" sheetId="19" r:id="rId17"/>
    <sheet name="Bike Constrained - onstreet wou" sheetId="20" r:id="rId18"/>
    <sheet name="Bike Illustrative - woutRD" sheetId="16" r:id="rId19"/>
    <sheet name="Bike Illustrative - withRd" sheetId="24" r:id="rId20"/>
    <sheet name="Bike Illustrative - onstreet w" sheetId="23" r:id="rId21"/>
    <sheet name="Table Data" sheetId="26" r:id="rId22"/>
    <sheet name="Bike Illustrative onstreet wout" sheetId="21" r:id="rId2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5" l="1"/>
  <c r="I5" i="15"/>
  <c r="I6" i="15"/>
  <c r="I7" i="15"/>
  <c r="I3" i="15"/>
  <c r="H4" i="15"/>
  <c r="H5" i="15"/>
  <c r="H6" i="15"/>
  <c r="H7" i="15"/>
  <c r="H3" i="15"/>
  <c r="I5" i="14"/>
  <c r="H5" i="14"/>
  <c r="F5" i="14"/>
  <c r="I4" i="14"/>
  <c r="I3" i="14"/>
  <c r="H4" i="14"/>
  <c r="H3" i="14"/>
  <c r="F27" i="15"/>
  <c r="I21" i="15"/>
  <c r="I22" i="15"/>
  <c r="I23" i="15"/>
  <c r="I24" i="15"/>
  <c r="H21" i="15"/>
  <c r="H22" i="15"/>
  <c r="H23" i="15"/>
  <c r="H24" i="15"/>
  <c r="H20" i="15"/>
  <c r="I20" i="15"/>
  <c r="I25" i="15"/>
  <c r="H25" i="15"/>
  <c r="F25" i="15"/>
  <c r="I18" i="15"/>
  <c r="H18" i="15"/>
  <c r="F18" i="15"/>
  <c r="I11" i="15"/>
  <c r="I12" i="15"/>
  <c r="I13" i="15"/>
  <c r="I14" i="15"/>
  <c r="I15" i="15"/>
  <c r="I16" i="15"/>
  <c r="I17" i="15"/>
  <c r="H11" i="15"/>
  <c r="H12" i="15"/>
  <c r="H13" i="15"/>
  <c r="H14" i="15"/>
  <c r="H15" i="15"/>
  <c r="H16" i="15"/>
  <c r="H17" i="15"/>
  <c r="I10" i="15"/>
  <c r="H10" i="15"/>
  <c r="I8" i="15"/>
  <c r="I27" i="15" s="1"/>
  <c r="H8" i="15"/>
  <c r="H27" i="15" s="1"/>
  <c r="F8" i="15"/>
</calcChain>
</file>

<file path=xl/sharedStrings.xml><?xml version="1.0" encoding="utf-8"?>
<sst xmlns="http://schemas.openxmlformats.org/spreadsheetml/2006/main" count="2859" uniqueCount="1130">
  <si>
    <t>Name</t>
  </si>
  <si>
    <t>Geographic Limits</t>
  </si>
  <si>
    <t>Description</t>
  </si>
  <si>
    <t>Primary
Jurisdiction</t>
  </si>
  <si>
    <t>Air Quality Status</t>
  </si>
  <si>
    <t>Estimated Cost (20XX)</t>
  </si>
  <si>
    <t>Estimated Year of Construction
(4-Year Window)</t>
  </si>
  <si>
    <t>Year of Construction
Cost Range</t>
  </si>
  <si>
    <t>Length</t>
  </si>
  <si>
    <t>RTP #</t>
  </si>
  <si>
    <t>Federal Functional Class</t>
  </si>
  <si>
    <t>Jurisdictional Project #</t>
  </si>
  <si>
    <t>Project Status? (Completed, incomplete, etc.)</t>
  </si>
  <si>
    <t>Project Category:  New Arterial Link or Interchange</t>
  </si>
  <si>
    <t> </t>
  </si>
  <si>
    <t>Beltline Local Arterial Bridge</t>
  </si>
  <si>
    <t>Beaver Street to Delta Highway</t>
  </si>
  <si>
    <t>Construct new 2-lane arterial bridge over the Willamette River connecting Green Acres Road with Division Ave. Include modifications to Beltline/Delta ramps consistent with the Beltline Highway Facility Plan</t>
  </si>
  <si>
    <t>ODOT, Lane County, City of Eugene</t>
  </si>
  <si>
    <r>
      <t xml:space="preserve">non-exempt; </t>
    </r>
    <r>
      <rPr>
        <sz val="12"/>
        <rFont val="Arial"/>
        <family val="2"/>
      </rPr>
      <t>regionally significant; project of local AQ concern</t>
    </r>
  </si>
  <si>
    <t>2025-2029</t>
  </si>
  <si>
    <t>minor arterial</t>
  </si>
  <si>
    <t>ETSP MM-3</t>
  </si>
  <si>
    <t>incomplete</t>
  </si>
  <si>
    <t>Eugene-Springfield Highway (SR-126)</t>
  </si>
  <si>
    <t>at Main Street</t>
  </si>
  <si>
    <t>Construct interchange</t>
  </si>
  <si>
    <t>ODOT</t>
  </si>
  <si>
    <r>
      <t>non-exempt</t>
    </r>
    <r>
      <rPr>
        <sz val="12"/>
        <rFont val="Arial"/>
        <family val="2"/>
      </rPr>
      <t>; regionally significant</t>
    </r>
  </si>
  <si>
    <t>2030-2034</t>
  </si>
  <si>
    <t>Other Freeways and Expressways</t>
  </si>
  <si>
    <t>STSP R-43</t>
  </si>
  <si>
    <t>at 52nd Street</t>
  </si>
  <si>
    <t>STSP R-40</t>
  </si>
  <si>
    <t>Functional Class</t>
  </si>
  <si>
    <t>Project Category:  Added Freeway Lanes or Major Interchange Improvements</t>
  </si>
  <si>
    <t>Randy Pape Beltline Highway</t>
  </si>
  <si>
    <t>Roosevelt Boulevard to W. 11th Avenue</t>
  </si>
  <si>
    <t>Add lanes on Belltine Highway and provide intersection improvements at the W. 11th Avenue and Roosevelt Boulevard intersections.</t>
  </si>
  <si>
    <t>ODOT, Eugene</t>
  </si>
  <si>
    <r>
      <t xml:space="preserve">non-exempt; </t>
    </r>
    <r>
      <rPr>
        <sz val="12"/>
        <rFont val="Arial"/>
        <family val="2"/>
      </rPr>
      <t>regionally significant</t>
    </r>
  </si>
  <si>
    <t xml:space="preserve"> Other Principal Arterial</t>
  </si>
  <si>
    <t>ETSP MM-20</t>
  </si>
  <si>
    <t>Delta/Beltline Interchange</t>
  </si>
  <si>
    <t>Interim/safety improvements; replace/revise existing ramps; widen Delta Highway bridge to five lanes</t>
  </si>
  <si>
    <t>non-exempt; regionally significant</t>
  </si>
  <si>
    <t>2020-2024</t>
  </si>
  <si>
    <t>ETSP MM-3 (part)</t>
  </si>
  <si>
    <t>Construction will be completed in 2021</t>
  </si>
  <si>
    <t>Eugene-Springfield Highway (OR 126)</t>
  </si>
  <si>
    <t>@ Mohawk Boulevard Interchange</t>
  </si>
  <si>
    <t>Add lanes on ramps</t>
  </si>
  <si>
    <r>
      <t>non exempt</t>
    </r>
    <r>
      <rPr>
        <sz val="12"/>
        <color rgb="FF0D0D0D"/>
        <rFont val="Arial"/>
        <family val="2"/>
      </rPr>
      <t>;  regionally significant</t>
    </r>
  </si>
  <si>
    <t xml:space="preserve"> Other Freeways and Expressways</t>
  </si>
  <si>
    <t>Future operational deficiencies at this interchange are discussed in the Springfield TSP (2020) but no projects are identified. It is also discussed in the ODOT OR126E Expressway Management Plan (2006).</t>
  </si>
  <si>
    <t>Geogrpahic Limits</t>
  </si>
  <si>
    <t>Primary Jurisdiction</t>
  </si>
  <si>
    <t>Estimated Year of Construction (4-Year Window)</t>
  </si>
  <si>
    <t>Year of Construction Range</t>
  </si>
  <si>
    <t>Project Category: Arterial Capacity Improvements</t>
  </si>
  <si>
    <t>Main Street</t>
  </si>
  <si>
    <t>at 48th Street</t>
  </si>
  <si>
    <t>Traffic control improvements</t>
  </si>
  <si>
    <t>Non-Exempt; Regionally significant</t>
  </si>
  <si>
    <t>Springfield</t>
  </si>
  <si>
    <t>Other Principal Arterial</t>
  </si>
  <si>
    <t>Being studied further with Main Street Safety Project</t>
  </si>
  <si>
    <t>at Mountaingate Drive</t>
  </si>
  <si>
    <t>Traffic control improvements - signal</t>
  </si>
  <si>
    <t>R-48</t>
  </si>
  <si>
    <t>42nd Street</t>
  </si>
  <si>
    <t>at Marcola Road</t>
  </si>
  <si>
    <t>Roundabout</t>
  </si>
  <si>
    <t xml:space="preserve">Non-Exempt </t>
  </si>
  <si>
    <t>Minor Arterial</t>
  </si>
  <si>
    <t>R-32</t>
  </si>
  <si>
    <t>May be incorporated into Hb2017 funded 42nd St project</t>
  </si>
  <si>
    <t>Harlow Road</t>
  </si>
  <si>
    <t>at Pheasant Blvd</t>
  </si>
  <si>
    <t xml:space="preserve">Traffic control improvements </t>
  </si>
  <si>
    <t>Incomplete</t>
  </si>
  <si>
    <t>Gateway Street</t>
  </si>
  <si>
    <t>at Harlow Road</t>
  </si>
  <si>
    <t>Gateway/ Beltline Rd Intersection Improvements</t>
  </si>
  <si>
    <t>International Way to Postal Way</t>
  </si>
  <si>
    <t>Improve intersections and realign Gateway</t>
  </si>
  <si>
    <t>non-exempt; regionally significant; possibly local project of AQ concern</t>
  </si>
  <si>
    <t xml:space="preserve">
2025-2029</t>
  </si>
  <si>
    <t>R-50, S-1</t>
  </si>
  <si>
    <t>Q Street Intersection Improvements</t>
  </si>
  <si>
    <t>Intersection of Q Street and 5th</t>
  </si>
  <si>
    <t xml:space="preserve">Intersection improvements - Construct right turns to the eastbound and northbound approachs or a roundabout. </t>
  </si>
  <si>
    <t>non-exempt</t>
  </si>
  <si>
    <t>R-11</t>
  </si>
  <si>
    <t>Centennial Boulevard</t>
  </si>
  <si>
    <t>@ 28th Street</t>
  </si>
  <si>
    <t>Construct Roundabout</t>
  </si>
  <si>
    <t>2035-2040</t>
  </si>
  <si>
    <t>R-33</t>
  </si>
  <si>
    <t>@ 21st Street</t>
  </si>
  <si>
    <t>S 42nd Street at Daisy Street</t>
  </si>
  <si>
    <t>S. 42nd St/ Daisy Street</t>
  </si>
  <si>
    <t>Traffic control improvments - Construct a traffic signal or a roundabout</t>
  </si>
  <si>
    <t xml:space="preserve">
2020-2024</t>
  </si>
  <si>
    <t>R-38</t>
  </si>
  <si>
    <t>In progress - horizontal design complete, funding secured, construction in next few years</t>
  </si>
  <si>
    <t>International Way to UGB</t>
  </si>
  <si>
    <t>Construct 5 lane cross section</t>
  </si>
  <si>
    <t>R-2</t>
  </si>
  <si>
    <t>Marcola Road to RR Tracks</t>
  </si>
  <si>
    <t>Modify to 3 lane cross section with traffic controls  at Marcola Rd and the OR126 westbound ramps</t>
  </si>
  <si>
    <t>R-36</t>
  </si>
  <si>
    <t>Funded by HB2017, engineering estimated to start in 2023 I believe</t>
  </si>
  <si>
    <t>Daisy Street</t>
  </si>
  <si>
    <t xml:space="preserve"> @ Bob Straub Parkway</t>
  </si>
  <si>
    <t>Traffic control improvements or undercrossing of Bob Straub Parkway</t>
  </si>
  <si>
    <t>R-44</t>
  </si>
  <si>
    <t>Franklin Boulevard</t>
  </si>
  <si>
    <t>I-5 to RR Tracks south of Franklin Blvd/McVay Hwy</t>
  </si>
  <si>
    <t>Multimodal urban standards and intresection control improvements</t>
  </si>
  <si>
    <t>R-13</t>
  </si>
  <si>
    <t>Phase 1 complete, Phase 2 in design, future phases and construction funding TBD</t>
  </si>
  <si>
    <t>McVay Hwy</t>
  </si>
  <si>
    <t xml:space="preserve"> @ East 19th Ave</t>
  </si>
  <si>
    <t>2 lane roundabout</t>
  </si>
  <si>
    <t>R-19</t>
  </si>
  <si>
    <t>East 19th Avenue to I-5</t>
  </si>
  <si>
    <t>Construct 2 or 3 lane cross-section as needed with sidewalks, bicycle facilities and transit facilities consistent with Main Street/McVay Hwy Transit Feasibility Study and Springfield TSP project T-3.</t>
  </si>
  <si>
    <t>R-20</t>
  </si>
  <si>
    <t>Incomplete - applying for funding to do initial corridor design work, some development in area may build portions in the next few years, but unlikely to have entire corridor project completed until horizon years shown.</t>
  </si>
  <si>
    <t>Marcola Road</t>
  </si>
  <si>
    <t xml:space="preserve"> @ 19th Street</t>
  </si>
  <si>
    <t>Construct right-turn lane on westbound approach or a roundabout</t>
  </si>
  <si>
    <t>R-30</t>
  </si>
  <si>
    <t>Incomplete - planning to do intersection analysis soon to determine design concept</t>
  </si>
  <si>
    <t>28th Street</t>
  </si>
  <si>
    <t xml:space="preserve"> @ Marcola Road</t>
  </si>
  <si>
    <t>Construct a roundabout</t>
  </si>
  <si>
    <t>R-31</t>
  </si>
  <si>
    <t>W. 11th Avenue</t>
  </si>
  <si>
    <t>Green Hill Road toTerry Street</t>
  </si>
  <si>
    <t>Upgrade to 5-lane urban facility</t>
  </si>
  <si>
    <t>MM-14</t>
  </si>
  <si>
    <t xml:space="preserve">This project is not currently funded. This section of roadway is included in the OR126: Veneta-Eugene NEPA sudy, which will be completed in 2021. </t>
  </si>
  <si>
    <t>Martin Luther King Jr. Blvd.</t>
  </si>
  <si>
    <t>Leo Harris Parkway West to Centennial Loop</t>
  </si>
  <si>
    <t>Add center turn lane on Martin Luther King Jr. Blvd.</t>
  </si>
  <si>
    <t>Exempt / Safety - adding medians</t>
  </si>
  <si>
    <t>Eugene</t>
  </si>
  <si>
    <t>2024-2028</t>
  </si>
  <si>
    <t>MM-8</t>
  </si>
  <si>
    <t>Barger Drive</t>
  </si>
  <si>
    <t>West of Primrose Street to where the street widens to two lanes in each direction west of Randy Papé Beltline Highway</t>
  </si>
  <si>
    <t>Widen Barger Drive to provide a second through lane in each direction</t>
  </si>
  <si>
    <t>MM-21</t>
  </si>
  <si>
    <t>Franklin Blvd.</t>
  </si>
  <si>
    <t>Alder Street to Walnut Street</t>
  </si>
  <si>
    <t>Upgrade to multiway blvd with 2 vehicular lanes in each direction, two EmX lanes, and a planted median</t>
  </si>
  <si>
    <t>MM-19</t>
  </si>
  <si>
    <t>Project Category: New Collectors</t>
  </si>
  <si>
    <t>Riverbend Drive</t>
  </si>
  <si>
    <t>Extend to International Way</t>
  </si>
  <si>
    <t>Construct 3-lane cross section with sidewalks and bike lanes</t>
  </si>
  <si>
    <t>R-5</t>
  </si>
  <si>
    <t xml:space="preserve">Major Collector </t>
  </si>
  <si>
    <t xml:space="preserve">Improvements to serve Riverbend Area </t>
  </si>
  <si>
    <t>Baldy View Lane, McKenzie-Gateway Loop and Off-Street Path Connections</t>
  </si>
  <si>
    <t xml:space="preserve">Improve Baldy View Lane, construct a McKenzie-Gateway Loop connector/new collector and construct off-street path connections. See Springfield 2035 TSP Figure 6. </t>
  </si>
  <si>
    <t>R-6</t>
  </si>
  <si>
    <t>Collector</t>
  </si>
  <si>
    <t>79th Street</t>
  </si>
  <si>
    <t>Thurston Road to Main Street</t>
  </si>
  <si>
    <t>New 2 lane collector</t>
  </si>
  <si>
    <t>R-49</t>
  </si>
  <si>
    <t>Minor  Collector</t>
  </si>
  <si>
    <t>Improvements within Jasper-Natron Area</t>
  </si>
  <si>
    <t>Jasper-Natron Area between Bob Straub Parkway, Jasper Road and Mt. Vernon Road</t>
  </si>
  <si>
    <t xml:space="preserve">Construct multiple roadways to serve planned development.See Springfiled 2035 TSP Figure 6. </t>
  </si>
  <si>
    <t>33,36, 39, 42, 45, 48, 51, 57</t>
  </si>
  <si>
    <t>R-45</t>
  </si>
  <si>
    <t>In progress as development occurs, R-45 was adjusted with 2020 Springfield TSP update and RTP needs to be consistent. RTP #57 looks as if it needs amending on the map.Need to look to City of Springfield, Lane County, and the Webb property agreement regarding Bob Straub Parkway access.</t>
  </si>
  <si>
    <t>New Collector</t>
  </si>
  <si>
    <t>Bob Straub Parkway to Mountaingate Drive and Future Local</t>
  </si>
  <si>
    <t xml:space="preserve">Construct a new collector with a three-lane cro-section with sidewalks and bicycle facilities </t>
  </si>
  <si>
    <t>R-46</t>
  </si>
  <si>
    <t>Major Collector</t>
  </si>
  <si>
    <t>Incomplete - update for consistency with 2020 Springfield TSP update</t>
  </si>
  <si>
    <t>South 54th Street</t>
  </si>
  <si>
    <t>Main Street to Daisy Street</t>
  </si>
  <si>
    <t>New 2-lane collector</t>
  </si>
  <si>
    <t xml:space="preserve">
2040-2045</t>
  </si>
  <si>
    <t>R-41</t>
  </si>
  <si>
    <t xml:space="preserve"> Minor Collector</t>
  </si>
  <si>
    <t>Incomplete, bike/ped path built in 2019. Move to illustrative to match 2020 Springfield TSP update.</t>
  </si>
  <si>
    <t>19th Street</t>
  </si>
  <si>
    <t>Hayden Bridge Road to Yolanda Avenue</t>
  </si>
  <si>
    <t>Extend existing street as 2-lane collector</t>
  </si>
  <si>
    <t>R-24</t>
  </si>
  <si>
    <t>Minor Collector</t>
  </si>
  <si>
    <t>V Street</t>
  </si>
  <si>
    <t>31st Street to Marcola Road</t>
  </si>
  <si>
    <t>New 2 to 3-lane collector</t>
  </si>
  <si>
    <t>R-28</t>
  </si>
  <si>
    <t>Incomplete - initial phases of residential subdivision is being built.</t>
  </si>
  <si>
    <t>Yolanda Avenue</t>
  </si>
  <si>
    <t>31st Street to 35th Street</t>
  </si>
  <si>
    <t>Construct Yolanda Avenue from 31st Street to 33rd Street with sidewalks and bicycle facilities, add sidewalks and bicycle facilities from 33rd Street to 35th Street</t>
  </si>
  <si>
    <t>R-27</t>
  </si>
  <si>
    <t>North Gateway Collector</t>
  </si>
  <si>
    <t>Maple Island Road/ Royal Caribean Way to International</t>
  </si>
  <si>
    <t>New 2-3 lane collector</t>
  </si>
  <si>
    <t>R-1</t>
  </si>
  <si>
    <t>Franklin Riverfront Collector</t>
  </si>
  <si>
    <t>Franklin Blvd/McVay to west portion of Franklin riverfront</t>
  </si>
  <si>
    <t>Collector to serve Glenwood redevelopment area along riverfront north of Franklin Blvd.</t>
  </si>
  <si>
    <t>R-12</t>
  </si>
  <si>
    <t>48th Street</t>
  </si>
  <si>
    <t>Aster Street to Daisy Street</t>
  </si>
  <si>
    <t>Extend South 48th Street with a two-lane cross-section with a parallel multi-use 12-foot wide path and roundabout intersection treatment at Daisy Street and South 48th Street</t>
  </si>
  <si>
    <t>R-39</t>
  </si>
  <si>
    <t>Incomplete - should description be amended to reflect multi-use path for bike/ped element and more closely reflect TSP?</t>
  </si>
  <si>
    <t>Game Farm Road East to International Way</t>
  </si>
  <si>
    <t>Construct new 3- lane collector with sidewalks and bicycle facilities</t>
  </si>
  <si>
    <t>R-3</t>
  </si>
  <si>
    <t>Maple Island Road</t>
  </si>
  <si>
    <t>Game Farm Road/Deadmond Ferry Road to Beltline Road</t>
  </si>
  <si>
    <t>Extend Maple Island Road with a 2-lane cross-section with sidewalk, bicycle facilities, intersection at Beltline</t>
  </si>
  <si>
    <t>R-4</t>
  </si>
  <si>
    <t>South of Kruse Way and east of Gateway Road</t>
  </si>
  <si>
    <t xml:space="preserve">Construct new collector </t>
  </si>
  <si>
    <t>Beyond 20 yr</t>
  </si>
  <si>
    <t>R-7</t>
  </si>
  <si>
    <t>Incomplete - this is on the Springfield TSP Beyond 20-Year list. Should it be moved to illustrative? Please move it if so.</t>
  </si>
  <si>
    <t>Laura Street - Pioneer Parkway</t>
  </si>
  <si>
    <t>Construct new 3-lane collector with sidewalks and bicycle facilities in or near the EWEB powerline corridor with a right-in/right-out intersection at Pioneer Parkway; In the Springfield TSP, PB-7 is required to serve as sidewalk and bikeway</t>
  </si>
  <si>
    <t>R-9</t>
  </si>
  <si>
    <t>Centennial Boulevard/ Industrial Avenue</t>
  </si>
  <si>
    <t>28th Street to 35th Street</t>
  </si>
  <si>
    <t>Extend with a 3-lane cross-section</t>
  </si>
  <si>
    <t>R-34</t>
  </si>
  <si>
    <t>Commercial Avenue</t>
  </si>
  <si>
    <t>Extend between 42nd Street and 48th Street and a north/south extension to serve development to the north between 42nd and 48th (see TSP map)</t>
  </si>
  <si>
    <t>R-37</t>
  </si>
  <si>
    <t>Holly Street - South 48th Street to South 57th Street</t>
  </si>
  <si>
    <t>Construct new collector with 2-lane cross-section with sidewalks and bicycle facilities</t>
  </si>
  <si>
    <t>R-42</t>
  </si>
  <si>
    <t>Partially complete - need to make consistent with 2020 Springfield TSP amendments.</t>
  </si>
  <si>
    <t>Mallard Avenue</t>
  </si>
  <si>
    <t>Gateway Street to Oriole Street</t>
  </si>
  <si>
    <t>Construct new 2-lane collector</t>
  </si>
  <si>
    <t>R-8</t>
  </si>
  <si>
    <t xml:space="preserve">Q Street </t>
  </si>
  <si>
    <t xml:space="preserve"> @ Laura Street</t>
  </si>
  <si>
    <t>Interchange Area improvements</t>
  </si>
  <si>
    <t>ODOT, Springfield</t>
  </si>
  <si>
    <t xml:space="preserve">non-exempt; not regionally significant </t>
  </si>
  <si>
    <t>R-10, S-3</t>
  </si>
  <si>
    <t>W. 13th Avenue (Future Collector E)</t>
  </si>
  <si>
    <t>Bertelsen Road to Dani Street</t>
  </si>
  <si>
    <t>New major collector</t>
  </si>
  <si>
    <t>UD-8</t>
  </si>
  <si>
    <t>Major collector</t>
  </si>
  <si>
    <t xml:space="preserve">incomplete </t>
  </si>
  <si>
    <t>Colton Way Extension (Future Collector F)</t>
  </si>
  <si>
    <t>Royal Avenue to Legacy Extension</t>
  </si>
  <si>
    <t>UD-6</t>
  </si>
  <si>
    <t>Legacy Extension (Future Collector H)</t>
  </si>
  <si>
    <t>Avalon Street to Roosevelt Blvd</t>
  </si>
  <si>
    <t>UD-5</t>
  </si>
  <si>
    <t>Future Collector J</t>
  </si>
  <si>
    <t>Awbrey Lane to Enid Road</t>
  </si>
  <si>
    <t>UD-1</t>
  </si>
  <si>
    <t>Gilham-County Farm Connection</t>
  </si>
  <si>
    <t>Gilham to County Farm Road</t>
  </si>
  <si>
    <t>New neighborhood collector</t>
  </si>
  <si>
    <t>UD-3</t>
  </si>
  <si>
    <t>Shadowview Road</t>
  </si>
  <si>
    <t>Shadowview Road to Coburg Road via Spectrum Avenue</t>
  </si>
  <si>
    <t>Extend neighborhood collector with two travel lanes and sidewalks on both sides</t>
  </si>
  <si>
    <t>UD-4</t>
  </si>
  <si>
    <t>Crow Road/West 11th Avenue/Pitchford area</t>
  </si>
  <si>
    <t>Construct collectors and other facilities within Crow
Road/West 11th Avenue/Pitchford area needed to serve
future development</t>
  </si>
  <si>
    <t>UD-7</t>
  </si>
  <si>
    <t>Collectors</t>
  </si>
  <si>
    <t>Estimated Cost (2021)</t>
  </si>
  <si>
    <t>Project Category: Urban Standards</t>
  </si>
  <si>
    <t>Game Farm Road South</t>
  </si>
  <si>
    <t>Mallard Road to Harlow Road</t>
  </si>
  <si>
    <t>Upgrade to 2-lane urban facility</t>
  </si>
  <si>
    <t>Lane County, Springfield</t>
  </si>
  <si>
    <t>Exempt - Safety- widen lanes/ resurfacing; Air Quality -bike and ped facilities</t>
  </si>
  <si>
    <t>Local</t>
  </si>
  <si>
    <t>STSP-US-1; LCTSP-50</t>
  </si>
  <si>
    <t>Hayden Bridge Road / 23rd St</t>
  </si>
  <si>
    <t>19th Street to Marcola Rd</t>
  </si>
  <si>
    <t>Reconstruct to 2-lane urban facility</t>
  </si>
  <si>
    <t xml:space="preserve"> R-25</t>
  </si>
  <si>
    <t>31st Street</t>
  </si>
  <si>
    <t>Hayden Bridge Road to U Street</t>
  </si>
  <si>
    <t>Upgrade to 2 lane urban facility</t>
  </si>
  <si>
    <t>STSP-R-29, LCTSP-6</t>
  </si>
  <si>
    <t>Partially in progress with Marcola Meadows development and City Filling the Gaps sidewalk infill project south of EWEB multiuse path</t>
  </si>
  <si>
    <t>Laura Street</t>
  </si>
  <si>
    <t>Old Laura Street to Scotts Glen Drive</t>
  </si>
  <si>
    <t>Widen to 3-lane urban facility</t>
  </si>
  <si>
    <t>Exempt - Safety- widen lanes/ resurfacing/ add medians; Air Quality -bike and ped facilities</t>
  </si>
  <si>
    <t>US-2</t>
  </si>
  <si>
    <t>Incomplete - if City approves project in CIP in early 2021, could pair with Lane Co funded project to the north. This time frame is hopeful, depending on funding approval.This project name is different than Springfield TSP US-2. US-2 is on the beyond 20-yr list, so if this is supposed to be that same project then it should be moved to illustrative. It is unclear which project this is. Time frame revision is for OR 126B highway on-ramp to Scotts Glen Drive (city owned section)</t>
  </si>
  <si>
    <t>Aspen Street</t>
  </si>
  <si>
    <t>Centennial Boulevard to West D Street</t>
  </si>
  <si>
    <t>Change Aspen Street to a two-lane cross-section with sidewalks and bicycle facilities</t>
  </si>
  <si>
    <t>STSP-US-3, LCTSP-11</t>
  </si>
  <si>
    <t>Main Street to G Street</t>
  </si>
  <si>
    <t>Upgrade to a two-lane urban facility. Springfield TSP PB-55 is required to serve as sidewalk and bikeway.</t>
  </si>
  <si>
    <t>US-16</t>
  </si>
  <si>
    <t>Incomplete - should description more closely reflect TSP?</t>
  </si>
  <si>
    <t>52nd Street</t>
  </si>
  <si>
    <t>OR 126E to G Street</t>
  </si>
  <si>
    <t>US-18</t>
  </si>
  <si>
    <t>G Street</t>
  </si>
  <si>
    <t>48th Street to 52nd Street</t>
  </si>
  <si>
    <t>US-17</t>
  </si>
  <si>
    <t>Thurston Road</t>
  </si>
  <si>
    <t>Weaver Road to UGB</t>
  </si>
  <si>
    <t>Upgrade to 3-lane urban facility with bike facilties and sidewalks</t>
  </si>
  <si>
    <t>US-14</t>
  </si>
  <si>
    <t>Centennial Boulevard to Main Street</t>
  </si>
  <si>
    <t>Widen/ provide sidewalks and bike lanes; provide intersection and signal improvements at Main Street</t>
  </si>
  <si>
    <t>US-5</t>
  </si>
  <si>
    <t>35th Street</t>
  </si>
  <si>
    <t>Olympic Street to Commercial Avenue</t>
  </si>
  <si>
    <t>Change 35th Street to a three-lane cross-section with sidewalks and bicycle facilities</t>
  </si>
  <si>
    <t>US-8</t>
  </si>
  <si>
    <t>35th Street to 42nd Street</t>
  </si>
  <si>
    <t>Modify Commercial Avenue to a three-lane cross-section with sidewalks and bicycle facilities</t>
  </si>
  <si>
    <t xml:space="preserve"> Major Collector</t>
  </si>
  <si>
    <t>US-9</t>
  </si>
  <si>
    <t>Incomplete - a few ADA ramps near very east end by 42nd St were installed as part of pavement bond measure project.</t>
  </si>
  <si>
    <t>S. 28th Street</t>
  </si>
  <si>
    <t>Main Street to South F Street</t>
  </si>
  <si>
    <t>Modify to 3-lane cross-section with sidewalks and bicycle facilities. The South 28th Dust Mitigation project will build South F Street to city limits with a multiuse path.</t>
  </si>
  <si>
    <t>US-6</t>
  </si>
  <si>
    <t>Incomplete - S. 28th Dust Mitigation project will built S. F St to city limits with a multiuse path. Perhaps description should be updated to reflect this?</t>
  </si>
  <si>
    <t>21st Street</t>
  </si>
  <si>
    <t>D Street to Main Street</t>
  </si>
  <si>
    <t>Modify 21st Street to a three-lane cross-section with sidewalks and bicycle facilities</t>
  </si>
  <si>
    <t>2030-2035</t>
  </si>
  <si>
    <t>US-4</t>
  </si>
  <si>
    <t>36th Street</t>
  </si>
  <si>
    <t>Commercial Avenue to Main Street</t>
  </si>
  <si>
    <t>Change 36th Street to a 3-lane cross-section with sidewalks and bicycle facilities</t>
  </si>
  <si>
    <t>US-10</t>
  </si>
  <si>
    <t>Clearwater Lane</t>
  </si>
  <si>
    <t>South of Jasper road within the Springfield UGB</t>
  </si>
  <si>
    <t>Modify and expand Clearwater Lane with a cross-section to include sidewalks and bicycle facilities</t>
  </si>
  <si>
    <t>Exempt - Safety- widen lanes/ resurfacing/; Air Quality -bike and ped facilities</t>
  </si>
  <si>
    <t>US-11</t>
  </si>
  <si>
    <t>Oriole St. to Game Farm Road</t>
  </si>
  <si>
    <t xml:space="preserve">Change to a 2-lane cross section with sidewalks and bicycle facilities </t>
  </si>
  <si>
    <t>Local (current)</t>
  </si>
  <si>
    <t>Portion of R-8</t>
  </si>
  <si>
    <t>East 17th Avenue</t>
  </si>
  <si>
    <t>Glenwood Blvd. to Henderson Ave.</t>
  </si>
  <si>
    <t>Change East 17th Avenue to a 3-lane cross-section with sidewalks and bicycle facilities</t>
  </si>
  <si>
    <t>R-16</t>
  </si>
  <si>
    <t>Henderson Avenue</t>
  </si>
  <si>
    <t>Franklin Boulevard to East 19th Avenue</t>
  </si>
  <si>
    <t>Modify Henderson Avenue with a 3-lane cross-section with sidewalks and bicycle lanes</t>
  </si>
  <si>
    <t>Springfield, Lane County</t>
  </si>
  <si>
    <t>STSP-R-17, LCTSP-3</t>
  </si>
  <si>
    <t>East 19th Avenue</t>
  </si>
  <si>
    <t xml:space="preserve">Henderson Avenue to McVay Hwy </t>
  </si>
  <si>
    <t>Change East 19th Avenue to a 3-lane cross-section with sidewalks and bicycle facilities</t>
  </si>
  <si>
    <t>R-18</t>
  </si>
  <si>
    <t>23rd Street to 31st Street</t>
  </si>
  <si>
    <t>Modify Yolanda Avenue to a 2-lane cross-section with sidewalks and bicycle facilities</t>
  </si>
  <si>
    <t>R-26</t>
  </si>
  <si>
    <t>Partially complete (bike lanes added from 23rd to the east for a segment, sidewalk added north side from 23rd to 27th)</t>
  </si>
  <si>
    <t>Bertelsen Road</t>
  </si>
  <si>
    <t>18th Avenue to Bailey Hill Road</t>
  </si>
  <si>
    <t>Upgrade to minor arterial standards with two travel lanes, bike lanes, sidewalks on both sides, and planting strips</t>
  </si>
  <si>
    <t>MM-16</t>
  </si>
  <si>
    <t>Bailey Hill Road</t>
  </si>
  <si>
    <t>Warren St to Eugene UGB</t>
  </si>
  <si>
    <t>Construct to eugene's minor arterial standards, including two travel lanes, center turn lane, and bike lanes, planter strip, and sidewalks on both sides</t>
  </si>
  <si>
    <t>Eugene, Lane County</t>
  </si>
  <si>
    <t>ETSP-UD-22; LCTSP-15</t>
  </si>
  <si>
    <t>Bethel Drive</t>
  </si>
  <si>
    <t>Highway 99 to Roosevelt Blvd</t>
  </si>
  <si>
    <t>MM-13</t>
  </si>
  <si>
    <t>Royal Avenue</t>
  </si>
  <si>
    <t>Green Hill Road to Terry Street</t>
  </si>
  <si>
    <t>Upgrade to 3-lane urban facility</t>
  </si>
  <si>
    <t>UD-20</t>
  </si>
  <si>
    <t>Jeppesen Acres Road</t>
  </si>
  <si>
    <t>Gilham Road to Providence Street</t>
  </si>
  <si>
    <t>2016-2019</t>
  </si>
  <si>
    <t>MM-15</t>
  </si>
  <si>
    <t>Hunsaker Lane / Beaver Street</t>
  </si>
  <si>
    <t>River Road to Division Avenue</t>
  </si>
  <si>
    <t>Lane County, Eugene</t>
  </si>
  <si>
    <t>ETSP MM-11</t>
  </si>
  <si>
    <t>Wilkes Drive</t>
  </si>
  <si>
    <t>River Road to River Loop 1</t>
  </si>
  <si>
    <t>ETSP UD-14</t>
  </si>
  <si>
    <t>North Gilham Road</t>
  </si>
  <si>
    <t>Ayres Road to Ashbury Drive</t>
  </si>
  <si>
    <t>ETSP-UD-18; LCTSP-52b</t>
  </si>
  <si>
    <t>County Farm Road</t>
  </si>
  <si>
    <t>North-to-South Section</t>
  </si>
  <si>
    <t>MM-12</t>
  </si>
  <si>
    <t>West-to-East Section</t>
  </si>
  <si>
    <t>UD-19</t>
  </si>
  <si>
    <t>Goodpasture Island Road</t>
  </si>
  <si>
    <t>Delta Highway to Happy Lane</t>
  </si>
  <si>
    <t>PB-304; PB-305</t>
  </si>
  <si>
    <t>incomplete (we constructed sidewalk on one side)</t>
  </si>
  <si>
    <t>Awbrey Lane</t>
  </si>
  <si>
    <t>Prairie Road to Highway 99</t>
  </si>
  <si>
    <t>Upgrade Awbrey Lane consistent with major collector standards, including two travel lanes with bike lanes, planting strip, and sidewalks on both sides</t>
  </si>
  <si>
    <t>ETSP-UD-9; LCTSP-12</t>
  </si>
  <si>
    <t>Dillard Road</t>
  </si>
  <si>
    <t>43rd Ave to the Eugene UGB</t>
  </si>
  <si>
    <t>Upgrade Dillard Rd consistent with major collector standards</t>
  </si>
  <si>
    <t>UD-23</t>
  </si>
  <si>
    <t>Fox Hollow Road</t>
  </si>
  <si>
    <t>Donald Street to the UGB</t>
  </si>
  <si>
    <t>Upgrade Fox Hollow Rd consistent with major collector standards</t>
  </si>
  <si>
    <t>ETSP-UD-24; LCTSP-48</t>
  </si>
  <si>
    <t>Lane County document says estimated cost is $5.4M</t>
  </si>
  <si>
    <t>Gilham Road</t>
  </si>
  <si>
    <t>Ashbury Drive to Mirror Pond Way</t>
  </si>
  <si>
    <t>Construct sidewalk on the west side of Gilham Road</t>
  </si>
  <si>
    <t>LCTSP-52a;</t>
  </si>
  <si>
    <t>Check Eugene's TSP for this project</t>
  </si>
  <si>
    <t>Project Category: Study</t>
  </si>
  <si>
    <t>OR126E (Expressway) at 52nd St and Main St</t>
  </si>
  <si>
    <t>52nd to Main</t>
  </si>
  <si>
    <t>Interchange Area Management Plans</t>
  </si>
  <si>
    <t>STSP R-40, R-43</t>
  </si>
  <si>
    <t>Phase 3 of the 2006 Expressway Management Plan was never completed. It would have included IAMPs.</t>
  </si>
  <si>
    <t>OR126 Expressway</t>
  </si>
  <si>
    <t>I-5 to Main</t>
  </si>
  <si>
    <t>Facility Plan</t>
  </si>
  <si>
    <t>S-2</t>
  </si>
  <si>
    <t>An expressway management plan was prepared in 2006. This would be a more detailed update.</t>
  </si>
  <si>
    <t>Main Street/Highway 126</t>
  </si>
  <si>
    <t>I-5 to UGB</t>
  </si>
  <si>
    <t>Access management plan</t>
  </si>
  <si>
    <t>Springfield, ODOT</t>
  </si>
  <si>
    <t>In Progress - Main Street Safety Project Facility Plan.</t>
  </si>
  <si>
    <t>Emma's comment is to the left, however, Bill Johnston deleted this project off his list... check in with both</t>
  </si>
  <si>
    <t>Beltline Highway/Gateway</t>
  </si>
  <si>
    <t>See TSP Map, Project S-1</t>
  </si>
  <si>
    <t>Study to reassess Gateway/Beltline Phase 2</t>
  </si>
  <si>
    <t>S-1</t>
  </si>
  <si>
    <t>Pioneer Parkway/Q Street/Laura Street</t>
  </si>
  <si>
    <t>See TSP Map, Project S-3</t>
  </si>
  <si>
    <t>Circulation study to improve safety, access and capacity</t>
  </si>
  <si>
    <t>S-3</t>
  </si>
  <si>
    <t>Main Street (OR126B)</t>
  </si>
  <si>
    <t>5th Street to 15th Street</t>
  </si>
  <si>
    <t>Study a new crossing of OR 126 between 5th Street and 15th Street</t>
  </si>
  <si>
    <t>S-4</t>
  </si>
  <si>
    <t>Prescott Lane to Mill Street</t>
  </si>
  <si>
    <t>Operational improvements study</t>
  </si>
  <si>
    <t>S-5</t>
  </si>
  <si>
    <t xml:space="preserve">Pioneer Parkway </t>
  </si>
  <si>
    <t xml:space="preserve"> @ Centennial Boulevard</t>
  </si>
  <si>
    <t>Intersection study to improve pedestrian safety</t>
  </si>
  <si>
    <t>S-6</t>
  </si>
  <si>
    <t>Mohawk Boulevard to Pioneer Parkway</t>
  </si>
  <si>
    <t>S-7</t>
  </si>
  <si>
    <t>Mohawk Boulevard/Olympic Street/18th Street/Centennial Triangle</t>
  </si>
  <si>
    <t>Mohawk Boulevard/Olympic Street/18th Street/Centennial</t>
  </si>
  <si>
    <t>Study safety and operational improvements</t>
  </si>
  <si>
    <t>S-8</t>
  </si>
  <si>
    <t>Bridge Study</t>
  </si>
  <si>
    <t>Walnut/W. D to Franklin Blvd</t>
  </si>
  <si>
    <t>Study a new bridge</t>
  </si>
  <si>
    <t>S-9</t>
  </si>
  <si>
    <t>Main Street/South A Street</t>
  </si>
  <si>
    <t>Mill Street to 21st Street</t>
  </si>
  <si>
    <t>Study improvements</t>
  </si>
  <si>
    <t>S-10</t>
  </si>
  <si>
    <t>Partially in Progress - Main-McVay Transit Study.</t>
  </si>
  <si>
    <t>Glenwood Industrial Area</t>
  </si>
  <si>
    <t>See Springfield TSP Map, Project S-11</t>
  </si>
  <si>
    <t>Refinement study</t>
  </si>
  <si>
    <t>S-11</t>
  </si>
  <si>
    <t>Pedestrian/Bicycle bridge</t>
  </si>
  <si>
    <t>Between Glenwood and Dorris Ranch</t>
  </si>
  <si>
    <t>Study a new pedestrian bicycle bridge</t>
  </si>
  <si>
    <t>S-12</t>
  </si>
  <si>
    <t>20th St to 72nd St</t>
  </si>
  <si>
    <t>2018-2022</t>
  </si>
  <si>
    <t>S-13</t>
  </si>
  <si>
    <t xml:space="preserve">Springfield Main Street Safety Project. Main Street west of Bob Straub Parkway is OR126B (Business). </t>
  </si>
  <si>
    <t>East/west connectivity</t>
  </si>
  <si>
    <t>S. 28th Street to S. 32nd street</t>
  </si>
  <si>
    <t>Study east/west connectivity</t>
  </si>
  <si>
    <t>S-14</t>
  </si>
  <si>
    <t>OR 126</t>
  </si>
  <si>
    <t>Near Thurston High School</t>
  </si>
  <si>
    <t>Study a new crossing of OR 126 near Thurston High School</t>
  </si>
  <si>
    <t>S-15</t>
  </si>
  <si>
    <t>South of OR 126 and Jessica Street</t>
  </si>
  <si>
    <t>See TSP Map, Project S-16</t>
  </si>
  <si>
    <t>Connectivity Study</t>
  </si>
  <si>
    <t>S-16</t>
  </si>
  <si>
    <t>River Crossings</t>
  </si>
  <si>
    <t>Along the Willamette River</t>
  </si>
  <si>
    <t>Study ways to increase capacity over the Willamette River to address bridge crossing congestion issues.</t>
  </si>
  <si>
    <t>ETSP S-4</t>
  </si>
  <si>
    <t>Oak/Pearl and Hilyard/Patterson</t>
  </si>
  <si>
    <t>Downtown to South Eugene</t>
  </si>
  <si>
    <t>Evaluate north/south circulation options on the Oak/Pearl and Hilyard/Patterson Streets couplets.</t>
  </si>
  <si>
    <t>ETSP S-3</t>
  </si>
  <si>
    <t>Send to Rob</t>
  </si>
  <si>
    <t xml:space="preserve">I-105 off-ramp </t>
  </si>
  <si>
    <t>I-105 at 6th Avenue</t>
  </si>
  <si>
    <t>Analyze options to address weaving, operational and safety considerations at the I-105 southbound off-ramp onto 6th Avenue</t>
  </si>
  <si>
    <t>ETSP S-8</t>
  </si>
  <si>
    <t>Northwest Expressway/Beltline</t>
  </si>
  <si>
    <t>Study how to provide intersection improvements at the Northwest Expressway and Randy Pape Beltline Highway ramp termini intersections.</t>
  </si>
  <si>
    <t>ODOT, Eugene, Lane County</t>
  </si>
  <si>
    <t>ETSP S-9</t>
  </si>
  <si>
    <t>Green Hill Road</t>
  </si>
  <si>
    <t>Airport Road to West 11th Avenue</t>
  </si>
  <si>
    <t>Corridor Study for bike/ped access &amp; safety</t>
  </si>
  <si>
    <t>485, 454</t>
  </si>
  <si>
    <t>LCTSP-56a</t>
  </si>
  <si>
    <t>LC wants the MPO to fund this</t>
  </si>
  <si>
    <t>30th Avenue</t>
  </si>
  <si>
    <t>I-5 to University St</t>
  </si>
  <si>
    <t>Study to improvbe bicycle and pedestrian access and safety through the 30th Ave corridor between Eugene and the LCC basin, to include a review of off-road conidtions</t>
  </si>
  <si>
    <t>LCTSP-4</t>
  </si>
  <si>
    <t>Obtained MPO grant funding to commence study in fall 2019. There have been multiple bicycle and pedestrian fatalities.</t>
  </si>
  <si>
    <t>Beltline Line Highway</t>
  </si>
  <si>
    <t>River Rd to Delta Highway</t>
  </si>
  <si>
    <t>Envrionmental Study</t>
  </si>
  <si>
    <t>2018-2021</t>
  </si>
  <si>
    <t xml:space="preserve">Environmental study will be completed in 2021. Will not proceed with design until construction funding is identified. </t>
  </si>
  <si>
    <t>Coburg Freight Connector Study</t>
  </si>
  <si>
    <t>North of the city of Coburg between Coburg Road and I-5</t>
  </si>
  <si>
    <t>Study to determine alignment for a new east-west freight route connection between Coburg Rd and I-5, north of the city of Coburg</t>
  </si>
  <si>
    <t>Lane County, Coburg, ODOT</t>
  </si>
  <si>
    <t>LCTSP-29</t>
  </si>
  <si>
    <t>Goshen North Connector Study</t>
  </si>
  <si>
    <t>McVay Highway to Goshen limits</t>
  </si>
  <si>
    <t>Implement a study to identify the location of a road that provides Goshen Regional Employment Area Transitioner connectivity to and from Goshen to the north.</t>
  </si>
  <si>
    <t>Lane County</t>
  </si>
  <si>
    <t>LCTSP-54</t>
  </si>
  <si>
    <t>Project Status?</t>
  </si>
  <si>
    <t>Project Category: Transit Oriented Development Implementation</t>
  </si>
  <si>
    <t>Planning</t>
  </si>
  <si>
    <t>Various Locations</t>
  </si>
  <si>
    <t>Planning for implementation of Key Corridor/Mixed Use development</t>
  </si>
  <si>
    <t>Eugene, Springfield</t>
  </si>
  <si>
    <t>exempt - Other -  Planning and Technical Studies</t>
  </si>
  <si>
    <t>Eugene Key Corridor Infrastructure Funding</t>
  </si>
  <si>
    <t>Differential Nodal Development Infrastructure Cost*</t>
  </si>
  <si>
    <t>8th Avenue</t>
  </si>
  <si>
    <t>High Street to Jefferson Street</t>
  </si>
  <si>
    <t>Convert 8th Avenue to a two-way street with protected bike lanes and streetscape improvements.</t>
  </si>
  <si>
    <t>MM-22</t>
  </si>
  <si>
    <t>AQ Status</t>
  </si>
  <si>
    <t>Estimated Cost (2020)</t>
  </si>
  <si>
    <t>Project Category: New Collector Link</t>
  </si>
  <si>
    <t>Pioneer Parkway to South 2nd Street</t>
  </si>
  <si>
    <t>Construct a new collector between Pioneer Parkway and South 2nd Street</t>
  </si>
  <si>
    <t>R-21</t>
  </si>
  <si>
    <t>South 14th Street Extension</t>
  </si>
  <si>
    <t>South A Street to south of the Union Pacific Railroad mainline</t>
  </si>
  <si>
    <t>Extend South 14th Street south of the Union Pacific Railroad mainline with a 3-lane cross-section with sidewalks and bicycle facilities</t>
  </si>
  <si>
    <t>R-22</t>
  </si>
  <si>
    <t>New Collector - South B Street</t>
  </si>
  <si>
    <t>South 5th Street to 14th Street</t>
  </si>
  <si>
    <t>Extend South B Street with a 3-lane cross-section with sidewalks and bicycle facilities</t>
  </si>
  <si>
    <t>R-23</t>
  </si>
  <si>
    <t>South 28th Street</t>
  </si>
  <si>
    <t>South F Street to South M Street</t>
  </si>
  <si>
    <t>Modify South 28th Street to a 3-lane cross-section with sidewalks and bicycle facilities</t>
  </si>
  <si>
    <t>US-7</t>
  </si>
  <si>
    <t>Incomplete - map needs to be adjusted to match project limits, unless the geographic limits are meant to be S. F Street to UGB? Something needs to be adjusted to make project list and map consistent. Springfield TSP US-7 is "South F Street to South M Street."</t>
  </si>
  <si>
    <t>Year of Construction 
Cost Range</t>
  </si>
  <si>
    <t>Project Category:  Arterial Capacity Improvements</t>
  </si>
  <si>
    <t>42nd Street at Highway 126 Westbound Ramp</t>
  </si>
  <si>
    <t>42nd St at OR126E</t>
  </si>
  <si>
    <t>Traffic control and other improvements at interchange</t>
  </si>
  <si>
    <t>R-35</t>
  </si>
  <si>
    <t>Glenwood Blvd</t>
  </si>
  <si>
    <t>I-5 to Franklin Blvd.</t>
  </si>
  <si>
    <t>Convert Glenwood Blvd. from three-lane to five-lane cross-section</t>
  </si>
  <si>
    <t>R-15</t>
  </si>
  <si>
    <t>Bob Straub Parkway</t>
  </si>
  <si>
    <t>Mt. Vernon Road to the Springfield UGB</t>
  </si>
  <si>
    <t>Change Bob Straub Parkway to a three-lane cross-section with sidewalks and bicycle facilities</t>
  </si>
  <si>
    <t>Exempt - Safety- widen lanes/resurfacing/ add medians; Air Quality -bike and ped facilities</t>
  </si>
  <si>
    <t>STSP-US-13; LCTSP-21b</t>
  </si>
  <si>
    <t>Main St. (OR 126)</t>
  </si>
  <si>
    <t>72nd St. to Springfield UGB</t>
  </si>
  <si>
    <t>Modify Main St. to a three-lane cross section with sidewalks and bike facilities</t>
  </si>
  <si>
    <t xml:space="preserve">Other Principal Arterial </t>
  </si>
  <si>
    <t>US-15</t>
  </si>
  <si>
    <t>River Road to Coburg Road</t>
  </si>
  <si>
    <t>Improve facility consistent with the Beltline Highway Facility Plan -- complete components of the project that are not covered by the project on the within 20-years list.</t>
  </si>
  <si>
    <t>non-exempt; regionally significant; project of local air quality concern</t>
  </si>
  <si>
    <t>other freeways and expressways</t>
  </si>
  <si>
    <t>Eugene TSP
#B-4</t>
  </si>
  <si>
    <t>Northwest Expressway</t>
  </si>
  <si>
    <t>River Road to Irvington Drive</t>
  </si>
  <si>
    <t>Provide improvements to facilitate vehicular movement along the Northwest Expressway corridor</t>
  </si>
  <si>
    <t>Eugene TSP
#B-2</t>
  </si>
  <si>
    <t>30th Ave/McVay Highway/I-5 Interchange</t>
  </si>
  <si>
    <t>31st Ave/McVay Highway/I-5 Interchange</t>
  </si>
  <si>
    <t>Widen 30th Avenue structure over I-5 as well as McVay Highway and Franklin Boulevard ramp terminals to accommodate future multimodal users and motor vehicle capacity and improve safety for all modes.</t>
  </si>
  <si>
    <t>Lane County, ODOT</t>
  </si>
  <si>
    <t>Beyond 20 years</t>
  </si>
  <si>
    <t>LCTSP-5a</t>
  </si>
  <si>
    <t>New bridge over I-5 should be a discussion with ODOT; premature at this time. I-5 is an emergency route, but I don't think this bridge has been identified as being seizmically vulnerable. Regarding 30th/McVay capacity, in 2020, OTC approved our alternate mobility target, so implementing this project is not necessary under existing conditions and less of a priority to implement for future conditions. Assumptions would change considerably and this would need to be reevaluated if this area ever becomes incorporated (i.e. Eugene UGB expansion).</t>
  </si>
  <si>
    <t>30th Ave Exit Ramp</t>
  </si>
  <si>
    <t>30th Ave Exit to Gonyea Rd</t>
  </si>
  <si>
    <t xml:space="preserve">Remove clover ramp to improve access. (Dependent on implementation of Lane County TSP Project 118)
</t>
  </si>
  <si>
    <t>LCTSP-5b</t>
  </si>
  <si>
    <t>Premature at this time; we don't want to remove the ramps without signal improvements elsewhere.</t>
  </si>
  <si>
    <t>Barger Drive to Airport Road</t>
  </si>
  <si>
    <t>Construct to major collector standards with two 11' travel lanes and 6' shoulders on both sides. Integrate systemic safety measures.</t>
  </si>
  <si>
    <t>LCTSP-56b</t>
  </si>
  <si>
    <t>Highway 126 to Crow Road</t>
  </si>
  <si>
    <t>LCTSP-56c</t>
  </si>
  <si>
    <t>I-5</t>
  </si>
  <si>
    <t>@ Willamette River/ Franklin Boulevard Interchange
@ Glenwood Interchange</t>
  </si>
  <si>
    <t>Interchange reconstruction to create one full interchange to improve operations and safety, reconstruct ramps and bridges to modern standards, and provide for 6 lanes on I-5.</t>
  </si>
  <si>
    <t>Urban Interstate</t>
  </si>
  <si>
    <t>This project is not identified in either the Eugene or Springfield TSPs.</t>
  </si>
  <si>
    <t>I-105</t>
  </si>
  <si>
    <t>Washington/ Jefferson Street Bridge</t>
  </si>
  <si>
    <t>Add lane to 6th Ave. off-ramp</t>
  </si>
  <si>
    <t>This project is not identified in the Eugene TSP.</t>
  </si>
  <si>
    <t>Extend third NB lane over bridge to Delta Highway exit ramp</t>
  </si>
  <si>
    <t>30th Avenue/McVay Highway
I-105 to Highway 58 (Goshen)</t>
  </si>
  <si>
    <t xml:space="preserve">Interchange reconstruction to improve operations and safety, reconstruct ramps and bridges to modern standards, and provide for 6 lanes on I-5. </t>
  </si>
  <si>
    <t>Lane County TSP project 5a, Eugene TSP project B-8.</t>
  </si>
  <si>
    <t>Eugene-Springfield Highway (OR-126E) at Pioneer Parkway</t>
  </si>
  <si>
    <t>Pioneer Parkway/ Q Street</t>
  </si>
  <si>
    <t>Interchange improvements</t>
  </si>
  <si>
    <t>OR126E Expressway Management Plan (2006)</t>
  </si>
  <si>
    <t>This project is not identified in the Springfield TSP.</t>
  </si>
  <si>
    <t>Eugene-Springfield Highway (OR-126E)</t>
  </si>
  <si>
    <t>I-5 to Mohawk Boulevard</t>
  </si>
  <si>
    <t>Widen to 6 lanes</t>
  </si>
  <si>
    <t>@ City of Coburg interchange (Phase 2)</t>
  </si>
  <si>
    <t>ODOT, Lane County</t>
  </si>
  <si>
    <t xml:space="preserve">Outside the PM10 AQMA </t>
  </si>
  <si>
    <t>LCTSP-27</t>
  </si>
  <si>
    <t>AIr Quality Status</t>
  </si>
  <si>
    <t>Project Category:  Urban Standards</t>
  </si>
  <si>
    <t>Jasper Road</t>
  </si>
  <si>
    <t>S. 42nd Street to Springfield UGB</t>
  </si>
  <si>
    <t>Modify Jasper Road to a three-lane cross-section with sidewalks and bicycle facilities</t>
  </si>
  <si>
    <t>US-12</t>
  </si>
  <si>
    <t>Incomplete - clean description to say "bike lanes" instead of "bikelane"</t>
  </si>
  <si>
    <t>Oakdale Ave</t>
  </si>
  <si>
    <t>Pheasant Blvd. to Game Farm Road</t>
  </si>
  <si>
    <t>Modify Oakdale Ave to a two-lane cross-section with sidewalks and bicycle facilities</t>
  </si>
  <si>
    <t>US-19</t>
  </si>
  <si>
    <t xml:space="preserve">Added part of the latest Springfield 2020 TSP update. </t>
  </si>
  <si>
    <t>Franklin Blvd</t>
  </si>
  <si>
    <t>Jenkins Dr to Mill St</t>
  </si>
  <si>
    <t>Upgrade to urban facility</t>
  </si>
  <si>
    <t>Non-exempt</t>
  </si>
  <si>
    <t>Project Category: Buses and Bus Maintenance</t>
  </si>
  <si>
    <t>Bus Purchases</t>
  </si>
  <si>
    <t>New &amp; Replacement Buses</t>
  </si>
  <si>
    <t>Lane Transit District</t>
  </si>
  <si>
    <t>Non-Exempt</t>
  </si>
  <si>
    <t>2021-2025</t>
  </si>
  <si>
    <t>-</t>
  </si>
  <si>
    <t>2026-2030</t>
  </si>
  <si>
    <t>2031-2035</t>
  </si>
  <si>
    <t>2036-2040</t>
  </si>
  <si>
    <t>2041-2045</t>
  </si>
  <si>
    <t>Project Category Subtotal</t>
  </si>
  <si>
    <t>Project Category: Frequent Transit Network</t>
  </si>
  <si>
    <t>Enhanced Corridor</t>
  </si>
  <si>
    <t>TBD - see study corridors map for identifed potential corridors</t>
  </si>
  <si>
    <t>High Capacity Transit</t>
  </si>
  <si>
    <t>Bus Rapid Transit (EmX)</t>
  </si>
  <si>
    <t>Project Category: General Stops and Stations</t>
  </si>
  <si>
    <t>Passenger Boarding Improvements</t>
  </si>
  <si>
    <t>Various</t>
  </si>
  <si>
    <t>Pads, benches, and shelters</t>
  </si>
  <si>
    <t>Exempt - Mass Transit - Construction of small passenger shelters and information kiosks. Other - transportation enhancement activites</t>
  </si>
  <si>
    <t>Financially Constrained Transit Projects</t>
  </si>
  <si>
    <t>TBD - see study corridors map for identified potential corridors</t>
  </si>
  <si>
    <t>Non-Exempt; Regionally significant project</t>
  </si>
  <si>
    <t>Project Category: Multi-Use Paths Without Road Project</t>
  </si>
  <si>
    <t>Coburg Loop Phase IV</t>
  </si>
  <si>
    <t>Multi-Use Path</t>
  </si>
  <si>
    <t>Coburg</t>
  </si>
  <si>
    <t>Outside PM10 air quality maintenance area</t>
  </si>
  <si>
    <t>LCTSP-26??</t>
  </si>
  <si>
    <t xml:space="preserve">From Megan Winner: "The Coburg Loop IV is in process.  I believe that it was originally meant to go to Armitage Park.  However, the City requested it be moved to industrial way to connect wetland park and because of the costs that it would take to complete the project over and above what was being funded.
If this is the same project referred to in Coburg IV then the City of Eugene is managing this project and it is most likely to be completed in the late spring-early summer of 2021.    It is in the planning and engineering phase."
</t>
  </si>
  <si>
    <t xml:space="preserve">From LC: City of Coburg has been leading implementation with MPO funding. I'd like to get a better handle on the status and scope to update documenation for the Lane County Bicycle Master Plan in progress. 
</t>
  </si>
  <si>
    <t>Need to check in with the CoE and LC to see who's project this is</t>
  </si>
  <si>
    <t>McKenzie River Path</t>
  </si>
  <si>
    <t>42nd Street to 52nd Street</t>
  </si>
  <si>
    <t>Construct a new multi-use 12 foot wide path from the existing McKenzie Levee path at 42nd St to 52nd St</t>
  </si>
  <si>
    <t>exempt - Air Quality - bike and ped facilities</t>
  </si>
  <si>
    <t>Other urban Freeways and Expressways</t>
  </si>
  <si>
    <t>PB-32</t>
  </si>
  <si>
    <t>Incomplete - applying for Oregon Community Paths Project Refinement grant to do concept planning work.</t>
  </si>
  <si>
    <t>McKenzie Gateway Path</t>
  </si>
  <si>
    <t>Extend existing Path to Maple Island Road</t>
  </si>
  <si>
    <t>Construct a new multi-use 12-foot wide path from the end of the existing Riverbend Hospital path to Maple Island Road</t>
  </si>
  <si>
    <t>…</t>
  </si>
  <si>
    <t>PB-1</t>
  </si>
  <si>
    <t>Booth Kelly Road</t>
  </si>
  <si>
    <t>South 28th Street to South 49th Place</t>
  </si>
  <si>
    <t>Construct a new multi-use 12-foot wide path from South 28th St to South 49th St</t>
  </si>
  <si>
    <t>PB-37</t>
  </si>
  <si>
    <t>Incomplete - should read "S. 28th"</t>
  </si>
  <si>
    <t>Glenwood Area Willamette River Path (A)</t>
  </si>
  <si>
    <t xml:space="preserve"> From end of existing path, east of I-5, to Willamette River bridges</t>
  </si>
  <si>
    <t>Construct a new multi-use 12-foot wide path from the end of the existing path, east of I-5 to Willamette River bridges</t>
  </si>
  <si>
    <t>Springfield, Willamalane</t>
  </si>
  <si>
    <t>PB-17</t>
  </si>
  <si>
    <t>Springfield - Mt. Pisgah Connector</t>
  </si>
  <si>
    <t>Middle Fork Path to Buford Park Road</t>
  </si>
  <si>
    <t>Route, Multi-Use Path, Bridge</t>
  </si>
  <si>
    <t>Willamalane, Lane County, Springfield</t>
  </si>
  <si>
    <t xml:space="preserve">Incomplete </t>
  </si>
  <si>
    <t>Don't see this project in Springfield TSP</t>
  </si>
  <si>
    <t xml:space="preserve">New multi-use path </t>
  </si>
  <si>
    <t>Flamingo Avenue to Gateway Street south of Game Bird Park</t>
  </si>
  <si>
    <t>Construct a new 12-foot wide multi-use path</t>
  </si>
  <si>
    <t>PB-2</t>
  </si>
  <si>
    <t>Incomplete - "Flamingo" not "Flemingo"</t>
  </si>
  <si>
    <t>Wayside Loop</t>
  </si>
  <si>
    <t>Manor Drive to Riverbend Path</t>
  </si>
  <si>
    <t>Construct a new multi-use 12-foot wide path from Wayside Lane/Ann Court to the existing Sacred Heart Medical Center-Riverbend path</t>
  </si>
  <si>
    <t>PB-4</t>
  </si>
  <si>
    <t>Incomplete - update name and map visual to match Springfield TSP 2020 update revision.</t>
  </si>
  <si>
    <t>Anderson Lane</t>
  </si>
  <si>
    <t>By-Gully path to Centennial Blvd.</t>
  </si>
  <si>
    <t>Add signing and striping on Anderson St and West Quintalt St for bicycle facilities and construct 12-foot wide multi-use path between Anderson Lane and Quintalt St</t>
  </si>
  <si>
    <t>PB-13</t>
  </si>
  <si>
    <t>Glenwood Bicycle / Pedestrian Bridge</t>
  </si>
  <si>
    <t>Downtown Springfield and Glenwood</t>
  </si>
  <si>
    <t>Build bridge between Downtown Springfield and Glenwood or modify existing Willamette River Bridges</t>
  </si>
  <si>
    <t>PB-19</t>
  </si>
  <si>
    <t>Haul Road</t>
  </si>
  <si>
    <t>Daisy Street to Booth Kelly Road</t>
  </si>
  <si>
    <t xml:space="preserve">Construct a new multi-use 12-foot-wide path in the Haul Raod right-of-way </t>
  </si>
  <si>
    <t>PB-38</t>
  </si>
  <si>
    <t>In construction (Daisy St to edge of Woodland Ridge subdivision) - complete by time RTP is adopted.Might need to check and see if this project's entirety is accounted for with current development construction or not. PB-38 is on the Springfield TSP beyond 20-yr list, but clearly it is happening sooner!</t>
  </si>
  <si>
    <t>Keep or delete</t>
  </si>
  <si>
    <t>Haul Road Path</t>
  </si>
  <si>
    <t>South 49th Place to UGB</t>
  </si>
  <si>
    <t xml:space="preserve">Construct a new multi-use 12-foot-wide path </t>
  </si>
  <si>
    <t>PB-46</t>
  </si>
  <si>
    <t>Partially in construction - partially complete by time RTP is adopted.</t>
  </si>
  <si>
    <t>Glenwood Area Willamette River Path (B)</t>
  </si>
  <si>
    <t>Springfield Bridges to Seavey Loop Road</t>
  </si>
  <si>
    <t>PB-18</t>
  </si>
  <si>
    <t xml:space="preserve">This description and geographic limit does not match the Springfield TSP. </t>
  </si>
  <si>
    <t>Fern Ridge West Connector</t>
  </si>
  <si>
    <t>Royal Street to Fern Ridge Path</t>
  </si>
  <si>
    <t>PB-395</t>
  </si>
  <si>
    <t>Spring Boulevard (B)</t>
  </si>
  <si>
    <t>Central Boulevard to E. 30th Avenue</t>
  </si>
  <si>
    <t>PB-211</t>
  </si>
  <si>
    <t>Avalon Street (A)</t>
  </si>
  <si>
    <t xml:space="preserve">Candlelight Drive to N Danebo </t>
  </si>
  <si>
    <t>Multi-Use Path/Route</t>
  </si>
  <si>
    <t>PB-196</t>
  </si>
  <si>
    <t>West Bank Path Completion</t>
  </si>
  <si>
    <t>Formac to Owosso Bridge</t>
  </si>
  <si>
    <t>Construct new concrete multi-use path for Riverbank trail system</t>
  </si>
  <si>
    <t>PB-213</t>
  </si>
  <si>
    <t>South Bank Path</t>
  </si>
  <si>
    <t>Autzen Connector to Rail underpass</t>
  </si>
  <si>
    <t>E. 30th Avenue Path</t>
  </si>
  <si>
    <t>Hilyard to Spring</t>
  </si>
  <si>
    <t>PB-21</t>
  </si>
  <si>
    <t>W. 7th Avenue Path</t>
  </si>
  <si>
    <t>W. 5th Avenue to Garfield Street</t>
  </si>
  <si>
    <t>PB-222</t>
  </si>
  <si>
    <t>I-5 Off-Ramp Path</t>
  </si>
  <si>
    <t>South Bank Path to Riveriew Street</t>
  </si>
  <si>
    <t>PB-376</t>
  </si>
  <si>
    <t>W. Amazon Drive Path</t>
  </si>
  <si>
    <t>Martin Steet to southern section of W. Amazon Drive</t>
  </si>
  <si>
    <t>...</t>
  </si>
  <si>
    <t>PB-475</t>
  </si>
  <si>
    <t>Division Avenue Sidewalk Path</t>
  </si>
  <si>
    <t>Lone Oak Ave. to Beaver Street</t>
  </si>
  <si>
    <t>PB-481</t>
  </si>
  <si>
    <t>Franklin Boulevard Sidewalk Path</t>
  </si>
  <si>
    <t>Alder Street to Millrace Park Path</t>
  </si>
  <si>
    <t>Other Urban Principle Arterial</t>
  </si>
  <si>
    <t>PB-508</t>
  </si>
  <si>
    <t>West Bank Path Extension</t>
  </si>
  <si>
    <t>Division Avenue (at Beaver Street) to Wilkes Drive</t>
  </si>
  <si>
    <t>Construct new concrete multi-use path to extend Riverbank path system</t>
  </si>
  <si>
    <t>Urban Collector</t>
  </si>
  <si>
    <t>PB-552</t>
  </si>
  <si>
    <t>Beaver-Wilkes Multi-Use Path</t>
  </si>
  <si>
    <t>Beaver Street to Wilkes street along Eugene's UGB</t>
  </si>
  <si>
    <t>Construct a separated multi-use path facility</t>
  </si>
  <si>
    <t>LCTSP-18a</t>
  </si>
  <si>
    <t>Check ETSP to see if this project matches with any</t>
  </si>
  <si>
    <t>Beaver Street - Hunsaker Lane</t>
  </si>
  <si>
    <t>Division Ave to River Road</t>
  </si>
  <si>
    <t>Construct consistent with Beaver-Hunsunker Corridor Study recommendations</t>
  </si>
  <si>
    <t>LCTSP-18b</t>
  </si>
  <si>
    <t>57th Street to Jasper Road</t>
  </si>
  <si>
    <t>Construct multi-use path on both sides of Bob Straub Parkway</t>
  </si>
  <si>
    <t>LCTSP-21a</t>
  </si>
  <si>
    <t>Check STSP</t>
  </si>
  <si>
    <t>Estimated Cost (2016)</t>
  </si>
  <si>
    <t>Project Category:  Multi-Use Paths With Road Project</t>
  </si>
  <si>
    <t>STSP-PB-13, LCTSP-9</t>
  </si>
  <si>
    <t>This project is mentioned on the page Bike Constrained - woutRd. Should it be mentioned again here?</t>
  </si>
  <si>
    <t>Project Category:  On-Street Lanes or Routes With Road Project</t>
  </si>
  <si>
    <t>Striped Lane</t>
  </si>
  <si>
    <t xml:space="preserve"> $-   </t>
  </si>
  <si>
    <t xml:space="preserve">Complete? Section to north still Incomplete -  looks as if the visual on the map is for the section that Lane Co just got funded, but it differs from 750 on the Fiscally Constrained Roadway Projects map? Perhaps the description for this project on this list needs to be adjusted? Is this supposed to have an estimated construction year? </t>
  </si>
  <si>
    <t>Check back with Lane County's projects</t>
  </si>
  <si>
    <t>Menlo Loop to West D Street</t>
  </si>
  <si>
    <t>Incomplete - is this supposed to have an estimated construction year?</t>
  </si>
  <si>
    <t>Marcola Road to Railroad Tracks</t>
  </si>
  <si>
    <t>19th Avenue</t>
  </si>
  <si>
    <t>Henderson Ave to Franklin Blvd.</t>
  </si>
  <si>
    <t>Incomplete - this is all Lane Co, please change jurisdiction.Time frame probably needs to be updated.</t>
  </si>
  <si>
    <t>Check back with Lane County's projects... this is posted in LC, but it is also listed in constrained-urban standards. Should it be located in both sections?</t>
  </si>
  <si>
    <t>Extend South 48th St to Daisy St</t>
  </si>
  <si>
    <t>Daisy St and South 48th St</t>
  </si>
  <si>
    <t>Extend S. 48th St with a two-lane cross-section with a parallel multi-use 12-foot wide path and roundabout intersection treatment at Daisy St and 48th St</t>
  </si>
  <si>
    <t xml:space="preserve">Incomplete - this will be a multiuse path on the side of the road instead of a bike lane. Please update to match 2020 TSP update. </t>
  </si>
  <si>
    <t>This should be moved to the Bike Constrained - woutRd section since this is parallel to the road, correct?</t>
  </si>
  <si>
    <t>Commercial Street</t>
  </si>
  <si>
    <t>Main St to South F St</t>
  </si>
  <si>
    <t xml:space="preserve">Incomplete - update description to multiuse path? </t>
  </si>
  <si>
    <t>Removed US-7 since it is an illustrative project; Multiuse path not relevant for this since it the geo. limits were mislabelled</t>
  </si>
  <si>
    <t xml:space="preserve"> $                              -  </t>
  </si>
  <si>
    <t>PB-45</t>
  </si>
  <si>
    <t>Striped Lane or Route</t>
  </si>
  <si>
    <t>PB-61</t>
  </si>
  <si>
    <t>Bailey Lane</t>
  </si>
  <si>
    <t>Harlow Road to Willakenzie</t>
  </si>
  <si>
    <t>Bicycle Boulevard</t>
  </si>
  <si>
    <t>PB-131</t>
  </si>
  <si>
    <t>PB-44</t>
  </si>
  <si>
    <t>North-to-South section</t>
  </si>
  <si>
    <t>Striped lane</t>
  </si>
  <si>
    <t>Other Urban Freeway and Expressways</t>
  </si>
  <si>
    <t xml:space="preserve">This project is not currently funded. This section of roadway is included in the OR126: Veneta-Eugene NEPA sudy, which will be completed in 2021. 
</t>
  </si>
  <si>
    <t>Donald Street to Cline Road</t>
  </si>
  <si>
    <t>Striped Lane, shoulders</t>
  </si>
  <si>
    <t>Rural Major Collector</t>
  </si>
  <si>
    <t>Barger Drive to West 11th Avenue</t>
  </si>
  <si>
    <t>West-to-East section</t>
  </si>
  <si>
    <t>Other Urban Principal Arterial</t>
  </si>
  <si>
    <t>Project Category:  On-Street Lanes or Routes Without Road Project</t>
  </si>
  <si>
    <t>66th Street</t>
  </si>
  <si>
    <t>Add bicycle lanes</t>
  </si>
  <si>
    <t>PB-53</t>
  </si>
  <si>
    <t>S. 67th Street</t>
  </si>
  <si>
    <t>Ivy Street to Main Street</t>
  </si>
  <si>
    <t>Add shared-use signing and striping and construct sidewalks to fill gaps</t>
  </si>
  <si>
    <t>PB-49</t>
  </si>
  <si>
    <t>S. 70th Street</t>
  </si>
  <si>
    <t>Main Street to Ivy Street</t>
  </si>
  <si>
    <t>Add shared-use signing and striping</t>
  </si>
  <si>
    <t>PB-51</t>
  </si>
  <si>
    <t>Ivy Street</t>
  </si>
  <si>
    <t>S. 67th Street to S. 70th Street</t>
  </si>
  <si>
    <t>PB-50</t>
  </si>
  <si>
    <t>Incomplete - segment in City near schools complete, majority County jurisdiction. Ask County for updated time frame.</t>
  </si>
  <si>
    <t>Check with LC</t>
  </si>
  <si>
    <t>5th Street</t>
  </si>
  <si>
    <t>Centennial Boulevard to A Street</t>
  </si>
  <si>
    <t>Add bicycle facility signing and striping</t>
  </si>
  <si>
    <t>PB-23</t>
  </si>
  <si>
    <t>Incomplete - did bicycle wayfinding and sharrows on 4th St as interim alternative route in 2020.</t>
  </si>
  <si>
    <t>Mill Street</t>
  </si>
  <si>
    <t>Restripe for bicycle facilities with signing</t>
  </si>
  <si>
    <t>PB-20</t>
  </si>
  <si>
    <t>Incomplete - funded as part of Mill Street Reconstruct project</t>
  </si>
  <si>
    <t>Nugget, 15th, 17th, 19th in Glenwood</t>
  </si>
  <si>
    <t>Route</t>
  </si>
  <si>
    <t>Incomplete - Lane County jurisdiction</t>
  </si>
  <si>
    <t>Rainbow Drive</t>
  </si>
  <si>
    <t>PB-14</t>
  </si>
  <si>
    <t>5th Street to 28th Street</t>
  </si>
  <si>
    <t>Add bicycle lanes or route</t>
  </si>
  <si>
    <t>PB-54</t>
  </si>
  <si>
    <t>Commercial Street to Main Street</t>
  </si>
  <si>
    <t>Incomplete - name should be "36th St" not "N." per Springfield street naming conventions.</t>
  </si>
  <si>
    <t>48th/G/52nd</t>
  </si>
  <si>
    <t>High Banks Road to Aster Street</t>
  </si>
  <si>
    <t>Construct a new multi-use 12-foot wide path from High Banks Road to Aster St.</t>
  </si>
  <si>
    <t>PB-55</t>
  </si>
  <si>
    <t>Incomplete - update to match 2020 Springfield TSP update (multi-use path, not bike lanes). Need to update cost estimate also ($1,600,000 in 2017 dollars per TSP Volume 2 cost estimate sheet).</t>
  </si>
  <si>
    <t>Virginia Ave / Daisy Street</t>
  </si>
  <si>
    <t>South 32nd St to Bob Straub Parkway</t>
  </si>
  <si>
    <t>PB-36</t>
  </si>
  <si>
    <t>In Progress / Partially Complete</t>
  </si>
  <si>
    <t>Pioneer Parkway</t>
  </si>
  <si>
    <t>Pioneer Parkway at D, E, and F Streets</t>
  </si>
  <si>
    <t>Add crosswalks on Pioneer Parkway with signage</t>
  </si>
  <si>
    <t>D, E, or F Streets</t>
  </si>
  <si>
    <t>Add biycle facility signing and striping</t>
  </si>
  <si>
    <t>PB-24</t>
  </si>
  <si>
    <t>Hartman Lane/Don Street</t>
  </si>
  <si>
    <t>South of Harlow Road to OR 126</t>
  </si>
  <si>
    <t>Add signing and striping for bicycle facilities and construct sidewalks to fill gaps</t>
  </si>
  <si>
    <t>PB-5</t>
  </si>
  <si>
    <t xml:space="preserve">Oakdale Street/Pheasant Street/et al. </t>
  </si>
  <si>
    <t>Game Farm Road to Gateway Road</t>
  </si>
  <si>
    <t>Add signing and striping for bicycle facilities</t>
  </si>
  <si>
    <t>PB-3</t>
  </si>
  <si>
    <t>West D</t>
  </si>
  <si>
    <t>Mill Street to D Street Path</t>
  </si>
  <si>
    <t>PB-15</t>
  </si>
  <si>
    <t>In Progress</t>
  </si>
  <si>
    <t>Aspen Street to D Street Path</t>
  </si>
  <si>
    <t>Add bicycle facility signing and striping; construct sidewalks to fill gaps</t>
  </si>
  <si>
    <t>PB-16</t>
  </si>
  <si>
    <t>A Street</t>
  </si>
  <si>
    <t>5th Street to 10th Street</t>
  </si>
  <si>
    <t>Restripe for bicycle facilities</t>
  </si>
  <si>
    <t>PB-26</t>
  </si>
  <si>
    <t>33rd Street</t>
  </si>
  <si>
    <t>V Street to EWEB Path</t>
  </si>
  <si>
    <t>PB-30</t>
  </si>
  <si>
    <t>Mountaingate Drive</t>
  </si>
  <si>
    <t>Mountaingate Entrance to Dogwood Street</t>
  </si>
  <si>
    <t>Add shared-use signing and striping, construct sidewalks and drainage improvements to fill gaps</t>
  </si>
  <si>
    <t>2030-2024</t>
  </si>
  <si>
    <t>Hayden BridgeWay/Grovedale Drive</t>
  </si>
  <si>
    <t>Hayden Bridge Way/3rd Street, Hayden Bridge</t>
  </si>
  <si>
    <t>Add a crosswalk and RRFB</t>
  </si>
  <si>
    <t>PB-8</t>
  </si>
  <si>
    <t>This is Lane County's - please update jurisdiction to reflect this.</t>
  </si>
  <si>
    <t xml:space="preserve">EWEB Path </t>
  </si>
  <si>
    <t>Path crossings of 2nd Street, 9th Street, 11th Street, Rose Blossom Drive, Debra Street, 15th Street, 33rd Street and 35th Street</t>
  </si>
  <si>
    <t>Improve path crossings to emphasize path priority and improve safety</t>
  </si>
  <si>
    <t>PB-9</t>
  </si>
  <si>
    <t>Incomplete - please fix end of name (Debra, etc. instead of "?")</t>
  </si>
  <si>
    <t>2nd Street/Q Street</t>
  </si>
  <si>
    <t>Add a crosswalk with RRFB</t>
  </si>
  <si>
    <t>PB-10</t>
  </si>
  <si>
    <t>At Centennial Boulevard</t>
  </si>
  <si>
    <t>Add bicycle facilities through the intersection</t>
  </si>
  <si>
    <t>PB-22</t>
  </si>
  <si>
    <t xml:space="preserve"> @ D Street</t>
  </si>
  <si>
    <t>Add bicycle facility signing and striping to improve visiblity</t>
  </si>
  <si>
    <t>PB-25</t>
  </si>
  <si>
    <t xml:space="preserve">Main Street </t>
  </si>
  <si>
    <t xml:space="preserve"> @ 38th Street</t>
  </si>
  <si>
    <t>Add a mid-block crosswalk with a RRFB</t>
  </si>
  <si>
    <t>Other Urban Fwys &amp; Expressways</t>
  </si>
  <si>
    <t>PB-34</t>
  </si>
  <si>
    <t xml:space="preserve"> @ Daisy Street</t>
  </si>
  <si>
    <t>Add a pedestrian/bicycle signal and crossing, coordinate with Springfield TSP's R-44</t>
  </si>
  <si>
    <t>PB-43</t>
  </si>
  <si>
    <t>Incomplete - Lane County jurisdiction, ask them about timing</t>
  </si>
  <si>
    <t xml:space="preserve"> @ 66th Street</t>
  </si>
  <si>
    <t>Add crosswalk with RRFB</t>
  </si>
  <si>
    <t>PB-47</t>
  </si>
  <si>
    <t>69th Street</t>
  </si>
  <si>
    <t>PB-48</t>
  </si>
  <si>
    <t>Incomplete - temporary RRFB currently located here, but permanent project incomplete.</t>
  </si>
  <si>
    <t>Citywide</t>
  </si>
  <si>
    <t>Install mid-block crossings City-wide with RRFBs</t>
  </si>
  <si>
    <t>PB-52</t>
  </si>
  <si>
    <t>In progress - Centennial Blvd at 13th St, S. 32nd at Agnes Stewart MS, Thurston Rd at 64th St, and 21st at H St installed, standard ball flashers along EWEB path and at S. 42nd/Holly upgraded to RRFBs, Jasper Rd at Dondea and Filbert in design, etc.</t>
  </si>
  <si>
    <t>Oakway Road</t>
  </si>
  <si>
    <t>Coburg Road to Cal Young Road</t>
  </si>
  <si>
    <t>Protected Bike Lane</t>
  </si>
  <si>
    <t>PB-391</t>
  </si>
  <si>
    <t>Cal Young Road</t>
  </si>
  <si>
    <t>Willakenzie Road to Oakway Road</t>
  </si>
  <si>
    <t>PB-392</t>
  </si>
  <si>
    <t>Willakenzie Road</t>
  </si>
  <si>
    <t>I-5 Path to Cal Young Road</t>
  </si>
  <si>
    <t>PB-393</t>
  </si>
  <si>
    <t>River Road</t>
  </si>
  <si>
    <t>Division Avenue to Northwest Expressway</t>
  </si>
  <si>
    <t>Urban Principal Arterial</t>
  </si>
  <si>
    <t>PB-526</t>
  </si>
  <si>
    <t>Garfield Street</t>
  </si>
  <si>
    <t>Roosevelt Boulevard to W. 6th Avenue</t>
  </si>
  <si>
    <t>PB-41</t>
  </si>
  <si>
    <t>partial (Roosevelt to 2nd Ave complete)</t>
  </si>
  <si>
    <t>Lincoln Street</t>
  </si>
  <si>
    <t>W 5th Ave to W 13th Ave</t>
  </si>
  <si>
    <t>PB-571</t>
  </si>
  <si>
    <t>Lawrence Street</t>
  </si>
  <si>
    <t>Cheshire Ave to W 13th Ave</t>
  </si>
  <si>
    <t>PB-114</t>
  </si>
  <si>
    <t>McKinley Street</t>
  </si>
  <si>
    <t>5th Avenue to 7th Avenue</t>
  </si>
  <si>
    <t>10th Avenue to 15th Avenue</t>
  </si>
  <si>
    <t>PB-488</t>
  </si>
  <si>
    <t>Polk Street</t>
  </si>
  <si>
    <t>5th Avenue to 24th Avenue</t>
  </si>
  <si>
    <t>PB-523</t>
  </si>
  <si>
    <t>High Street</t>
  </si>
  <si>
    <t>Cheshire St to 4th Avenue</t>
  </si>
  <si>
    <t>PB-503</t>
  </si>
  <si>
    <t>E 6th Avenue to E 19th Avenue</t>
  </si>
  <si>
    <t>E 4th Avenue to E 6th Avenue</t>
  </si>
  <si>
    <t>Bike Lane</t>
  </si>
  <si>
    <t>PB-574</t>
  </si>
  <si>
    <t>Lincoln St to E Broadway</t>
  </si>
  <si>
    <t>PB-583</t>
  </si>
  <si>
    <t>E 24th Avenue</t>
  </si>
  <si>
    <t>Willamette Street to Alder Street</t>
  </si>
  <si>
    <t>PB-589</t>
  </si>
  <si>
    <t>Throne Drive / Danebo Avenue</t>
  </si>
  <si>
    <t>Barger Avenue to Royal Avenue</t>
  </si>
  <si>
    <t>PB-609; PB-73</t>
  </si>
  <si>
    <t>Golden Gardens</t>
  </si>
  <si>
    <t>Jessen Drive to Barger Drive</t>
  </si>
  <si>
    <t>PB-74</t>
  </si>
  <si>
    <t>Prairie Road</t>
  </si>
  <si>
    <t>Maxwell Road to Highway 99</t>
  </si>
  <si>
    <t>PB-59</t>
  </si>
  <si>
    <t>Ashbury to Ayers Road</t>
  </si>
  <si>
    <t xml:space="preserve">Striped Lane </t>
  </si>
  <si>
    <t>PB-482</t>
  </si>
  <si>
    <t>Tandy Turn / Lariat Meadows</t>
  </si>
  <si>
    <t>Oakway Road to Coburg Road</t>
  </si>
  <si>
    <t>PB-126</t>
  </si>
  <si>
    <t>Valley River Way (A)</t>
  </si>
  <si>
    <t>Valley River Drive to Valley River Connector</t>
  </si>
  <si>
    <t>Sidewalk Path</t>
  </si>
  <si>
    <t>Van Duyn Road / Bogart Road</t>
  </si>
  <si>
    <t>Willakenzie Road to Harlow Road</t>
  </si>
  <si>
    <t>Grove Street</t>
  </si>
  <si>
    <t>Silver Lane to Howard Avenue</t>
  </si>
  <si>
    <t>0.16
0.53</t>
  </si>
  <si>
    <t>Hilliard Lane</t>
  </si>
  <si>
    <t>N. Park Avenue to W. Bank Trail</t>
  </si>
  <si>
    <t>PB-163</t>
  </si>
  <si>
    <t>Horn Lane</t>
  </si>
  <si>
    <t>Lake Drive to River Road</t>
  </si>
  <si>
    <t>PB-161</t>
  </si>
  <si>
    <t>Howard Avenue</t>
  </si>
  <si>
    <t>River Road to N. Park Avenue</t>
  </si>
  <si>
    <t>PB-539</t>
  </si>
  <si>
    <t>Lake Drive / Horn Ln/ N. Park Avenue</t>
  </si>
  <si>
    <t>Howard Road to Northwest Expressway</t>
  </si>
  <si>
    <t>PB-159</t>
  </si>
  <si>
    <t>N. Park Avenue</t>
  </si>
  <si>
    <t>Maxwell Road to Horn Lane</t>
  </si>
  <si>
    <t>PB-157</t>
  </si>
  <si>
    <t>Brooklyn to Willamette River</t>
  </si>
  <si>
    <t>Striped lane or multi-use path</t>
  </si>
  <si>
    <t>Exempt - Air Quality - bike and ped facilities</t>
  </si>
  <si>
    <t>Check Springfield TSP for jurisdictional #</t>
  </si>
  <si>
    <t>McVay Highway (OR99)</t>
  </si>
  <si>
    <t>I-5 to 30th Ave</t>
  </si>
  <si>
    <t>Urban Minor Arterial</t>
  </si>
  <si>
    <t>I-5 is parallel to McVay Highway (OR99)?  The project description needs to be edited.</t>
  </si>
  <si>
    <t xml:space="preserve">Project Status? </t>
  </si>
  <si>
    <t>Coburg Loop Path: Armitage Park Connector</t>
  </si>
  <si>
    <t>McKenzie View Rd. intersection at Coburg Rd. north (most likely) along former rail grade connecting adjacent to Roberts Rd. to Assessors Map 16-03-33-40, Tax Lot 00700</t>
  </si>
  <si>
    <t>A 10' wide hardsurface, multiuse path extending approximately one mile between Southern end of Roberts Rd., Coburg and ArmitageCounty Park, Eugene on the McKenzie River</t>
  </si>
  <si>
    <t>These projects should be moved to Bike Constrained - onstreet woutRD since they occur within 20 years, correct?</t>
  </si>
  <si>
    <t>New multi-use path</t>
  </si>
  <si>
    <t>South 2nd Street to South B Street</t>
  </si>
  <si>
    <t>Construct a new multi-use 12-foot wide path from South 2nd St to South B St</t>
  </si>
  <si>
    <t>PB-28</t>
  </si>
  <si>
    <t>Incomplete - adjust limits to match 2020 Springfield TSP amendments</t>
  </si>
  <si>
    <t>South 2nd Street to Island Park</t>
  </si>
  <si>
    <t>Construct a new multi-use 12-foot wide path along the Mill Race</t>
  </si>
  <si>
    <t>PB-27</t>
  </si>
  <si>
    <t>I-5 Path</t>
  </si>
  <si>
    <t>Willamette River Area Path to By-Gully Path</t>
  </si>
  <si>
    <t>Construct a new multi-use 12-foot wide path parallel to I-5 from Willamette River area path/Eastgate Woodlands to the end of the By-Gully Path</t>
  </si>
  <si>
    <t>PB-12</t>
  </si>
  <si>
    <t>By Gully Path Extension</t>
  </si>
  <si>
    <t xml:space="preserve"> Pioneer Parkway to 5th Street</t>
  </si>
  <si>
    <t>Construct a new multi-use 12-foot wide path from the existing By-Gully path at Pioneer Parkway to 5th St</t>
  </si>
  <si>
    <t>Willamalane, Springfield</t>
  </si>
  <si>
    <t>PB-11</t>
  </si>
  <si>
    <t>Extend EWEB Trail</t>
  </si>
  <si>
    <t>Pioneer Parkway to Don St</t>
  </si>
  <si>
    <t>Construct a new multi-use 12-foot wide path in the EWEB powerline corridor from Pioneer Parkway to Don St with a crossing of Pioneer Parkway and Laura St</t>
  </si>
  <si>
    <t>PB-7</t>
  </si>
  <si>
    <t>Springfield Christian School Channel Path</t>
  </si>
  <si>
    <t>Dornoch St to Laura St</t>
  </si>
  <si>
    <t>Construct a new multi-use 12-foot wide path from Dornoch St to Laura St</t>
  </si>
  <si>
    <t>PB-6</t>
  </si>
  <si>
    <t>16th Avenue Connector</t>
  </si>
  <si>
    <t>Fern Ridge Path to Jefferson Street</t>
  </si>
  <si>
    <t>PB-448</t>
  </si>
  <si>
    <t>Augusta Street Path</t>
  </si>
  <si>
    <t>Laurel Hill Park to 30th Avenue</t>
  </si>
  <si>
    <t>PB-242</t>
  </si>
  <si>
    <t>West Bank Path (B)</t>
  </si>
  <si>
    <t>Hileman Co. Park to Beltline Highway</t>
  </si>
  <si>
    <t>Willamette McKenzie Path</t>
  </si>
  <si>
    <t>Beltline Road to Armitage Park</t>
  </si>
  <si>
    <t>S-17</t>
  </si>
  <si>
    <t>Fern Ridge Path #3</t>
  </si>
  <si>
    <t>Royal Avenue to Fern Ridge Reservoir</t>
  </si>
  <si>
    <t>Division Avenue</t>
  </si>
  <si>
    <t>Loan Oak to Beaver Street</t>
  </si>
  <si>
    <t>McVay Highway</t>
  </si>
  <si>
    <t>I-5 to Franklin Boulevard</t>
  </si>
  <si>
    <t xml:space="preserve">Springfield </t>
  </si>
  <si>
    <t>Jenkins Drive to Mill St.</t>
  </si>
  <si>
    <t>Jefferson Street</t>
  </si>
  <si>
    <t>5th Avenue to 28th Avenue</t>
  </si>
  <si>
    <t>Washington Street</t>
  </si>
  <si>
    <t>5th Avenue to 13th Avenue</t>
  </si>
  <si>
    <t>Portland Street</t>
  </si>
  <si>
    <t>24th Avenue to 27th Avenue</t>
  </si>
  <si>
    <t>PB-397</t>
  </si>
  <si>
    <t>Spyglass Drive</t>
  </si>
  <si>
    <t>Cal Young Road to Oakway Road</t>
  </si>
  <si>
    <t>Route, Accessway</t>
  </si>
  <si>
    <t>PB-77; PB-258</t>
  </si>
  <si>
    <t>Note: This will likely get removed from the TSP - should this be removed from the project list then?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</si>
</sst>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_([$$-409]* #,##0_);_([$$-409]* \(#,##0\);_([$$-409]* &quot;-&quot;??_);_(@_)"/>
    <numFmt numFmtId="165" formatCode="_(&quot;$&quot;* #,##0_);_(&quot;$&quot;* \(#,##0\);_(&quot;$&quot;* &quot;-&quot;??_);_(@_)"/>
    <numFmt numFmtId="166" formatCode="_([$$-409]* #,##0_);_([$$-409]* \(#,##0\);_([$$-409]* &quot;-&quot;?_);_(@_)"/>
  </numFmts>
  <fonts count="37">
    <font>
      <sz val="11"/>
      <color theme="1"/>
      <name val="Calibri"/>
      <family val="2"/>
      <scheme val="minor"/>
    </font>
    <font>
      <b/>
      <sz val="11"/>
      <color theme="1"/>
      <name val="Calibri"/>
      <family val="2"/>
      <scheme val="minor"/>
    </font>
    <font>
      <b/>
      <sz val="12"/>
      <color theme="1"/>
      <name val="Calibri"/>
      <family val="2"/>
      <scheme val="minor"/>
    </font>
    <font>
      <strike/>
      <sz val="11"/>
      <color theme="1"/>
      <name val="Calibri"/>
      <family val="2"/>
      <scheme val="minor"/>
    </font>
    <font>
      <b/>
      <sz val="14"/>
      <color theme="1"/>
      <name val="Calibri"/>
      <family val="2"/>
      <scheme val="minor"/>
    </font>
    <font>
      <sz val="12"/>
      <name val="Arial"/>
      <family val="2"/>
    </font>
    <font>
      <i/>
      <sz val="12"/>
      <name val="Arial"/>
      <family val="2"/>
    </font>
    <font>
      <sz val="11"/>
      <name val="Calibri"/>
    </font>
    <font>
      <i/>
      <sz val="11"/>
      <name val="Calibri"/>
    </font>
    <font>
      <sz val="11"/>
      <color rgb="FF0D0D0D"/>
      <name val="Calibri"/>
    </font>
    <font>
      <i/>
      <strike/>
      <sz val="11"/>
      <name val="Calibri"/>
    </font>
    <font>
      <strike/>
      <sz val="11"/>
      <name val="Calibri"/>
    </font>
    <font>
      <sz val="11"/>
      <color rgb="FFFF0000"/>
      <name val="Calibri"/>
      <family val="2"/>
      <scheme val="minor"/>
    </font>
    <font>
      <sz val="10"/>
      <name val="Arial"/>
      <family val="2"/>
    </font>
    <font>
      <sz val="12"/>
      <color rgb="FF000000"/>
      <name val="Arial"/>
      <family val="2"/>
    </font>
    <font>
      <i/>
      <strike/>
      <sz val="12"/>
      <name val="Arial"/>
      <family val="2"/>
    </font>
    <font>
      <sz val="10"/>
      <color rgb="FF000000"/>
      <name val="Arial"/>
      <family val="2"/>
    </font>
    <font>
      <b/>
      <sz val="12"/>
      <name val="Arial"/>
      <family val="2"/>
    </font>
    <font>
      <b/>
      <sz val="12"/>
      <color rgb="FF000000"/>
      <name val="Arial"/>
      <family val="2"/>
    </font>
    <font>
      <b/>
      <i/>
      <sz val="12"/>
      <name val="Arial"/>
      <family val="2"/>
    </font>
    <font>
      <b/>
      <i/>
      <sz val="16"/>
      <name val="Arial"/>
      <family val="2"/>
    </font>
    <font>
      <sz val="12"/>
      <color rgb="FF0D0D0D"/>
      <name val="Arial"/>
      <family val="2"/>
    </font>
    <font>
      <i/>
      <sz val="12"/>
      <color rgb="FF000000"/>
      <name val="Arial"/>
      <family val="2"/>
    </font>
    <font>
      <i/>
      <sz val="12"/>
      <color rgb="FF0D0D0D"/>
      <name val="Arial"/>
      <family val="2"/>
    </font>
    <font>
      <b/>
      <i/>
      <sz val="16"/>
      <color rgb="FF000000"/>
      <name val="Arial"/>
      <family val="2"/>
    </font>
    <font>
      <sz val="12"/>
      <color rgb="FF808080"/>
      <name val="Arial"/>
      <family val="2"/>
    </font>
    <font>
      <strike/>
      <sz val="12"/>
      <name val="Arial"/>
      <family val="2"/>
    </font>
    <font>
      <b/>
      <sz val="12"/>
      <color rgb="FF0D0D0D"/>
      <name val="Arial"/>
      <family val="2"/>
    </font>
    <font>
      <sz val="12"/>
      <color rgb="FFA6A6A6"/>
      <name val="Arial"/>
      <family val="2"/>
    </font>
    <font>
      <sz val="12"/>
      <color theme="1"/>
      <name val="Calibri"/>
      <family val="2"/>
      <scheme val="minor"/>
    </font>
    <font>
      <b/>
      <i/>
      <sz val="12"/>
      <color rgb="FF000000"/>
      <name val="Arial"/>
      <family val="2"/>
    </font>
    <font>
      <sz val="11"/>
      <color rgb="FF000000"/>
      <name val="Calibri"/>
      <family val="2"/>
      <scheme val="minor"/>
    </font>
    <font>
      <sz val="11"/>
      <color rgb="FF000000"/>
      <name val="Calibri"/>
      <family val="2"/>
    </font>
    <font>
      <strike/>
      <sz val="12"/>
      <color rgb="FF0D0D0D"/>
      <name val="Arial"/>
      <family val="2"/>
    </font>
    <font>
      <strike/>
      <sz val="12"/>
      <color theme="1"/>
      <name val="Calibri"/>
      <family val="2"/>
      <scheme val="minor"/>
    </font>
    <font>
      <strike/>
      <sz val="11"/>
      <color rgb="FF000000"/>
      <name val="Calibri"/>
      <family val="2"/>
    </font>
    <font>
      <strike/>
      <sz val="12"/>
      <color rgb="FF000000"/>
      <name val="Arial"/>
      <family val="2"/>
    </font>
  </fonts>
  <fills count="5">
    <fill>
      <patternFill patternType="none"/>
    </fill>
    <fill>
      <patternFill patternType="gray125"/>
    </fill>
    <fill>
      <patternFill patternType="solid">
        <fgColor rgb="FFED7D31"/>
        <bgColor indexed="64"/>
      </patternFill>
    </fill>
    <fill>
      <patternFill patternType="solid">
        <fgColor rgb="FFFFFFFF"/>
        <bgColor indexed="64"/>
      </patternFill>
    </fill>
    <fill>
      <patternFill patternType="solid">
        <fgColor rgb="FFD9D9D9"/>
        <bgColor rgb="FF000000"/>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medium">
        <color rgb="FF333333"/>
      </top>
      <bottom style="medium">
        <color rgb="FF333333"/>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333333"/>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247">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2" fillId="0" borderId="0" xfId="0" applyFont="1" applyAlignment="1">
      <alignment vertical="center"/>
    </xf>
    <xf numFmtId="165" fontId="1"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165"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64" fontId="0" fillId="0" borderId="4" xfId="0" applyNumberFormat="1" applyBorder="1" applyAlignment="1">
      <alignment horizontal="center" vertical="center" wrapText="1"/>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1" fillId="0" borderId="2" xfId="0" applyFont="1" applyBorder="1" applyAlignment="1">
      <alignment horizontal="center" vertical="center"/>
    </xf>
    <xf numFmtId="6" fontId="0" fillId="0" borderId="0" xfId="0" applyNumberFormat="1" applyAlignment="1">
      <alignment horizontal="center"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2" borderId="0" xfId="0" applyFill="1" applyAlignment="1">
      <alignment horizontal="center" vertical="center" wrapText="1"/>
    </xf>
    <xf numFmtId="6" fontId="0" fillId="2" borderId="0" xfId="0" applyNumberFormat="1" applyFill="1" applyAlignment="1">
      <alignment horizontal="center" vertical="center" wrapText="1"/>
    </xf>
    <xf numFmtId="0" fontId="5" fillId="0" borderId="12" xfId="0" applyFont="1" applyFill="1" applyBorder="1" applyAlignment="1">
      <alignment wrapText="1"/>
    </xf>
    <xf numFmtId="0" fontId="5" fillId="0" borderId="13" xfId="0" applyFont="1" applyFill="1" applyBorder="1" applyAlignment="1">
      <alignment wrapText="1"/>
    </xf>
    <xf numFmtId="0" fontId="6" fillId="0" borderId="13" xfId="0" applyFont="1" applyFill="1" applyBorder="1" applyAlignment="1">
      <alignment wrapText="1"/>
    </xf>
    <xf numFmtId="0" fontId="8" fillId="0" borderId="11" xfId="0" applyFont="1" applyFill="1" applyBorder="1" applyAlignment="1">
      <alignment wrapText="1"/>
    </xf>
    <xf numFmtId="0" fontId="8" fillId="0" borderId="13" xfId="0" applyFont="1" applyFill="1" applyBorder="1" applyAlignment="1">
      <alignment wrapText="1"/>
    </xf>
    <xf numFmtId="0" fontId="7" fillId="0" borderId="11" xfId="0" applyFont="1" applyFill="1" applyBorder="1" applyAlignment="1">
      <alignment horizontal="center" vertical="center" wrapText="1"/>
    </xf>
    <xf numFmtId="0" fontId="7" fillId="0" borderId="13" xfId="0" applyFont="1" applyFill="1" applyBorder="1" applyAlignment="1">
      <alignment horizontal="center" vertical="center" wrapText="1"/>
    </xf>
    <xf numFmtId="6" fontId="7" fillId="3" borderId="11" xfId="0" applyNumberFormat="1" applyFont="1" applyFill="1" applyBorder="1" applyAlignment="1">
      <alignment horizontal="center" vertical="center" wrapText="1"/>
    </xf>
    <xf numFmtId="0" fontId="7" fillId="3" borderId="11" xfId="0" applyFont="1" applyFill="1" applyBorder="1" applyAlignment="1">
      <alignment horizontal="center" vertical="center" wrapText="1"/>
    </xf>
    <xf numFmtId="6" fontId="7" fillId="3" borderId="13" xfId="0" applyNumberFormat="1" applyFont="1" applyFill="1" applyBorder="1" applyAlignment="1">
      <alignment horizontal="center" vertical="center" wrapText="1"/>
    </xf>
    <xf numFmtId="0" fontId="7" fillId="3"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10" fillId="0" borderId="13" xfId="0" applyFont="1" applyFill="1" applyBorder="1" applyAlignment="1">
      <alignment wrapText="1"/>
    </xf>
    <xf numFmtId="0" fontId="7" fillId="0" borderId="0" xfId="0" applyFont="1" applyFill="1" applyBorder="1" applyAlignment="1">
      <alignment wrapText="1"/>
    </xf>
    <xf numFmtId="0" fontId="11" fillId="0" borderId="0" xfId="0" applyFont="1" applyFill="1" applyBorder="1" applyAlignment="1">
      <alignment wrapText="1"/>
    </xf>
    <xf numFmtId="0" fontId="12" fillId="0" borderId="0" xfId="0" applyFont="1" applyAlignment="1">
      <alignment horizontal="center" vertical="center" wrapText="1"/>
    </xf>
    <xf numFmtId="0" fontId="6" fillId="0" borderId="0" xfId="0" applyFont="1" applyFill="1" applyBorder="1" applyAlignment="1">
      <alignment vertical="center" wrapText="1"/>
    </xf>
    <xf numFmtId="0" fontId="6" fillId="0" borderId="0" xfId="0" applyFont="1" applyFill="1" applyBorder="1" applyAlignment="1">
      <alignment wrapText="1"/>
    </xf>
    <xf numFmtId="0" fontId="12" fillId="0" borderId="0" xfId="0" applyFont="1" applyAlignment="1">
      <alignment horizontal="left" vertical="center"/>
    </xf>
    <xf numFmtId="0" fontId="12" fillId="0" borderId="0" xfId="0" applyFont="1" applyAlignment="1">
      <alignment horizontal="left" vertical="center" wrapText="1"/>
    </xf>
    <xf numFmtId="164" fontId="0" fillId="2" borderId="0" xfId="0" applyNumberFormat="1" applyFill="1" applyAlignment="1">
      <alignment horizontal="center" vertical="center" wrapText="1"/>
    </xf>
    <xf numFmtId="0" fontId="0" fillId="3" borderId="0" xfId="0" applyFill="1" applyAlignment="1">
      <alignment horizontal="center" vertical="center" wrapText="1"/>
    </xf>
    <xf numFmtId="0" fontId="14" fillId="0" borderId="13" xfId="0" applyFont="1" applyFill="1" applyBorder="1" applyAlignment="1">
      <alignment wrapText="1"/>
    </xf>
    <xf numFmtId="0" fontId="5" fillId="0" borderId="1" xfId="0" applyFont="1" applyFill="1" applyBorder="1" applyAlignment="1">
      <alignment wrapText="1"/>
    </xf>
    <xf numFmtId="0" fontId="13" fillId="0" borderId="1" xfId="0" applyFont="1" applyFill="1" applyBorder="1" applyAlignment="1">
      <alignment wrapText="1"/>
    </xf>
    <xf numFmtId="6" fontId="5" fillId="3" borderId="1" xfId="0" applyNumberFormat="1" applyFont="1" applyFill="1" applyBorder="1" applyAlignment="1">
      <alignment wrapText="1"/>
    </xf>
    <xf numFmtId="0" fontId="5" fillId="3" borderId="1" xfId="0" applyFont="1" applyFill="1" applyBorder="1" applyAlignment="1">
      <alignment wrapText="1"/>
    </xf>
    <xf numFmtId="0" fontId="14" fillId="0" borderId="1" xfId="0" applyFont="1" applyFill="1" applyBorder="1" applyAlignment="1">
      <alignment wrapText="1"/>
    </xf>
    <xf numFmtId="0" fontId="6" fillId="0" borderId="1" xfId="0" applyFont="1" applyFill="1" applyBorder="1" applyAlignment="1">
      <alignment wrapText="1"/>
    </xf>
    <xf numFmtId="0" fontId="5" fillId="2" borderId="1" xfId="0" applyFont="1" applyFill="1" applyBorder="1" applyAlignment="1">
      <alignment wrapText="1"/>
    </xf>
    <xf numFmtId="0" fontId="14" fillId="3" borderId="1" xfId="0" applyFont="1" applyFill="1" applyBorder="1" applyAlignment="1">
      <alignment wrapText="1"/>
    </xf>
    <xf numFmtId="0" fontId="13" fillId="2" borderId="1" xfId="0" applyFont="1" applyFill="1" applyBorder="1" applyAlignment="1">
      <alignment wrapText="1"/>
    </xf>
    <xf numFmtId="6" fontId="5" fillId="2" borderId="1" xfId="0" applyNumberFormat="1" applyFont="1" applyFill="1" applyBorder="1" applyAlignment="1">
      <alignment wrapText="1"/>
    </xf>
    <xf numFmtId="0" fontId="14" fillId="2" borderId="1" xfId="0" applyFont="1" applyFill="1" applyBorder="1" applyAlignment="1">
      <alignment wrapText="1"/>
    </xf>
    <xf numFmtId="0" fontId="15" fillId="0" borderId="1" xfId="0" applyFont="1" applyFill="1" applyBorder="1" applyAlignment="1">
      <alignment wrapText="1"/>
    </xf>
    <xf numFmtId="0" fontId="6" fillId="3" borderId="1" xfId="0" applyFont="1" applyFill="1" applyBorder="1" applyAlignment="1">
      <alignment wrapText="1"/>
    </xf>
    <xf numFmtId="0" fontId="16" fillId="0" borderId="13" xfId="0" applyFont="1" applyFill="1" applyBorder="1" applyAlignment="1">
      <alignment wrapText="1"/>
    </xf>
    <xf numFmtId="166" fontId="0" fillId="0" borderId="1" xfId="0" applyNumberFormat="1" applyBorder="1" applyAlignment="1">
      <alignment horizontal="center" vertical="center" wrapText="1"/>
    </xf>
    <xf numFmtId="6" fontId="5" fillId="3" borderId="13" xfId="0" applyNumberFormat="1" applyFont="1" applyFill="1" applyBorder="1" applyAlignment="1">
      <alignment wrapText="1"/>
    </xf>
    <xf numFmtId="0" fontId="5" fillId="3" borderId="13" xfId="0" applyFont="1" applyFill="1" applyBorder="1" applyAlignment="1">
      <alignment wrapText="1"/>
    </xf>
    <xf numFmtId="0" fontId="15" fillId="0" borderId="13" xfId="0" applyFont="1" applyFill="1" applyBorder="1" applyAlignment="1">
      <alignment wrapText="1"/>
    </xf>
    <xf numFmtId="6" fontId="5" fillId="3" borderId="13" xfId="0" applyNumberFormat="1" applyFont="1" applyFill="1" applyBorder="1" applyAlignment="1">
      <alignment horizontal="center" wrapText="1"/>
    </xf>
    <xf numFmtId="0" fontId="0" fillId="2" borderId="0" xfId="0" applyFill="1" applyAlignment="1">
      <alignment horizontal="center" vertical="center" wrapText="1"/>
    </xf>
    <xf numFmtId="0" fontId="18" fillId="0" borderId="17" xfId="0" applyFont="1" applyFill="1" applyBorder="1" applyAlignment="1">
      <alignment wrapText="1"/>
    </xf>
    <xf numFmtId="0" fontId="19" fillId="0" borderId="18" xfId="0" applyFont="1" applyFill="1" applyBorder="1" applyAlignment="1">
      <alignment wrapText="1"/>
    </xf>
    <xf numFmtId="0" fontId="17" fillId="0" borderId="11" xfId="0" applyFont="1" applyFill="1" applyBorder="1" applyAlignment="1">
      <alignment wrapText="1"/>
    </xf>
    <xf numFmtId="0" fontId="17" fillId="0" borderId="14" xfId="0" applyFont="1" applyFill="1" applyBorder="1" applyAlignment="1">
      <alignment horizontal="center" wrapText="1"/>
    </xf>
    <xf numFmtId="0" fontId="17" fillId="0" borderId="0" xfId="0" applyFont="1" applyFill="1" applyBorder="1" applyAlignment="1">
      <alignment horizontal="center" wrapText="1"/>
    </xf>
    <xf numFmtId="0" fontId="17" fillId="0" borderId="16" xfId="0" applyFont="1" applyFill="1" applyBorder="1" applyAlignment="1">
      <alignment horizontal="center" wrapText="1"/>
    </xf>
    <xf numFmtId="0" fontId="18" fillId="0" borderId="17" xfId="0" applyFont="1" applyFill="1" applyBorder="1" applyAlignment="1">
      <alignment horizontal="center" wrapText="1"/>
    </xf>
    <xf numFmtId="0" fontId="19" fillId="0" borderId="18" xfId="0" applyFont="1" applyFill="1" applyBorder="1" applyAlignment="1">
      <alignment horizontal="center" wrapText="1"/>
    </xf>
    <xf numFmtId="0" fontId="5" fillId="0" borderId="0" xfId="0" applyFont="1" applyFill="1" applyBorder="1" applyAlignment="1">
      <alignment wrapText="1"/>
    </xf>
    <xf numFmtId="0" fontId="5" fillId="0" borderId="10" xfId="0" applyFont="1" applyFill="1" applyBorder="1" applyAlignment="1">
      <alignment wrapText="1"/>
    </xf>
    <xf numFmtId="0" fontId="13" fillId="0" borderId="11" xfId="0" applyFont="1" applyFill="1" applyBorder="1" applyAlignment="1">
      <alignment wrapText="1"/>
    </xf>
    <xf numFmtId="0" fontId="5" fillId="0" borderId="11" xfId="0" applyFont="1" applyFill="1" applyBorder="1" applyAlignment="1">
      <alignment wrapText="1"/>
    </xf>
    <xf numFmtId="0" fontId="6" fillId="0" borderId="11" xfId="0" applyFont="1" applyFill="1" applyBorder="1" applyAlignment="1">
      <alignment wrapText="1"/>
    </xf>
    <xf numFmtId="0" fontId="5" fillId="0" borderId="11" xfId="0" applyFont="1" applyFill="1" applyBorder="1" applyAlignment="1">
      <alignment vertical="center" wrapText="1"/>
    </xf>
    <xf numFmtId="6" fontId="5" fillId="0" borderId="11" xfId="0" applyNumberFormat="1" applyFont="1" applyFill="1" applyBorder="1" applyAlignment="1">
      <alignment wrapText="1"/>
    </xf>
    <xf numFmtId="0" fontId="17" fillId="0" borderId="20" xfId="0" applyFont="1" applyFill="1" applyBorder="1" applyAlignment="1">
      <alignment wrapText="1"/>
    </xf>
    <xf numFmtId="0" fontId="18" fillId="0" borderId="21" xfId="0" applyFont="1" applyFill="1" applyBorder="1" applyAlignment="1">
      <alignment wrapText="1"/>
    </xf>
    <xf numFmtId="0" fontId="18" fillId="0" borderId="16" xfId="0" applyFont="1" applyFill="1" applyBorder="1" applyAlignment="1">
      <alignment wrapText="1"/>
    </xf>
    <xf numFmtId="0" fontId="20" fillId="0" borderId="0" xfId="0" applyFont="1" applyFill="1" applyBorder="1" applyAlignment="1">
      <alignment wrapText="1"/>
    </xf>
    <xf numFmtId="0" fontId="20" fillId="0" borderId="24" xfId="0" applyFont="1" applyFill="1" applyBorder="1" applyAlignment="1">
      <alignment wrapText="1"/>
    </xf>
    <xf numFmtId="0" fontId="14" fillId="0" borderId="12" xfId="0" applyFont="1" applyFill="1" applyBorder="1" applyAlignment="1">
      <alignment wrapText="1"/>
    </xf>
    <xf numFmtId="0" fontId="17" fillId="0" borderId="13" xfId="0" applyFont="1" applyFill="1" applyBorder="1" applyAlignment="1">
      <alignment wrapText="1"/>
    </xf>
    <xf numFmtId="0" fontId="14" fillId="0" borderId="11" xfId="0" applyFont="1" applyFill="1" applyBorder="1" applyAlignment="1">
      <alignment wrapText="1"/>
    </xf>
    <xf numFmtId="164" fontId="20" fillId="0" borderId="0" xfId="0" applyNumberFormat="1" applyFont="1" applyFill="1" applyBorder="1" applyAlignment="1">
      <alignment wrapText="1"/>
    </xf>
    <xf numFmtId="164" fontId="17" fillId="0" borderId="17" xfId="0" applyNumberFormat="1" applyFont="1" applyFill="1" applyBorder="1" applyAlignment="1">
      <alignment wrapText="1"/>
    </xf>
    <xf numFmtId="164" fontId="14" fillId="0" borderId="11" xfId="0" applyNumberFormat="1" applyFont="1" applyFill="1" applyBorder="1" applyAlignment="1">
      <alignment wrapText="1"/>
    </xf>
    <xf numFmtId="164" fontId="5" fillId="0" borderId="11" xfId="0" applyNumberFormat="1" applyFont="1" applyFill="1" applyBorder="1" applyAlignment="1">
      <alignment wrapText="1"/>
    </xf>
    <xf numFmtId="0" fontId="21" fillId="0" borderId="11" xfId="0" applyFont="1" applyFill="1" applyBorder="1" applyAlignment="1">
      <alignment wrapText="1"/>
    </xf>
    <xf numFmtId="0" fontId="21" fillId="0" borderId="13" xfId="0" applyFont="1" applyFill="1" applyBorder="1" applyAlignment="1">
      <alignment wrapText="1"/>
    </xf>
    <xf numFmtId="6" fontId="5" fillId="0" borderId="13" xfId="0" applyNumberFormat="1" applyFont="1" applyFill="1" applyBorder="1" applyAlignment="1">
      <alignment wrapText="1"/>
    </xf>
    <xf numFmtId="164" fontId="5" fillId="0" borderId="13" xfId="0" applyNumberFormat="1" applyFont="1" applyFill="1" applyBorder="1" applyAlignment="1">
      <alignment wrapText="1"/>
    </xf>
    <xf numFmtId="164" fontId="14" fillId="0" borderId="13" xfId="0" applyNumberFormat="1" applyFont="1" applyFill="1" applyBorder="1" applyAlignment="1">
      <alignment wrapText="1"/>
    </xf>
    <xf numFmtId="0" fontId="22" fillId="0" borderId="13" xfId="0" applyFont="1" applyFill="1" applyBorder="1" applyAlignment="1">
      <alignment wrapText="1"/>
    </xf>
    <xf numFmtId="6" fontId="0" fillId="0" borderId="1" xfId="0" applyNumberFormat="1" applyBorder="1" applyAlignment="1">
      <alignment horizontal="center" vertical="center" wrapText="1"/>
    </xf>
    <xf numFmtId="0" fontId="0" fillId="0" borderId="1" xfId="0" applyFill="1" applyBorder="1" applyAlignment="1">
      <alignment horizontal="center" vertical="center" wrapText="1"/>
    </xf>
    <xf numFmtId="0" fontId="21" fillId="0" borderId="12" xfId="0" applyFont="1" applyFill="1" applyBorder="1" applyAlignment="1">
      <alignment wrapText="1"/>
    </xf>
    <xf numFmtId="164" fontId="21" fillId="0" borderId="13" xfId="0" applyNumberFormat="1" applyFont="1" applyFill="1" applyBorder="1" applyAlignment="1">
      <alignment wrapText="1"/>
    </xf>
    <xf numFmtId="0" fontId="0" fillId="2" borderId="1" xfId="0" applyFill="1" applyBorder="1" applyAlignment="1">
      <alignment horizontal="center" vertical="center" wrapText="1"/>
    </xf>
    <xf numFmtId="6" fontId="0" fillId="2" borderId="1" xfId="0" applyNumberFormat="1" applyFill="1" applyBorder="1" applyAlignment="1">
      <alignment horizontal="center" vertical="center" wrapText="1"/>
    </xf>
    <xf numFmtId="0" fontId="3" fillId="0" borderId="1" xfId="0" applyFont="1" applyBorder="1" applyAlignment="1">
      <alignment horizontal="center" vertical="center" wrapText="1"/>
    </xf>
    <xf numFmtId="0" fontId="21" fillId="2" borderId="13" xfId="0" applyFont="1" applyFill="1" applyBorder="1" applyAlignment="1">
      <alignment wrapText="1"/>
    </xf>
    <xf numFmtId="6" fontId="5" fillId="2" borderId="13" xfId="0" applyNumberFormat="1" applyFont="1" applyFill="1" applyBorder="1" applyAlignment="1">
      <alignment wrapText="1"/>
    </xf>
    <xf numFmtId="0" fontId="5" fillId="2" borderId="12" xfId="0" applyFont="1" applyFill="1" applyBorder="1" applyAlignment="1">
      <alignment wrapText="1"/>
    </xf>
    <xf numFmtId="0" fontId="5" fillId="2" borderId="13" xfId="0" applyFont="1" applyFill="1" applyBorder="1" applyAlignment="1">
      <alignment wrapText="1"/>
    </xf>
    <xf numFmtId="0" fontId="6" fillId="2" borderId="13" xfId="0" applyFont="1" applyFill="1" applyBorder="1" applyAlignment="1">
      <alignment wrapText="1"/>
    </xf>
    <xf numFmtId="6" fontId="5" fillId="3" borderId="11" xfId="0" applyNumberFormat="1" applyFont="1" applyFill="1" applyBorder="1" applyAlignment="1">
      <alignment wrapText="1"/>
    </xf>
    <xf numFmtId="0" fontId="5" fillId="3" borderId="11" xfId="0" applyFont="1" applyFill="1" applyBorder="1" applyAlignment="1">
      <alignment wrapText="1"/>
    </xf>
    <xf numFmtId="0" fontId="18" fillId="0" borderId="20" xfId="0" applyFont="1" applyFill="1" applyBorder="1" applyAlignment="1">
      <alignment wrapText="1"/>
    </xf>
    <xf numFmtId="0" fontId="14" fillId="0" borderId="0" xfId="0" applyFont="1" applyFill="1" applyBorder="1" applyAlignment="1">
      <alignment wrapText="1"/>
    </xf>
    <xf numFmtId="0" fontId="18" fillId="3" borderId="20" xfId="0" applyFont="1" applyFill="1" applyBorder="1" applyAlignment="1">
      <alignment wrapText="1"/>
    </xf>
    <xf numFmtId="164" fontId="5" fillId="3" borderId="13" xfId="0" applyNumberFormat="1" applyFont="1" applyFill="1" applyBorder="1" applyAlignment="1">
      <alignment wrapText="1"/>
    </xf>
    <xf numFmtId="164" fontId="5" fillId="3" borderId="11" xfId="0" applyNumberFormat="1" applyFont="1" applyFill="1" applyBorder="1" applyAlignment="1">
      <alignment wrapText="1"/>
    </xf>
    <xf numFmtId="0" fontId="14" fillId="0" borderId="10" xfId="0" applyFont="1" applyFill="1" applyBorder="1" applyAlignment="1">
      <alignment wrapText="1"/>
    </xf>
    <xf numFmtId="0" fontId="16" fillId="0" borderId="11" xfId="0" applyFont="1" applyFill="1" applyBorder="1" applyAlignment="1">
      <alignment wrapText="1"/>
    </xf>
    <xf numFmtId="0" fontId="22" fillId="0" borderId="11" xfId="0" applyFont="1" applyFill="1" applyBorder="1" applyAlignment="1">
      <alignment wrapText="1"/>
    </xf>
    <xf numFmtId="0" fontId="6" fillId="3" borderId="13" xfId="0" applyFont="1" applyFill="1" applyBorder="1" applyAlignment="1">
      <alignment wrapText="1"/>
    </xf>
    <xf numFmtId="0" fontId="13" fillId="0" borderId="13" xfId="0" applyFont="1" applyFill="1" applyBorder="1" applyAlignment="1">
      <alignment wrapText="1"/>
    </xf>
    <xf numFmtId="0" fontId="25" fillId="0" borderId="12" xfId="0" applyFont="1" applyFill="1" applyBorder="1" applyAlignment="1">
      <alignment wrapText="1"/>
    </xf>
    <xf numFmtId="0" fontId="25" fillId="0" borderId="13" xfId="0" applyFont="1" applyFill="1" applyBorder="1" applyAlignment="1">
      <alignment wrapText="1"/>
    </xf>
    <xf numFmtId="0" fontId="5" fillId="2" borderId="11" xfId="0" applyFont="1" applyFill="1" applyBorder="1" applyAlignment="1">
      <alignment wrapText="1"/>
    </xf>
    <xf numFmtId="0" fontId="6" fillId="2" borderId="11" xfId="0" applyFont="1" applyFill="1" applyBorder="1" applyAlignment="1">
      <alignment wrapText="1"/>
    </xf>
    <xf numFmtId="0" fontId="26" fillId="0" borderId="13" xfId="0" applyFont="1" applyFill="1" applyBorder="1" applyAlignment="1">
      <alignment wrapText="1"/>
    </xf>
    <xf numFmtId="0" fontId="18" fillId="0" borderId="13" xfId="0" applyFont="1" applyFill="1" applyBorder="1" applyAlignment="1">
      <alignment wrapText="1"/>
    </xf>
    <xf numFmtId="6" fontId="22" fillId="0" borderId="11" xfId="0" applyNumberFormat="1" applyFont="1" applyFill="1" applyBorder="1" applyAlignment="1">
      <alignment wrapText="1"/>
    </xf>
    <xf numFmtId="6" fontId="22" fillId="0" borderId="13" xfId="0" applyNumberFormat="1" applyFont="1" applyFill="1" applyBorder="1" applyAlignment="1">
      <alignment wrapText="1"/>
    </xf>
    <xf numFmtId="6" fontId="14" fillId="0" borderId="13" xfId="0" applyNumberFormat="1" applyFont="1" applyFill="1" applyBorder="1" applyAlignment="1">
      <alignment wrapText="1"/>
    </xf>
    <xf numFmtId="6" fontId="14" fillId="0" borderId="11" xfId="0" applyNumberFormat="1" applyFont="1" applyFill="1" applyBorder="1" applyAlignment="1">
      <alignment wrapText="1"/>
    </xf>
    <xf numFmtId="0" fontId="18" fillId="0" borderId="20" xfId="0" applyFont="1" applyFill="1" applyBorder="1" applyAlignment="1">
      <alignment horizontal="center" wrapText="1"/>
    </xf>
    <xf numFmtId="1" fontId="5" fillId="0" borderId="13" xfId="0" applyNumberFormat="1" applyFont="1" applyFill="1" applyBorder="1" applyAlignment="1">
      <alignment wrapText="1"/>
    </xf>
    <xf numFmtId="1" fontId="14" fillId="0" borderId="13" xfId="0" applyNumberFormat="1" applyFont="1" applyFill="1" applyBorder="1" applyAlignment="1">
      <alignment wrapText="1"/>
    </xf>
    <xf numFmtId="0" fontId="21" fillId="0" borderId="10" xfId="0" applyFont="1" applyFill="1" applyBorder="1" applyAlignment="1">
      <alignment wrapText="1"/>
    </xf>
    <xf numFmtId="0" fontId="21" fillId="0" borderId="11" xfId="0" quotePrefix="1" applyFont="1" applyFill="1" applyBorder="1" applyAlignment="1">
      <alignment wrapText="1"/>
    </xf>
    <xf numFmtId="0" fontId="27" fillId="0" borderId="11" xfId="0" applyFont="1" applyFill="1" applyBorder="1" applyAlignment="1">
      <alignment wrapText="1"/>
    </xf>
    <xf numFmtId="0" fontId="28" fillId="0" borderId="11" xfId="0" applyFont="1" applyFill="1" applyBorder="1" applyAlignment="1">
      <alignment wrapText="1"/>
    </xf>
    <xf numFmtId="0" fontId="29" fillId="0" borderId="1" xfId="0" applyFont="1" applyBorder="1" applyAlignment="1">
      <alignment horizontal="center" vertical="center" wrapText="1"/>
    </xf>
    <xf numFmtId="6" fontId="29" fillId="0" borderId="1" xfId="0" applyNumberFormat="1" applyFont="1" applyBorder="1" applyAlignment="1">
      <alignment horizontal="center" vertical="center" wrapText="1"/>
    </xf>
    <xf numFmtId="0" fontId="29" fillId="0" borderId="0" xfId="0" applyFont="1" applyAlignment="1">
      <alignment horizontal="center" vertical="center" wrapText="1"/>
    </xf>
    <xf numFmtId="0" fontId="29" fillId="2" borderId="0" xfId="0" applyFont="1" applyFill="1" applyAlignment="1">
      <alignment horizontal="center" vertical="center" wrapText="1"/>
    </xf>
    <xf numFmtId="164" fontId="1" fillId="0" borderId="0" xfId="0" applyNumberFormat="1" applyFont="1" applyAlignment="1">
      <alignment horizontal="left" vertical="center" wrapText="1" indent="2"/>
    </xf>
    <xf numFmtId="164" fontId="29" fillId="0" borderId="1" xfId="0" applyNumberFormat="1" applyFont="1" applyBorder="1" applyAlignment="1">
      <alignment horizontal="left" vertical="center" wrapText="1" indent="2"/>
    </xf>
    <xf numFmtId="164" fontId="5" fillId="0" borderId="10" xfId="0" applyNumberFormat="1" applyFont="1" applyFill="1" applyBorder="1" applyAlignment="1">
      <alignment horizontal="left" wrapText="1" indent="2"/>
    </xf>
    <xf numFmtId="164" fontId="5" fillId="2" borderId="12" xfId="0" applyNumberFormat="1" applyFont="1" applyFill="1" applyBorder="1" applyAlignment="1">
      <alignment horizontal="left" wrapText="1" indent="2"/>
    </xf>
    <xf numFmtId="164" fontId="5" fillId="0" borderId="12" xfId="0" applyNumberFormat="1" applyFont="1" applyFill="1" applyBorder="1" applyAlignment="1">
      <alignment horizontal="left" wrapText="1" indent="2"/>
    </xf>
    <xf numFmtId="164" fontId="29" fillId="0" borderId="0" xfId="0" applyNumberFormat="1" applyFont="1" applyAlignment="1">
      <alignment horizontal="left" vertical="center" wrapText="1" indent="2"/>
    </xf>
    <xf numFmtId="164" fontId="0" fillId="0" borderId="0" xfId="0" applyNumberFormat="1" applyAlignment="1">
      <alignment horizontal="left" vertical="center" wrapText="1" indent="2"/>
    </xf>
    <xf numFmtId="0" fontId="29" fillId="2" borderId="1" xfId="0" applyFont="1" applyFill="1" applyBorder="1" applyAlignment="1">
      <alignment horizontal="center" vertical="center" wrapText="1"/>
    </xf>
    <xf numFmtId="164" fontId="29" fillId="2" borderId="1" xfId="0" applyNumberFormat="1" applyFont="1" applyFill="1" applyBorder="1" applyAlignment="1">
      <alignment horizontal="left" vertical="center" wrapText="1" indent="2"/>
    </xf>
    <xf numFmtId="6" fontId="29" fillId="2" borderId="1" xfId="0" applyNumberFormat="1" applyFont="1" applyFill="1" applyBorder="1" applyAlignment="1">
      <alignment horizontal="center" vertical="center" wrapText="1"/>
    </xf>
    <xf numFmtId="0" fontId="30" fillId="0" borderId="18" xfId="0" applyFont="1" applyFill="1" applyBorder="1" applyAlignment="1">
      <alignment wrapText="1"/>
    </xf>
    <xf numFmtId="0" fontId="31" fillId="0" borderId="0" xfId="0" applyFont="1" applyAlignment="1">
      <alignment horizontal="center" vertical="center" wrapText="1"/>
    </xf>
    <xf numFmtId="0" fontId="14" fillId="3" borderId="10" xfId="0" applyFont="1" applyFill="1" applyBorder="1" applyAlignment="1">
      <alignment wrapText="1"/>
    </xf>
    <xf numFmtId="0" fontId="14" fillId="3" borderId="11" xfId="0" quotePrefix="1" applyFont="1" applyFill="1" applyBorder="1" applyAlignment="1">
      <alignment wrapText="1"/>
    </xf>
    <xf numFmtId="0" fontId="14" fillId="3" borderId="11" xfId="0" applyFont="1" applyFill="1" applyBorder="1" applyAlignment="1">
      <alignment wrapText="1"/>
    </xf>
    <xf numFmtId="6" fontId="14" fillId="3" borderId="11" xfId="0" applyNumberFormat="1" applyFont="1" applyFill="1" applyBorder="1" applyAlignment="1">
      <alignment wrapText="1"/>
    </xf>
    <xf numFmtId="0" fontId="14" fillId="3" borderId="12" xfId="0" applyFont="1" applyFill="1" applyBorder="1" applyAlignment="1">
      <alignment wrapText="1"/>
    </xf>
    <xf numFmtId="0" fontId="14" fillId="3" borderId="13" xfId="0" applyFont="1" applyFill="1" applyBorder="1" applyAlignment="1">
      <alignment wrapText="1"/>
    </xf>
    <xf numFmtId="6" fontId="14" fillId="3" borderId="13" xfId="0" applyNumberFormat="1" applyFont="1" applyFill="1" applyBorder="1" applyAlignment="1">
      <alignment wrapText="1"/>
    </xf>
    <xf numFmtId="0" fontId="14" fillId="3" borderId="13" xfId="0" quotePrefix="1" applyFont="1" applyFill="1" applyBorder="1" applyAlignment="1">
      <alignment wrapText="1"/>
    </xf>
    <xf numFmtId="0" fontId="21" fillId="3" borderId="12" xfId="0" applyFont="1" applyFill="1" applyBorder="1" applyAlignment="1">
      <alignment wrapText="1"/>
    </xf>
    <xf numFmtId="0" fontId="21" fillId="3" borderId="13" xfId="0" applyFont="1" applyFill="1" applyBorder="1" applyAlignment="1">
      <alignment wrapText="1"/>
    </xf>
    <xf numFmtId="0" fontId="29" fillId="3" borderId="0" xfId="0" applyFont="1" applyFill="1" applyAlignment="1">
      <alignment horizontal="center" vertical="center" wrapText="1"/>
    </xf>
    <xf numFmtId="164" fontId="21" fillId="3" borderId="12" xfId="0" applyNumberFormat="1" applyFont="1" applyFill="1" applyBorder="1" applyAlignment="1">
      <alignment horizontal="left" wrapText="1" indent="2"/>
    </xf>
    <xf numFmtId="0" fontId="23" fillId="3" borderId="13" xfId="0" applyFont="1" applyFill="1" applyBorder="1" applyAlignment="1">
      <alignment wrapText="1"/>
    </xf>
    <xf numFmtId="0" fontId="32" fillId="0" borderId="10" xfId="0" applyFont="1" applyFill="1" applyBorder="1" applyAlignment="1">
      <alignment wrapText="1"/>
    </xf>
    <xf numFmtId="3" fontId="0" fillId="0" borderId="0" xfId="0" applyNumberFormat="1" applyAlignment="1">
      <alignment horizontal="center" vertical="center" wrapText="1"/>
    </xf>
    <xf numFmtId="0" fontId="0" fillId="0" borderId="0" xfId="0" applyFill="1" applyAlignment="1">
      <alignment horizontal="center" vertical="center" wrapText="1"/>
    </xf>
    <xf numFmtId="166" fontId="0" fillId="2" borderId="0" xfId="0" applyNumberFormat="1" applyFill="1" applyAlignment="1">
      <alignment horizontal="center" vertical="center" wrapText="1"/>
    </xf>
    <xf numFmtId="0" fontId="12" fillId="2" borderId="0" xfId="0" applyFont="1" applyFill="1" applyAlignment="1">
      <alignment horizontal="center" vertical="center" wrapText="1"/>
    </xf>
    <xf numFmtId="6" fontId="21" fillId="3" borderId="11" xfId="0" applyNumberFormat="1" applyFont="1" applyFill="1" applyBorder="1" applyAlignment="1">
      <alignment wrapText="1"/>
    </xf>
    <xf numFmtId="164" fontId="0" fillId="0" borderId="1" xfId="0" applyNumberFormat="1" applyBorder="1" applyAlignment="1">
      <alignment horizontal="left" vertical="center" wrapText="1"/>
    </xf>
    <xf numFmtId="0" fontId="12" fillId="0" borderId="1" xfId="0" applyFont="1" applyBorder="1" applyAlignment="1">
      <alignment horizontal="center" vertical="center" wrapText="1"/>
    </xf>
    <xf numFmtId="0" fontId="5" fillId="0" borderId="25" xfId="0" applyFont="1" applyFill="1" applyBorder="1" applyAlignment="1">
      <alignment wrapText="1"/>
    </xf>
    <xf numFmtId="0" fontId="5" fillId="0" borderId="24" xfId="0" applyFont="1" applyFill="1" applyBorder="1" applyAlignment="1">
      <alignment wrapText="1"/>
    </xf>
    <xf numFmtId="0" fontId="13" fillId="0" borderId="24" xfId="0" applyFont="1" applyFill="1" applyBorder="1" applyAlignment="1">
      <alignment wrapText="1"/>
    </xf>
    <xf numFmtId="6" fontId="5" fillId="0" borderId="24" xfId="0" applyNumberFormat="1" applyFont="1" applyFill="1" applyBorder="1" applyAlignment="1">
      <alignment wrapText="1"/>
    </xf>
    <xf numFmtId="0" fontId="6" fillId="0" borderId="24" xfId="0" applyFont="1" applyFill="1" applyBorder="1" applyAlignment="1">
      <alignment wrapText="1"/>
    </xf>
    <xf numFmtId="0" fontId="0" fillId="2" borderId="0" xfId="0" applyFill="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33" fillId="3" borderId="12" xfId="0" applyFont="1" applyFill="1" applyBorder="1" applyAlignment="1">
      <alignment wrapText="1"/>
    </xf>
    <xf numFmtId="0" fontId="33" fillId="3" borderId="13" xfId="0" applyFont="1" applyFill="1" applyBorder="1" applyAlignment="1">
      <alignment wrapText="1"/>
    </xf>
    <xf numFmtId="0" fontId="34" fillId="3" borderId="0" xfId="0" applyFont="1" applyFill="1" applyAlignment="1">
      <alignment horizontal="center" vertical="center" wrapText="1"/>
    </xf>
    <xf numFmtId="164" fontId="33" fillId="3" borderId="12" xfId="0" applyNumberFormat="1" applyFont="1" applyFill="1" applyBorder="1" applyAlignment="1">
      <alignment horizontal="left" wrapText="1" indent="2"/>
    </xf>
    <xf numFmtId="0" fontId="33" fillId="2" borderId="13" xfId="0" applyFont="1" applyFill="1" applyBorder="1" applyAlignment="1">
      <alignment wrapText="1"/>
    </xf>
    <xf numFmtId="6" fontId="26" fillId="2" borderId="13" xfId="0" applyNumberFormat="1" applyFont="1" applyFill="1" applyBorder="1" applyAlignment="1">
      <alignment wrapText="1"/>
    </xf>
    <xf numFmtId="0" fontId="35" fillId="0" borderId="10" xfId="0" applyFont="1" applyFill="1" applyBorder="1" applyAlignment="1">
      <alignment wrapText="1"/>
    </xf>
    <xf numFmtId="0" fontId="26" fillId="3" borderId="12" xfId="0" applyFont="1" applyFill="1" applyBorder="1" applyAlignment="1">
      <alignment wrapText="1"/>
    </xf>
    <xf numFmtId="0" fontId="26" fillId="3" borderId="13" xfId="0" applyFont="1" applyFill="1" applyBorder="1" applyAlignment="1">
      <alignment wrapText="1"/>
    </xf>
    <xf numFmtId="6" fontId="26" fillId="3" borderId="13" xfId="0" applyNumberFormat="1" applyFont="1" applyFill="1" applyBorder="1" applyAlignment="1">
      <alignment wrapText="1"/>
    </xf>
    <xf numFmtId="0" fontId="3" fillId="3" borderId="0" xfId="0" applyFont="1" applyFill="1" applyAlignment="1">
      <alignment horizontal="center" vertical="center" wrapText="1"/>
    </xf>
    <xf numFmtId="0" fontId="36" fillId="0" borderId="12" xfId="0" applyFont="1" applyFill="1" applyBorder="1" applyAlignment="1">
      <alignment wrapText="1"/>
    </xf>
    <xf numFmtId="0" fontId="36" fillId="0" borderId="13" xfId="0" applyFont="1" applyFill="1" applyBorder="1" applyAlignment="1">
      <alignment wrapText="1"/>
    </xf>
    <xf numFmtId="6" fontId="36" fillId="3" borderId="13" xfId="0" applyNumberFormat="1" applyFont="1" applyFill="1" applyBorder="1" applyAlignment="1">
      <alignment wrapText="1"/>
    </xf>
    <xf numFmtId="0" fontId="36" fillId="3" borderId="13" xfId="0" applyFont="1" applyFill="1" applyBorder="1" applyAlignment="1">
      <alignment wrapText="1"/>
    </xf>
    <xf numFmtId="0" fontId="14" fillId="2" borderId="12" xfId="0" applyFont="1" applyFill="1" applyBorder="1" applyAlignment="1">
      <alignment wrapText="1"/>
    </xf>
    <xf numFmtId="0" fontId="14" fillId="2" borderId="13" xfId="0" applyFont="1" applyFill="1" applyBorder="1" applyAlignment="1">
      <alignment wrapText="1"/>
    </xf>
    <xf numFmtId="6" fontId="14" fillId="2" borderId="13" xfId="0" applyNumberFormat="1" applyFont="1" applyFill="1" applyBorder="1" applyAlignment="1">
      <alignment wrapText="1"/>
    </xf>
    <xf numFmtId="0" fontId="22" fillId="2" borderId="13" xfId="0" applyFont="1" applyFill="1" applyBorder="1" applyAlignment="1">
      <alignment wrapText="1"/>
    </xf>
    <xf numFmtId="0" fontId="17" fillId="0" borderId="17" xfId="0" applyFont="1" applyFill="1" applyBorder="1" applyAlignment="1">
      <alignment wrapText="1"/>
    </xf>
    <xf numFmtId="0" fontId="17" fillId="0" borderId="11" xfId="0" applyFont="1" applyFill="1" applyBorder="1" applyAlignment="1">
      <alignment horizontal="center" wrapText="1"/>
    </xf>
    <xf numFmtId="0" fontId="2" fillId="0" borderId="0" xfId="0" applyFont="1" applyAlignment="1">
      <alignment horizontal="left" vertical="center"/>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8" fillId="3" borderId="17" xfId="0" applyFont="1" applyFill="1" applyBorder="1" applyAlignment="1">
      <alignment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0" fillId="2" borderId="0" xfId="0" applyFill="1" applyAlignment="1">
      <alignment horizontal="center" vertical="center" wrapText="1"/>
    </xf>
    <xf numFmtId="0" fontId="17" fillId="4" borderId="17" xfId="0" applyFont="1" applyFill="1" applyBorder="1" applyAlignment="1">
      <alignment wrapText="1"/>
    </xf>
    <xf numFmtId="0" fontId="17" fillId="0" borderId="17" xfId="0" applyFont="1" applyFill="1" applyBorder="1" applyAlignment="1">
      <alignment horizontal="center" wrapText="1"/>
    </xf>
    <xf numFmtId="0" fontId="1" fillId="0" borderId="0" xfId="0" applyFont="1" applyAlignment="1">
      <alignment horizontal="center" vertical="center" wrapText="1"/>
    </xf>
    <xf numFmtId="0" fontId="0" fillId="2" borderId="0" xfId="0" applyFill="1" applyAlignment="1">
      <alignment horizontal="center" vertical="center" wrapText="1"/>
    </xf>
    <xf numFmtId="0" fontId="26" fillId="3" borderId="0" xfId="0" applyFont="1" applyFill="1" applyBorder="1" applyAlignment="1">
      <alignment wrapText="1"/>
    </xf>
    <xf numFmtId="0" fontId="17" fillId="0" borderId="21" xfId="0" applyFont="1" applyFill="1" applyBorder="1" applyAlignment="1">
      <alignment wrapText="1"/>
    </xf>
    <xf numFmtId="0" fontId="17" fillId="0" borderId="17" xfId="0" applyFont="1" applyFill="1" applyBorder="1" applyAlignment="1">
      <alignment wrapText="1"/>
    </xf>
    <xf numFmtId="0" fontId="20" fillId="0" borderId="22" xfId="0" applyFont="1" applyFill="1" applyBorder="1" applyAlignment="1">
      <alignment wrapText="1"/>
    </xf>
    <xf numFmtId="0" fontId="20" fillId="0" borderId="23" xfId="0" applyFont="1" applyFill="1" applyBorder="1" applyAlignment="1">
      <alignment wrapText="1"/>
    </xf>
    <xf numFmtId="0" fontId="17" fillId="0" borderId="15" xfId="0" applyFont="1" applyFill="1" applyBorder="1" applyAlignment="1">
      <alignment horizontal="center" wrapText="1"/>
    </xf>
    <xf numFmtId="0" fontId="17" fillId="0" borderId="11" xfId="0" applyFont="1" applyFill="1" applyBorder="1" applyAlignment="1">
      <alignment horizontal="center" wrapText="1"/>
    </xf>
    <xf numFmtId="0" fontId="20" fillId="0" borderId="19" xfId="0" applyFont="1" applyFill="1" applyBorder="1" applyAlignment="1">
      <alignment wrapText="1"/>
    </xf>
    <xf numFmtId="0" fontId="2" fillId="0" borderId="0" xfId="0" applyFont="1" applyAlignment="1">
      <alignment horizontal="left" vertical="center"/>
    </xf>
    <xf numFmtId="0" fontId="1" fillId="0" borderId="2" xfId="0" applyFont="1" applyBorder="1" applyAlignment="1">
      <alignment horizontal="center" vertical="center" wrapText="1"/>
    </xf>
    <xf numFmtId="0" fontId="2" fillId="0" borderId="9" xfId="0" applyFont="1" applyBorder="1" applyAlignment="1">
      <alignment horizontal="left" vertical="center"/>
    </xf>
    <xf numFmtId="0" fontId="1" fillId="0" borderId="0" xfId="0" applyFont="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xf>
    <xf numFmtId="0" fontId="18" fillId="3" borderId="21" xfId="0" applyFont="1" applyFill="1" applyBorder="1" applyAlignment="1">
      <alignment wrapText="1"/>
    </xf>
    <xf numFmtId="0" fontId="18" fillId="3" borderId="17" xfId="0" applyFont="1" applyFill="1" applyBorder="1" applyAlignment="1">
      <alignment wrapText="1"/>
    </xf>
    <xf numFmtId="0" fontId="24" fillId="3" borderId="0" xfId="0" applyFont="1" applyFill="1" applyBorder="1" applyAlignment="1">
      <alignment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2" fillId="0" borderId="3" xfId="0" applyFont="1" applyBorder="1" applyAlignment="1">
      <alignment horizontal="left" vertical="center"/>
    </xf>
    <xf numFmtId="0" fontId="4" fillId="0" borderId="0" xfId="0" applyFont="1" applyAlignment="1">
      <alignment horizontal="left" vertical="center"/>
    </xf>
    <xf numFmtId="0" fontId="4" fillId="0" borderId="9" xfId="0" applyFont="1" applyBorder="1" applyAlignment="1">
      <alignment horizontal="left" vertical="center"/>
    </xf>
    <xf numFmtId="0" fontId="0" fillId="2" borderId="0" xfId="0" applyFill="1" applyAlignment="1">
      <alignment horizontal="center" vertical="center" wrapText="1"/>
    </xf>
    <xf numFmtId="0" fontId="24" fillId="0" borderId="0" xfId="0" applyFont="1" applyFill="1" applyBorder="1" applyAlignment="1">
      <alignment wrapText="1"/>
    </xf>
    <xf numFmtId="0" fontId="17" fillId="4" borderId="21" xfId="0" applyFont="1" applyFill="1" applyBorder="1" applyAlignment="1">
      <alignment wrapText="1"/>
    </xf>
    <xf numFmtId="0" fontId="17" fillId="4" borderId="17" xfId="0" applyFont="1" applyFill="1" applyBorder="1" applyAlignment="1">
      <alignment wrapText="1"/>
    </xf>
    <xf numFmtId="0" fontId="17" fillId="0" borderId="21" xfId="0" applyFont="1" applyFill="1" applyBorder="1" applyAlignment="1">
      <alignment horizontal="center" wrapText="1"/>
    </xf>
    <xf numFmtId="0" fontId="17" fillId="0" borderId="17"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7FBA0-ADF7-422A-BBE1-7E1C261BF284}">
  <sheetPr>
    <tabColor rgb="FF92D050"/>
  </sheetPr>
  <dimension ref="A1:N5"/>
  <sheetViews>
    <sheetView workbookViewId="0">
      <pane ySplit="1" topLeftCell="A2" activePane="bottomLeft" state="frozen"/>
      <selection pane="bottomLeft" activeCell="A5" sqref="A5"/>
    </sheetView>
  </sheetViews>
  <sheetFormatPr defaultRowHeight="15"/>
  <cols>
    <col min="1" max="1" width="22.5703125" style="1" customWidth="1"/>
    <col min="2" max="2" width="13.5703125" style="1" customWidth="1"/>
    <col min="3" max="3" width="47.85546875" style="1" customWidth="1"/>
    <col min="4" max="4" width="15.85546875" style="1" customWidth="1"/>
    <col min="5" max="5" width="14.5703125" style="1" customWidth="1"/>
    <col min="6" max="6" width="17.85546875" style="2" customWidth="1"/>
    <col min="7" max="7" width="16.140625" style="1" customWidth="1"/>
    <col min="8" max="8" width="17.42578125" style="1" customWidth="1"/>
    <col min="9" max="9" width="14.42578125" style="1" customWidth="1"/>
    <col min="10" max="10" width="14" style="1" customWidth="1"/>
    <col min="11" max="11" width="9.140625" style="1"/>
    <col min="12" max="12" width="21" style="1" customWidth="1"/>
    <col min="13" max="13" width="21.5703125" style="1" customWidth="1"/>
    <col min="14" max="14" width="24.5703125" style="1" customWidth="1"/>
    <col min="15" max="16384" width="9.140625" style="1"/>
  </cols>
  <sheetData>
    <row r="1" spans="1:14" ht="45" customHeight="1">
      <c r="A1" s="83" t="s">
        <v>0</v>
      </c>
      <c r="B1" s="206" t="s">
        <v>1</v>
      </c>
      <c r="C1" s="206" t="s">
        <v>2</v>
      </c>
      <c r="D1" s="206" t="s">
        <v>3</v>
      </c>
      <c r="E1" s="206" t="s">
        <v>4</v>
      </c>
      <c r="F1" s="92" t="s">
        <v>5</v>
      </c>
      <c r="G1" s="206" t="s">
        <v>6</v>
      </c>
      <c r="H1" s="220" t="s">
        <v>7</v>
      </c>
      <c r="I1" s="221"/>
      <c r="J1" s="206" t="s">
        <v>8</v>
      </c>
      <c r="K1" s="206" t="s">
        <v>9</v>
      </c>
      <c r="L1" s="84" t="s">
        <v>10</v>
      </c>
      <c r="M1" s="85" t="s">
        <v>11</v>
      </c>
      <c r="N1" s="69" t="s">
        <v>12</v>
      </c>
    </row>
    <row r="2" spans="1:14" ht="20.25">
      <c r="A2" s="222" t="s">
        <v>13</v>
      </c>
      <c r="B2" s="223"/>
      <c r="C2" s="223"/>
      <c r="D2" s="223"/>
      <c r="E2" s="223"/>
      <c r="F2" s="91"/>
      <c r="G2" s="86"/>
      <c r="H2" s="86"/>
      <c r="I2" s="86"/>
      <c r="J2" s="86"/>
      <c r="K2" s="87" t="s">
        <v>14</v>
      </c>
      <c r="L2" s="76"/>
      <c r="M2" s="76"/>
      <c r="N2" s="76"/>
    </row>
    <row r="3" spans="1:14" ht="106.5">
      <c r="A3" s="88" t="s">
        <v>15</v>
      </c>
      <c r="B3" s="47" t="s">
        <v>16</v>
      </c>
      <c r="C3" s="47" t="s">
        <v>17</v>
      </c>
      <c r="D3" s="47" t="s">
        <v>18</v>
      </c>
      <c r="E3" s="89" t="s">
        <v>19</v>
      </c>
      <c r="F3" s="93">
        <v>83000000</v>
      </c>
      <c r="G3" s="79" t="s">
        <v>20</v>
      </c>
      <c r="H3" s="82"/>
      <c r="I3" s="82"/>
      <c r="J3" s="90">
        <v>0.95</v>
      </c>
      <c r="K3" s="90">
        <v>512</v>
      </c>
      <c r="L3" s="90" t="s">
        <v>21</v>
      </c>
      <c r="M3" s="90" t="s">
        <v>22</v>
      </c>
      <c r="N3" s="79" t="s">
        <v>23</v>
      </c>
    </row>
    <row r="4" spans="1:14" ht="61.5">
      <c r="A4" s="77" t="s">
        <v>24</v>
      </c>
      <c r="B4" s="79" t="s">
        <v>25</v>
      </c>
      <c r="C4" s="79" t="s">
        <v>26</v>
      </c>
      <c r="D4" s="79" t="s">
        <v>27</v>
      </c>
      <c r="E4" s="70" t="s">
        <v>28</v>
      </c>
      <c r="F4" s="82">
        <v>50000000</v>
      </c>
      <c r="G4" s="79" t="s">
        <v>29</v>
      </c>
      <c r="H4" s="82"/>
      <c r="I4" s="82"/>
      <c r="J4" s="79">
        <v>0</v>
      </c>
      <c r="K4" s="79">
        <v>27</v>
      </c>
      <c r="L4" s="79" t="s">
        <v>30</v>
      </c>
      <c r="M4" s="90" t="s">
        <v>31</v>
      </c>
    </row>
    <row r="5" spans="1:14" ht="61.5">
      <c r="A5" s="23" t="s">
        <v>24</v>
      </c>
      <c r="B5" s="24" t="s">
        <v>32</v>
      </c>
      <c r="C5" s="24" t="s">
        <v>26</v>
      </c>
      <c r="D5" s="24" t="s">
        <v>27</v>
      </c>
      <c r="E5" s="89" t="s">
        <v>28</v>
      </c>
      <c r="F5" s="97">
        <v>40000000</v>
      </c>
      <c r="G5" s="24" t="s">
        <v>20</v>
      </c>
      <c r="H5" s="97"/>
      <c r="I5" s="97"/>
      <c r="J5" s="24">
        <v>0</v>
      </c>
      <c r="K5" s="24">
        <v>30</v>
      </c>
      <c r="L5" s="24" t="s">
        <v>30</v>
      </c>
      <c r="M5" s="47" t="s">
        <v>33</v>
      </c>
    </row>
  </sheetData>
  <mergeCells count="2">
    <mergeCell ref="H1:I1"/>
    <mergeCell ref="A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D0065-CB92-479A-86F3-2DC928243E5F}">
  <sheetPr>
    <tabColor rgb="FF92D050"/>
  </sheetPr>
  <dimension ref="A1:N12"/>
  <sheetViews>
    <sheetView workbookViewId="0">
      <pane ySplit="1" topLeftCell="A9" activePane="bottomLeft" state="frozen"/>
      <selection pane="bottomLeft" activeCell="J9" sqref="J9"/>
    </sheetView>
  </sheetViews>
  <sheetFormatPr defaultRowHeight="15"/>
  <cols>
    <col min="1" max="1" width="18.5703125" style="1" customWidth="1"/>
    <col min="2" max="2" width="13.5703125" style="1" customWidth="1"/>
    <col min="3" max="3" width="30.85546875" style="1" customWidth="1"/>
    <col min="4" max="4" width="15.85546875" style="1" customWidth="1"/>
    <col min="5" max="5" width="24.28515625" style="1" customWidth="1"/>
    <col min="6" max="6" width="18" style="1" customWidth="1"/>
    <col min="7" max="7" width="16.140625" style="1" customWidth="1"/>
    <col min="8" max="8" width="17.42578125" style="1" customWidth="1"/>
    <col min="9" max="9" width="14.42578125" style="1" customWidth="1"/>
    <col min="10" max="10" width="14" style="1" customWidth="1"/>
    <col min="11" max="11" width="9.140625" style="1"/>
    <col min="12" max="12" width="15.5703125" style="1" customWidth="1"/>
    <col min="13" max="13" width="9.140625" style="1"/>
    <col min="14" max="14" width="43.28515625" style="1" customWidth="1"/>
    <col min="15" max="16384" width="9.140625" style="1"/>
  </cols>
  <sheetData>
    <row r="1" spans="1:14" ht="60">
      <c r="A1" s="210" t="s">
        <v>0</v>
      </c>
      <c r="B1" s="210" t="s">
        <v>1</v>
      </c>
      <c r="C1" s="210" t="s">
        <v>2</v>
      </c>
      <c r="D1" s="210" t="s">
        <v>56</v>
      </c>
      <c r="E1" s="210" t="s">
        <v>4</v>
      </c>
      <c r="F1" s="210" t="s">
        <v>567</v>
      </c>
      <c r="G1" s="210" t="s">
        <v>6</v>
      </c>
      <c r="H1" s="230" t="s">
        <v>585</v>
      </c>
      <c r="I1" s="232"/>
      <c r="J1" s="210" t="s">
        <v>8</v>
      </c>
      <c r="K1" s="210" t="s">
        <v>9</v>
      </c>
      <c r="L1" s="210" t="s">
        <v>10</v>
      </c>
      <c r="M1" s="210" t="s">
        <v>11</v>
      </c>
      <c r="N1" s="210" t="s">
        <v>12</v>
      </c>
    </row>
    <row r="2" spans="1:14" ht="27" customHeight="1">
      <c r="A2" s="231" t="s">
        <v>586</v>
      </c>
      <c r="B2" s="231"/>
      <c r="C2" s="231"/>
      <c r="D2" s="231"/>
      <c r="E2" s="231"/>
      <c r="F2" s="231"/>
      <c r="G2" s="231"/>
      <c r="H2" s="231"/>
      <c r="I2" s="231"/>
      <c r="J2" s="231"/>
      <c r="K2" s="231"/>
      <c r="L2" s="231"/>
      <c r="M2" s="231"/>
      <c r="N2" s="231"/>
    </row>
    <row r="3" spans="1:14" ht="45">
      <c r="A3" s="1" t="s">
        <v>587</v>
      </c>
      <c r="B3" s="1" t="s">
        <v>588</v>
      </c>
      <c r="C3" s="1" t="s">
        <v>589</v>
      </c>
      <c r="D3" s="1" t="s">
        <v>449</v>
      </c>
      <c r="E3" s="1" t="s">
        <v>92</v>
      </c>
      <c r="F3" s="22">
        <v>500000</v>
      </c>
      <c r="G3" s="214" t="s">
        <v>97</v>
      </c>
      <c r="H3" s="18"/>
      <c r="I3" s="18"/>
      <c r="J3" s="1">
        <v>0</v>
      </c>
      <c r="K3" s="1">
        <v>799</v>
      </c>
      <c r="L3" s="1" t="s">
        <v>74</v>
      </c>
      <c r="M3" s="1" t="s">
        <v>590</v>
      </c>
      <c r="N3" s="1" t="s">
        <v>80</v>
      </c>
    </row>
    <row r="4" spans="1:14" ht="45">
      <c r="A4" s="1" t="s">
        <v>591</v>
      </c>
      <c r="B4" s="1" t="s">
        <v>592</v>
      </c>
      <c r="C4" s="1" t="s">
        <v>593</v>
      </c>
      <c r="D4" s="1" t="s">
        <v>64</v>
      </c>
      <c r="E4" s="1" t="s">
        <v>92</v>
      </c>
      <c r="F4" s="22">
        <v>2210000</v>
      </c>
      <c r="G4" s="214" t="s">
        <v>97</v>
      </c>
      <c r="H4" s="18"/>
      <c r="I4" s="18"/>
      <c r="J4" s="1">
        <v>0.5</v>
      </c>
      <c r="K4" s="1">
        <v>836</v>
      </c>
      <c r="L4" s="1" t="s">
        <v>74</v>
      </c>
      <c r="M4" s="1" t="s">
        <v>594</v>
      </c>
      <c r="N4" s="1" t="s">
        <v>80</v>
      </c>
    </row>
    <row r="5" spans="1:14" ht="60">
      <c r="A5" s="1" t="s">
        <v>595</v>
      </c>
      <c r="B5" s="1" t="s">
        <v>596</v>
      </c>
      <c r="C5" s="1" t="s">
        <v>597</v>
      </c>
      <c r="D5" s="1" t="s">
        <v>289</v>
      </c>
      <c r="E5" s="1" t="s">
        <v>598</v>
      </c>
      <c r="F5" s="22">
        <v>2450000</v>
      </c>
      <c r="G5" s="214" t="s">
        <v>97</v>
      </c>
      <c r="H5" s="18"/>
      <c r="I5" s="18"/>
      <c r="J5" s="1">
        <v>1.17</v>
      </c>
      <c r="K5" s="1">
        <v>66</v>
      </c>
      <c r="L5" s="1" t="s">
        <v>74</v>
      </c>
      <c r="M5" s="1" t="s">
        <v>599</v>
      </c>
      <c r="N5" s="1" t="s">
        <v>80</v>
      </c>
    </row>
    <row r="6" spans="1:14" ht="60">
      <c r="A6" s="1" t="s">
        <v>600</v>
      </c>
      <c r="B6" s="1" t="s">
        <v>601</v>
      </c>
      <c r="C6" s="1" t="s">
        <v>602</v>
      </c>
      <c r="D6" s="1" t="s">
        <v>254</v>
      </c>
      <c r="E6" s="1" t="s">
        <v>598</v>
      </c>
      <c r="F6" s="22">
        <v>10000000</v>
      </c>
      <c r="G6" s="214" t="s">
        <v>97</v>
      </c>
      <c r="H6" s="18"/>
      <c r="I6" s="18"/>
      <c r="J6" s="1">
        <v>0.97</v>
      </c>
      <c r="K6" s="1">
        <v>30</v>
      </c>
      <c r="L6" s="1" t="s">
        <v>603</v>
      </c>
      <c r="M6" s="1" t="s">
        <v>604</v>
      </c>
      <c r="N6" s="1" t="s">
        <v>80</v>
      </c>
    </row>
    <row r="7" spans="1:14" ht="105">
      <c r="A7" s="77" t="s">
        <v>36</v>
      </c>
      <c r="B7" s="79" t="s">
        <v>605</v>
      </c>
      <c r="C7" s="79" t="s">
        <v>606</v>
      </c>
      <c r="D7" s="79" t="s">
        <v>39</v>
      </c>
      <c r="E7" s="79" t="s">
        <v>607</v>
      </c>
      <c r="F7" s="119">
        <v>685000000</v>
      </c>
      <c r="G7" s="114" t="s">
        <v>97</v>
      </c>
      <c r="H7" s="113"/>
      <c r="I7" s="113"/>
      <c r="J7" s="79">
        <v>6.39</v>
      </c>
      <c r="K7" s="79">
        <v>555</v>
      </c>
      <c r="L7" s="79" t="s">
        <v>608</v>
      </c>
      <c r="M7" s="79" t="s">
        <v>609</v>
      </c>
      <c r="N7" s="80" t="s">
        <v>23</v>
      </c>
    </row>
    <row r="8" spans="1:14" ht="60">
      <c r="A8" s="23" t="s">
        <v>610</v>
      </c>
      <c r="B8" s="24" t="s">
        <v>611</v>
      </c>
      <c r="C8" s="24" t="s">
        <v>612</v>
      </c>
      <c r="D8" s="24" t="s">
        <v>385</v>
      </c>
      <c r="E8" s="24" t="s">
        <v>92</v>
      </c>
      <c r="F8" s="118" t="s">
        <v>14</v>
      </c>
      <c r="G8" s="64" t="s">
        <v>97</v>
      </c>
      <c r="H8" s="63"/>
      <c r="I8" s="63"/>
      <c r="J8" s="24">
        <v>4.45</v>
      </c>
      <c r="K8" s="24">
        <v>566</v>
      </c>
      <c r="L8" s="24" t="s">
        <v>74</v>
      </c>
      <c r="M8" s="24" t="s">
        <v>613</v>
      </c>
      <c r="N8" s="24" t="s">
        <v>23</v>
      </c>
    </row>
    <row r="9" spans="1:14" ht="195">
      <c r="A9" s="1" t="s">
        <v>614</v>
      </c>
      <c r="B9" s="1" t="s">
        <v>615</v>
      </c>
      <c r="C9" s="1" t="s">
        <v>616</v>
      </c>
      <c r="D9" s="1" t="s">
        <v>617</v>
      </c>
      <c r="F9" s="2">
        <v>65000000</v>
      </c>
      <c r="G9" s="173" t="s">
        <v>618</v>
      </c>
      <c r="J9" s="214"/>
      <c r="K9" s="214"/>
      <c r="L9" s="214"/>
      <c r="M9" s="1" t="s">
        <v>619</v>
      </c>
      <c r="N9" s="171" t="s">
        <v>620</v>
      </c>
    </row>
    <row r="10" spans="1:14" ht="75">
      <c r="A10" s="1" t="s">
        <v>621</v>
      </c>
      <c r="B10" s="1" t="s">
        <v>622</v>
      </c>
      <c r="C10" s="1" t="s">
        <v>623</v>
      </c>
      <c r="D10" s="1" t="s">
        <v>551</v>
      </c>
      <c r="F10" s="2">
        <v>950000</v>
      </c>
      <c r="G10" s="1" t="s">
        <v>618</v>
      </c>
      <c r="J10" s="214"/>
      <c r="K10" s="214"/>
      <c r="L10" s="214"/>
      <c r="M10" s="1" t="s">
        <v>624</v>
      </c>
      <c r="N10" s="171" t="s">
        <v>625</v>
      </c>
    </row>
    <row r="11" spans="1:14" ht="75">
      <c r="A11" s="1" t="s">
        <v>527</v>
      </c>
      <c r="B11" s="1" t="s">
        <v>626</v>
      </c>
      <c r="C11" s="171" t="s">
        <v>627</v>
      </c>
      <c r="D11" s="1" t="s">
        <v>400</v>
      </c>
      <c r="F11" s="2">
        <v>2875000</v>
      </c>
      <c r="G11" s="1" t="s">
        <v>618</v>
      </c>
      <c r="M11" s="1" t="s">
        <v>628</v>
      </c>
    </row>
    <row r="12" spans="1:14" ht="75">
      <c r="A12" s="1" t="s">
        <v>527</v>
      </c>
      <c r="B12" s="1" t="s">
        <v>629</v>
      </c>
      <c r="C12" s="171" t="s">
        <v>627</v>
      </c>
      <c r="D12" s="1" t="s">
        <v>400</v>
      </c>
      <c r="F12" s="2">
        <v>600000</v>
      </c>
      <c r="G12" s="1" t="s">
        <v>618</v>
      </c>
      <c r="M12" s="1" t="s">
        <v>630</v>
      </c>
    </row>
  </sheetData>
  <mergeCells count="2">
    <mergeCell ref="H1:I1"/>
    <mergeCell ref="A2:N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8DA49-3479-4A68-822B-DDB27A6D9002}">
  <sheetPr>
    <tabColor rgb="FF92D050"/>
  </sheetPr>
  <dimension ref="A1:N9"/>
  <sheetViews>
    <sheetView topLeftCell="A6" workbookViewId="0">
      <selection activeCell="H3" sqref="H3"/>
    </sheetView>
  </sheetViews>
  <sheetFormatPr defaultRowHeight="15"/>
  <cols>
    <col min="1" max="1" width="18.5703125" style="157" customWidth="1"/>
    <col min="2" max="2" width="13.5703125" style="157" customWidth="1"/>
    <col min="3" max="3" width="18.42578125" style="157" customWidth="1"/>
    <col min="4" max="4" width="15.85546875" style="157" customWidth="1"/>
    <col min="5" max="5" width="14.5703125" style="157" customWidth="1"/>
    <col min="6" max="6" width="18.5703125" style="157" customWidth="1"/>
    <col min="7" max="7" width="28.85546875" style="157" customWidth="1"/>
    <col min="8" max="8" width="17.42578125" style="157" customWidth="1"/>
    <col min="9" max="9" width="14.42578125" style="157" customWidth="1"/>
    <col min="10" max="10" width="14" style="157" customWidth="1"/>
    <col min="11" max="11" width="9.140625" style="157"/>
    <col min="12" max="12" width="16.140625" style="157" customWidth="1"/>
    <col min="13" max="13" width="17.42578125" style="157" customWidth="1"/>
    <col min="14" max="14" width="39.140625" style="157" customWidth="1"/>
    <col min="15" max="16384" width="9.140625" style="157"/>
  </cols>
  <sheetData>
    <row r="1" spans="1:14" ht="45" customHeight="1">
      <c r="A1" s="117" t="s">
        <v>0</v>
      </c>
      <c r="B1" s="211" t="s">
        <v>1</v>
      </c>
      <c r="C1" s="211" t="s">
        <v>2</v>
      </c>
      <c r="D1" s="211" t="s">
        <v>56</v>
      </c>
      <c r="E1" s="211" t="s">
        <v>4</v>
      </c>
      <c r="F1" s="211" t="s">
        <v>5</v>
      </c>
      <c r="G1" s="211" t="s">
        <v>6</v>
      </c>
      <c r="H1" s="233" t="s">
        <v>7</v>
      </c>
      <c r="I1" s="234"/>
      <c r="J1" s="211" t="s">
        <v>8</v>
      </c>
      <c r="K1" s="211" t="s">
        <v>9</v>
      </c>
      <c r="L1" s="68" t="s">
        <v>10</v>
      </c>
      <c r="M1" s="68" t="s">
        <v>11</v>
      </c>
      <c r="N1" s="156" t="s">
        <v>12</v>
      </c>
    </row>
    <row r="2" spans="1:14" ht="20.25">
      <c r="A2" s="235" t="s">
        <v>35</v>
      </c>
      <c r="B2" s="235"/>
      <c r="C2" s="235"/>
      <c r="D2" s="235"/>
      <c r="E2" s="235"/>
      <c r="F2" s="235"/>
      <c r="G2" s="235"/>
      <c r="H2" s="235"/>
      <c r="I2" s="235"/>
      <c r="J2" s="235"/>
      <c r="K2" s="235"/>
      <c r="L2" s="116"/>
      <c r="M2" s="116"/>
      <c r="N2" s="116"/>
    </row>
    <row r="3" spans="1:14" ht="210">
      <c r="A3" s="158" t="s">
        <v>631</v>
      </c>
      <c r="B3" s="159" t="s">
        <v>632</v>
      </c>
      <c r="C3" s="160" t="s">
        <v>633</v>
      </c>
      <c r="D3" s="160" t="s">
        <v>27</v>
      </c>
      <c r="E3" s="160" t="s">
        <v>607</v>
      </c>
      <c r="F3" s="161">
        <v>45000000</v>
      </c>
      <c r="G3" s="160" t="s">
        <v>97</v>
      </c>
      <c r="H3" s="161"/>
      <c r="I3" s="161"/>
      <c r="J3" s="160">
        <v>0</v>
      </c>
      <c r="K3" s="160">
        <v>150</v>
      </c>
      <c r="L3" s="90" t="s">
        <v>634</v>
      </c>
      <c r="M3" s="90" t="s">
        <v>14</v>
      </c>
      <c r="N3" s="90" t="s">
        <v>635</v>
      </c>
    </row>
    <row r="4" spans="1:14" ht="105">
      <c r="A4" s="162" t="s">
        <v>636</v>
      </c>
      <c r="B4" s="163" t="s">
        <v>637</v>
      </c>
      <c r="C4" s="163" t="s">
        <v>638</v>
      </c>
      <c r="D4" s="163" t="s">
        <v>27</v>
      </c>
      <c r="E4" s="163" t="s">
        <v>607</v>
      </c>
      <c r="F4" s="164">
        <v>6200000</v>
      </c>
      <c r="G4" s="163" t="s">
        <v>97</v>
      </c>
      <c r="H4" s="164"/>
      <c r="I4" s="164"/>
      <c r="J4" s="163">
        <v>0.25</v>
      </c>
      <c r="K4" s="163">
        <v>151</v>
      </c>
      <c r="L4" s="47" t="s">
        <v>634</v>
      </c>
      <c r="M4" s="47" t="s">
        <v>14</v>
      </c>
      <c r="N4" s="47" t="s">
        <v>639</v>
      </c>
    </row>
    <row r="5" spans="1:14" ht="105">
      <c r="A5" s="162" t="s">
        <v>636</v>
      </c>
      <c r="B5" s="163" t="s">
        <v>637</v>
      </c>
      <c r="C5" s="163" t="s">
        <v>640</v>
      </c>
      <c r="D5" s="163" t="s">
        <v>27</v>
      </c>
      <c r="E5" s="163" t="s">
        <v>607</v>
      </c>
      <c r="F5" s="164">
        <v>8400000</v>
      </c>
      <c r="G5" s="163" t="s">
        <v>97</v>
      </c>
      <c r="H5" s="164"/>
      <c r="I5" s="164"/>
      <c r="J5" s="163">
        <v>0.75</v>
      </c>
      <c r="K5" s="163">
        <v>154</v>
      </c>
      <c r="L5" s="47" t="s">
        <v>634</v>
      </c>
      <c r="M5" s="47" t="s">
        <v>14</v>
      </c>
      <c r="N5" s="47" t="s">
        <v>639</v>
      </c>
    </row>
    <row r="6" spans="1:14" ht="180">
      <c r="A6" s="162" t="s">
        <v>631</v>
      </c>
      <c r="B6" s="163" t="s">
        <v>641</v>
      </c>
      <c r="C6" s="163" t="s">
        <v>642</v>
      </c>
      <c r="D6" s="163" t="s">
        <v>27</v>
      </c>
      <c r="E6" s="163" t="s">
        <v>607</v>
      </c>
      <c r="F6" s="164">
        <v>65000000</v>
      </c>
      <c r="G6" s="163" t="s">
        <v>97</v>
      </c>
      <c r="H6" s="164"/>
      <c r="I6" s="164"/>
      <c r="J6" s="163">
        <v>5.66</v>
      </c>
      <c r="K6" s="163">
        <v>257</v>
      </c>
      <c r="L6" s="47" t="s">
        <v>634</v>
      </c>
      <c r="M6" s="47" t="s">
        <v>643</v>
      </c>
      <c r="N6" s="47" t="s">
        <v>14</v>
      </c>
    </row>
    <row r="7" spans="1:14" ht="105">
      <c r="A7" s="162" t="s">
        <v>644</v>
      </c>
      <c r="B7" s="163" t="s">
        <v>645</v>
      </c>
      <c r="C7" s="163" t="s">
        <v>646</v>
      </c>
      <c r="D7" s="163" t="s">
        <v>27</v>
      </c>
      <c r="E7" s="163" t="s">
        <v>607</v>
      </c>
      <c r="F7" s="164">
        <v>21700000</v>
      </c>
      <c r="G7" s="163" t="s">
        <v>97</v>
      </c>
      <c r="H7" s="164"/>
      <c r="I7" s="164"/>
      <c r="J7" s="163">
        <v>0</v>
      </c>
      <c r="K7" s="163">
        <v>727</v>
      </c>
      <c r="L7" s="47" t="s">
        <v>30</v>
      </c>
      <c r="M7" s="47" t="s">
        <v>647</v>
      </c>
      <c r="N7" s="47" t="s">
        <v>648</v>
      </c>
    </row>
    <row r="8" spans="1:14" ht="105">
      <c r="A8" s="162" t="s">
        <v>649</v>
      </c>
      <c r="B8" s="163" t="s">
        <v>650</v>
      </c>
      <c r="C8" s="163" t="s">
        <v>651</v>
      </c>
      <c r="D8" s="163" t="s">
        <v>27</v>
      </c>
      <c r="E8" s="163" t="s">
        <v>607</v>
      </c>
      <c r="F8" s="164">
        <v>29000000</v>
      </c>
      <c r="G8" s="163" t="s">
        <v>97</v>
      </c>
      <c r="H8" s="164"/>
      <c r="I8" s="164"/>
      <c r="J8" s="163">
        <v>2.6</v>
      </c>
      <c r="K8" s="163">
        <v>728</v>
      </c>
      <c r="L8" s="47" t="s">
        <v>30</v>
      </c>
      <c r="M8" s="47" t="s">
        <v>647</v>
      </c>
      <c r="N8" s="47" t="s">
        <v>648</v>
      </c>
    </row>
    <row r="9" spans="1:14" ht="60">
      <c r="A9" s="162" t="s">
        <v>631</v>
      </c>
      <c r="B9" s="165" t="s">
        <v>652</v>
      </c>
      <c r="C9" s="163" t="s">
        <v>646</v>
      </c>
      <c r="D9" s="163" t="s">
        <v>653</v>
      </c>
      <c r="E9" s="163" t="s">
        <v>654</v>
      </c>
      <c r="F9" s="164">
        <v>35000000</v>
      </c>
      <c r="G9" s="163" t="s">
        <v>97</v>
      </c>
      <c r="H9" s="164"/>
      <c r="I9" s="164"/>
      <c r="J9" s="163">
        <v>0</v>
      </c>
      <c r="K9" s="163">
        <v>1004</v>
      </c>
      <c r="L9" s="47" t="s">
        <v>634</v>
      </c>
      <c r="M9" s="47" t="s">
        <v>655</v>
      </c>
      <c r="N9" s="47" t="s">
        <v>14</v>
      </c>
    </row>
  </sheetData>
  <mergeCells count="2">
    <mergeCell ref="H1:I1"/>
    <mergeCell ref="A2: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6CA0-A839-42D9-971D-37B7878EBA97}">
  <sheetPr>
    <tabColor rgb="FF92D050"/>
  </sheetPr>
  <dimension ref="A1:N5"/>
  <sheetViews>
    <sheetView workbookViewId="0">
      <pane ySplit="1" topLeftCell="A2" activePane="bottomLeft" state="frozen"/>
      <selection pane="bottomLeft" activeCell="A6" sqref="A6"/>
    </sheetView>
  </sheetViews>
  <sheetFormatPr defaultRowHeight="15"/>
  <cols>
    <col min="1" max="1" width="18.5703125" style="1" customWidth="1"/>
    <col min="2" max="2" width="19.140625" style="1" customWidth="1"/>
    <col min="3" max="3" width="18.42578125" style="1" customWidth="1"/>
    <col min="4" max="4" width="15.85546875" style="1" customWidth="1"/>
    <col min="5" max="5" width="24.140625" style="1" customWidth="1"/>
    <col min="6" max="6" width="17.5703125" style="1" customWidth="1"/>
    <col min="7" max="7" width="16.140625" style="1" customWidth="1"/>
    <col min="8" max="8" width="17.42578125" style="1" customWidth="1"/>
    <col min="9" max="9" width="14.42578125" style="1" customWidth="1"/>
    <col min="10" max="10" width="14" style="1" customWidth="1"/>
    <col min="11" max="11" width="9.140625" style="1"/>
    <col min="12" max="12" width="15.28515625" style="1" customWidth="1"/>
    <col min="13" max="13" width="14.140625" style="1" customWidth="1"/>
    <col min="14" max="14" width="22.28515625" style="1" customWidth="1"/>
    <col min="15" max="16384" width="9.140625" style="1"/>
  </cols>
  <sheetData>
    <row r="1" spans="1:14" ht="60">
      <c r="A1" s="210" t="s">
        <v>0</v>
      </c>
      <c r="B1" s="210" t="s">
        <v>1</v>
      </c>
      <c r="C1" s="210" t="s">
        <v>2</v>
      </c>
      <c r="D1" s="210" t="s">
        <v>56</v>
      </c>
      <c r="E1" s="210" t="s">
        <v>656</v>
      </c>
      <c r="F1" s="210" t="s">
        <v>567</v>
      </c>
      <c r="G1" s="210" t="s">
        <v>6</v>
      </c>
      <c r="H1" s="230" t="s">
        <v>7</v>
      </c>
      <c r="I1" s="230"/>
      <c r="J1" s="210" t="s">
        <v>8</v>
      </c>
      <c r="K1" s="210" t="s">
        <v>9</v>
      </c>
      <c r="L1" s="210" t="s">
        <v>34</v>
      </c>
      <c r="M1" s="210" t="s">
        <v>11</v>
      </c>
      <c r="N1" s="210" t="s">
        <v>12</v>
      </c>
    </row>
    <row r="2" spans="1:14" ht="30" customHeight="1">
      <c r="A2" s="231" t="s">
        <v>657</v>
      </c>
      <c r="B2" s="231"/>
      <c r="C2" s="231"/>
      <c r="D2" s="231"/>
      <c r="E2" s="231"/>
      <c r="F2" s="231"/>
      <c r="G2" s="231"/>
      <c r="H2" s="231"/>
      <c r="I2" s="231"/>
      <c r="J2" s="231"/>
      <c r="K2" s="231"/>
      <c r="L2" s="231"/>
      <c r="M2" s="231"/>
      <c r="N2" s="231"/>
    </row>
    <row r="3" spans="1:14" ht="75">
      <c r="A3" s="1" t="s">
        <v>658</v>
      </c>
      <c r="B3" s="1" t="s">
        <v>659</v>
      </c>
      <c r="C3" s="1" t="s">
        <v>660</v>
      </c>
      <c r="D3" s="1" t="s">
        <v>289</v>
      </c>
      <c r="E3" s="1" t="s">
        <v>598</v>
      </c>
      <c r="F3" s="22">
        <v>6663525</v>
      </c>
      <c r="G3" s="214" t="s">
        <v>97</v>
      </c>
      <c r="H3" s="18"/>
      <c r="I3" s="18"/>
      <c r="J3" s="1">
        <v>1.01</v>
      </c>
      <c r="K3" s="1">
        <v>60</v>
      </c>
      <c r="L3" s="1" t="s">
        <v>185</v>
      </c>
      <c r="M3" s="1" t="s">
        <v>661</v>
      </c>
      <c r="N3" s="1" t="s">
        <v>662</v>
      </c>
    </row>
    <row r="4" spans="1:14" ht="75">
      <c r="A4" s="1" t="s">
        <v>663</v>
      </c>
      <c r="B4" s="1" t="s">
        <v>664</v>
      </c>
      <c r="C4" s="1" t="s">
        <v>665</v>
      </c>
      <c r="D4" s="1" t="s">
        <v>64</v>
      </c>
      <c r="E4" s="214"/>
      <c r="F4" s="214"/>
      <c r="G4" s="214"/>
      <c r="J4" s="214"/>
      <c r="K4" s="214"/>
      <c r="L4" s="214"/>
      <c r="M4" s="1" t="s">
        <v>666</v>
      </c>
      <c r="N4" s="1" t="s">
        <v>667</v>
      </c>
    </row>
    <row r="5" spans="1:14" ht="30">
      <c r="A5" s="1" t="s">
        <v>668</v>
      </c>
      <c r="B5" s="1" t="s">
        <v>669</v>
      </c>
      <c r="C5" s="1" t="s">
        <v>670</v>
      </c>
      <c r="D5" s="1" t="s">
        <v>27</v>
      </c>
      <c r="E5" s="1" t="s">
        <v>671</v>
      </c>
      <c r="F5" s="2">
        <v>6191000</v>
      </c>
      <c r="G5" s="1" t="s">
        <v>97</v>
      </c>
      <c r="J5" s="1">
        <v>1.2</v>
      </c>
      <c r="K5" s="1">
        <v>839</v>
      </c>
    </row>
  </sheetData>
  <mergeCells count="2">
    <mergeCell ref="H1:I1"/>
    <mergeCell ref="A2:N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575F2-7856-4856-AF0A-2C3F463A6932}">
  <dimension ref="A1:K27"/>
  <sheetViews>
    <sheetView workbookViewId="0">
      <selection activeCell="M9" sqref="M9"/>
    </sheetView>
  </sheetViews>
  <sheetFormatPr defaultRowHeight="15"/>
  <cols>
    <col min="1" max="1" width="21.140625" style="1" customWidth="1"/>
    <col min="2" max="2" width="25.42578125" style="1" customWidth="1"/>
    <col min="3" max="3" width="29.42578125" style="1" customWidth="1"/>
    <col min="4" max="4" width="20" style="1" customWidth="1"/>
    <col min="5" max="5" width="29.42578125" style="1" customWidth="1"/>
    <col min="6" max="6" width="18" style="1" customWidth="1"/>
    <col min="7" max="8" width="16.140625" style="1" customWidth="1"/>
    <col min="9" max="9" width="17.42578125" style="1" customWidth="1"/>
    <col min="10" max="10" width="14.42578125" style="1" customWidth="1"/>
    <col min="11" max="11" width="14" style="1" customWidth="1"/>
    <col min="12" max="16384" width="9.140625" style="1"/>
  </cols>
  <sheetData>
    <row r="1" spans="1:11" ht="60">
      <c r="A1" s="213" t="s">
        <v>0</v>
      </c>
      <c r="B1" s="213" t="s">
        <v>55</v>
      </c>
      <c r="C1" s="213" t="s">
        <v>2</v>
      </c>
      <c r="D1" s="213" t="s">
        <v>56</v>
      </c>
      <c r="E1" s="213" t="s">
        <v>4</v>
      </c>
      <c r="F1" s="213" t="s">
        <v>284</v>
      </c>
      <c r="G1" s="213" t="s">
        <v>57</v>
      </c>
      <c r="H1" s="237" t="s">
        <v>58</v>
      </c>
      <c r="I1" s="237"/>
      <c r="J1" s="213" t="s">
        <v>8</v>
      </c>
      <c r="K1" s="213" t="s">
        <v>9</v>
      </c>
    </row>
    <row r="2" spans="1:11" ht="23.25" customHeight="1">
      <c r="A2" s="227" t="s">
        <v>672</v>
      </c>
      <c r="B2" s="227"/>
      <c r="C2" s="227"/>
      <c r="D2" s="227"/>
      <c r="E2" s="227"/>
      <c r="F2" s="227"/>
      <c r="G2" s="227"/>
      <c r="H2" s="227"/>
      <c r="I2" s="227"/>
      <c r="J2" s="227"/>
      <c r="K2" s="227"/>
    </row>
    <row r="3" spans="1:11">
      <c r="A3" s="8" t="s">
        <v>673</v>
      </c>
      <c r="B3" s="8"/>
      <c r="C3" s="9" t="s">
        <v>674</v>
      </c>
      <c r="D3" s="9" t="s">
        <v>675</v>
      </c>
      <c r="E3" s="8" t="s">
        <v>676</v>
      </c>
      <c r="F3" s="10">
        <v>67790000</v>
      </c>
      <c r="G3" s="8" t="s">
        <v>677</v>
      </c>
      <c r="H3" s="11">
        <f>F3*(1+3.1/100)^((LEFT(G3,FIND("-",G3)-1)+0)-2020)</f>
        <v>69891490</v>
      </c>
      <c r="I3" s="11">
        <f>F3*(1+3.1/100)^((MID(G3,FIND("-",G3)+1,255)+0)-2020)</f>
        <v>78969422.187113076</v>
      </c>
      <c r="J3" s="8" t="s">
        <v>678</v>
      </c>
      <c r="K3" s="8">
        <v>1110</v>
      </c>
    </row>
    <row r="4" spans="1:11">
      <c r="A4" s="8" t="s">
        <v>673</v>
      </c>
      <c r="B4" s="8"/>
      <c r="C4" s="9" t="s">
        <v>674</v>
      </c>
      <c r="D4" s="9" t="s">
        <v>675</v>
      </c>
      <c r="E4" s="8" t="s">
        <v>676</v>
      </c>
      <c r="F4" s="10">
        <v>31460000</v>
      </c>
      <c r="G4" s="8" t="s">
        <v>679</v>
      </c>
      <c r="H4" s="11">
        <f t="shared" ref="H4:H7" si="0">F4*(1+3.1/100)^((LEFT(G4,FIND("-",G4)-1)+0)-2020)</f>
        <v>37784241.638719298</v>
      </c>
      <c r="I4" s="11">
        <f t="shared" ref="I4:I7" si="1">F4*(1+3.1/100)^((MID(G4,FIND("-",G4)+1,255)+0)-2020)</f>
        <v>42691888.955120593</v>
      </c>
      <c r="J4" s="8" t="s">
        <v>678</v>
      </c>
      <c r="K4" s="8">
        <v>1110</v>
      </c>
    </row>
    <row r="5" spans="1:11">
      <c r="A5" s="8" t="s">
        <v>673</v>
      </c>
      <c r="B5" s="8"/>
      <c r="C5" s="9" t="s">
        <v>674</v>
      </c>
      <c r="D5" s="9" t="s">
        <v>675</v>
      </c>
      <c r="E5" s="8" t="s">
        <v>676</v>
      </c>
      <c r="F5" s="10">
        <v>55000000</v>
      </c>
      <c r="G5" s="8" t="s">
        <v>680</v>
      </c>
      <c r="H5" s="11">
        <f t="shared" si="0"/>
        <v>76949890.756519794</v>
      </c>
      <c r="I5" s="11">
        <f t="shared" si="1"/>
        <v>86944611.002052501</v>
      </c>
      <c r="J5" s="8" t="s">
        <v>678</v>
      </c>
      <c r="K5" s="8">
        <v>1110</v>
      </c>
    </row>
    <row r="6" spans="1:11">
      <c r="A6" s="8" t="s">
        <v>673</v>
      </c>
      <c r="B6" s="8"/>
      <c r="C6" s="9" t="s">
        <v>674</v>
      </c>
      <c r="D6" s="9" t="s">
        <v>675</v>
      </c>
      <c r="E6" s="8" t="s">
        <v>676</v>
      </c>
      <c r="F6" s="10">
        <v>55000000</v>
      </c>
      <c r="G6" s="8" t="s">
        <v>681</v>
      </c>
      <c r="H6" s="11">
        <f t="shared" si="0"/>
        <v>89639893.943116128</v>
      </c>
      <c r="I6" s="11">
        <f t="shared" si="1"/>
        <v>101282869.05318485</v>
      </c>
      <c r="J6" s="8" t="s">
        <v>678</v>
      </c>
      <c r="K6" s="8">
        <v>1110</v>
      </c>
    </row>
    <row r="7" spans="1:11">
      <c r="A7" s="8" t="s">
        <v>673</v>
      </c>
      <c r="B7" s="8"/>
      <c r="C7" s="9" t="s">
        <v>674</v>
      </c>
      <c r="D7" s="9" t="s">
        <v>675</v>
      </c>
      <c r="E7" s="8" t="s">
        <v>676</v>
      </c>
      <c r="F7" s="10">
        <v>55000000</v>
      </c>
      <c r="G7" s="8" t="s">
        <v>682</v>
      </c>
      <c r="H7" s="11">
        <f t="shared" si="0"/>
        <v>104422637.99383357</v>
      </c>
      <c r="I7" s="11">
        <f t="shared" si="1"/>
        <v>117985685.89147431</v>
      </c>
      <c r="J7" s="8" t="s">
        <v>678</v>
      </c>
      <c r="K7" s="8">
        <v>1110</v>
      </c>
    </row>
    <row r="8" spans="1:11" ht="17.25" customHeight="1">
      <c r="B8" s="4"/>
      <c r="C8" s="212" t="s">
        <v>683</v>
      </c>
      <c r="D8" s="4"/>
      <c r="E8" s="4"/>
      <c r="F8" s="5">
        <f>SUM(F3:F7)</f>
        <v>264250000</v>
      </c>
      <c r="G8" s="210"/>
      <c r="H8" s="6">
        <f>SUM(H3:H7)</f>
        <v>378688154.33218873</v>
      </c>
      <c r="I8" s="6">
        <f>SUM(I3:I7)</f>
        <v>427874477.08894533</v>
      </c>
      <c r="J8" s="4"/>
      <c r="K8" s="4"/>
    </row>
    <row r="9" spans="1:11" ht="26.25" customHeight="1">
      <c r="A9" s="238" t="s">
        <v>684</v>
      </c>
      <c r="B9" s="238"/>
      <c r="F9" s="3"/>
    </row>
    <row r="10" spans="1:11" ht="45">
      <c r="A10" s="8" t="s">
        <v>685</v>
      </c>
      <c r="B10" s="8" t="s">
        <v>686</v>
      </c>
      <c r="C10" s="8" t="s">
        <v>687</v>
      </c>
      <c r="D10" s="8" t="s">
        <v>675</v>
      </c>
      <c r="E10" s="8" t="s">
        <v>676</v>
      </c>
      <c r="F10" s="10">
        <v>25000000</v>
      </c>
      <c r="G10" s="8" t="s">
        <v>677</v>
      </c>
      <c r="H10" s="11">
        <f>F10*(1+3.1/100)^((LEFT(G10,FIND("-",G10)-1)+0)-2016)</f>
        <v>29122813.905853767</v>
      </c>
      <c r="I10" s="11">
        <f>F10*(1+3.1/100)^((MID(G10,FIND("-",G10)+1,255)+0)-2016)</f>
        <v>32905462.261687275</v>
      </c>
      <c r="J10" s="8" t="s">
        <v>678</v>
      </c>
      <c r="K10" s="8">
        <v>1117</v>
      </c>
    </row>
    <row r="11" spans="1:11" ht="45">
      <c r="A11" s="8" t="s">
        <v>685</v>
      </c>
      <c r="B11" s="8" t="s">
        <v>686</v>
      </c>
      <c r="C11" s="8" t="s">
        <v>687</v>
      </c>
      <c r="D11" s="8" t="s">
        <v>675</v>
      </c>
      <c r="E11" s="8" t="s">
        <v>676</v>
      </c>
      <c r="F11" s="10">
        <v>25000000</v>
      </c>
      <c r="G11" s="8" t="s">
        <v>679</v>
      </c>
      <c r="H11" s="11">
        <f t="shared" ref="H11:H17" si="2">F11*(1+3.1/100)^((LEFT(G11,FIND("-",G11)-1)+0)-2016)</f>
        <v>33925531.59179958</v>
      </c>
      <c r="I11" s="11">
        <f t="shared" ref="I11:I17" si="3">F11*(1+3.1/100)^((MID(G11,FIND("-",G11)+1,255)+0)-2016)</f>
        <v>38331986.157328501</v>
      </c>
      <c r="J11" s="8" t="s">
        <v>678</v>
      </c>
      <c r="K11" s="8">
        <v>1117</v>
      </c>
    </row>
    <row r="12" spans="1:11" ht="45">
      <c r="A12" s="8" t="s">
        <v>685</v>
      </c>
      <c r="B12" s="8" t="s">
        <v>686</v>
      </c>
      <c r="C12" s="8" t="s">
        <v>687</v>
      </c>
      <c r="D12" s="8" t="s">
        <v>675</v>
      </c>
      <c r="E12" s="8" t="s">
        <v>676</v>
      </c>
      <c r="F12" s="10">
        <v>25000000</v>
      </c>
      <c r="G12" s="8" t="s">
        <v>680</v>
      </c>
      <c r="H12" s="11">
        <f t="shared" si="2"/>
        <v>39520277.728205681</v>
      </c>
      <c r="I12" s="11">
        <f t="shared" si="3"/>
        <v>44653411.980065621</v>
      </c>
      <c r="J12" s="8" t="s">
        <v>678</v>
      </c>
      <c r="K12" s="8">
        <v>1117</v>
      </c>
    </row>
    <row r="13" spans="1:11" ht="45">
      <c r="A13" s="8" t="s">
        <v>685</v>
      </c>
      <c r="B13" s="8" t="s">
        <v>686</v>
      </c>
      <c r="C13" s="8" t="s">
        <v>687</v>
      </c>
      <c r="D13" s="8" t="s">
        <v>675</v>
      </c>
      <c r="E13" s="8" t="s">
        <v>676</v>
      </c>
      <c r="F13" s="10">
        <v>25000000</v>
      </c>
      <c r="G13" s="8" t="s">
        <v>681</v>
      </c>
      <c r="H13" s="11">
        <f t="shared" si="2"/>
        <v>46037667.751447655</v>
      </c>
      <c r="I13" s="11">
        <f t="shared" si="3"/>
        <v>52017320.294274896</v>
      </c>
      <c r="J13" s="8" t="s">
        <v>678</v>
      </c>
      <c r="K13" s="8">
        <v>1117</v>
      </c>
    </row>
    <row r="14" spans="1:11" ht="45">
      <c r="A14" s="9" t="s">
        <v>688</v>
      </c>
      <c r="B14" s="8" t="s">
        <v>686</v>
      </c>
      <c r="C14" s="8" t="s">
        <v>687</v>
      </c>
      <c r="D14" s="8" t="s">
        <v>675</v>
      </c>
      <c r="E14" s="8" t="s">
        <v>63</v>
      </c>
      <c r="F14" s="10">
        <v>65000000</v>
      </c>
      <c r="G14" s="8" t="s">
        <v>677</v>
      </c>
      <c r="H14" s="11">
        <f t="shared" si="2"/>
        <v>75719316.155219793</v>
      </c>
      <c r="I14" s="11">
        <f t="shared" si="3"/>
        <v>85554201.880386919</v>
      </c>
      <c r="J14" s="8" t="s">
        <v>678</v>
      </c>
      <c r="K14" s="8">
        <v>1115</v>
      </c>
    </row>
    <row r="15" spans="1:11" ht="45">
      <c r="A15" s="9" t="s">
        <v>688</v>
      </c>
      <c r="B15" s="8" t="s">
        <v>686</v>
      </c>
      <c r="C15" s="8" t="s">
        <v>687</v>
      </c>
      <c r="D15" s="8" t="s">
        <v>675</v>
      </c>
      <c r="E15" s="8" t="s">
        <v>63</v>
      </c>
      <c r="F15" s="10">
        <v>65000000</v>
      </c>
      <c r="G15" s="8" t="s">
        <v>679</v>
      </c>
      <c r="H15" s="11">
        <f t="shared" si="2"/>
        <v>88206382.138678908</v>
      </c>
      <c r="I15" s="11">
        <f t="shared" si="3"/>
        <v>99663164.009054109</v>
      </c>
      <c r="J15" s="8" t="s">
        <v>678</v>
      </c>
      <c r="K15" s="8">
        <v>1115</v>
      </c>
    </row>
    <row r="16" spans="1:11" ht="45">
      <c r="A16" s="9" t="s">
        <v>688</v>
      </c>
      <c r="B16" s="8" t="s">
        <v>686</v>
      </c>
      <c r="C16" s="8" t="s">
        <v>687</v>
      </c>
      <c r="D16" s="8" t="s">
        <v>675</v>
      </c>
      <c r="E16" s="8" t="s">
        <v>63</v>
      </c>
      <c r="F16" s="10">
        <v>65000000</v>
      </c>
      <c r="G16" s="8" t="s">
        <v>680</v>
      </c>
      <c r="H16" s="11">
        <f t="shared" si="2"/>
        <v>102752722.09333478</v>
      </c>
      <c r="I16" s="11">
        <f t="shared" si="3"/>
        <v>116098871.14817062</v>
      </c>
      <c r="J16" s="8" t="s">
        <v>678</v>
      </c>
      <c r="K16" s="8">
        <v>1115</v>
      </c>
    </row>
    <row r="17" spans="1:11" ht="45">
      <c r="A17" s="9" t="s">
        <v>688</v>
      </c>
      <c r="B17" s="8" t="s">
        <v>686</v>
      </c>
      <c r="C17" s="8" t="s">
        <v>687</v>
      </c>
      <c r="D17" s="8" t="s">
        <v>675</v>
      </c>
      <c r="E17" s="8" t="s">
        <v>63</v>
      </c>
      <c r="F17" s="10">
        <v>65000000</v>
      </c>
      <c r="G17" s="8" t="s">
        <v>681</v>
      </c>
      <c r="H17" s="11">
        <f t="shared" si="2"/>
        <v>119697936.15376391</v>
      </c>
      <c r="I17" s="11">
        <f t="shared" si="3"/>
        <v>135245032.76511472</v>
      </c>
      <c r="J17" s="8" t="s">
        <v>678</v>
      </c>
      <c r="K17" s="8">
        <v>1115</v>
      </c>
    </row>
    <row r="18" spans="1:11" ht="15.75">
      <c r="C18" s="7" t="s">
        <v>683</v>
      </c>
      <c r="F18" s="5">
        <f>SUM(F10:F17)</f>
        <v>360000000</v>
      </c>
      <c r="G18" s="210"/>
      <c r="H18" s="6">
        <f>SUM(H10:H17)</f>
        <v>534982647.51830411</v>
      </c>
      <c r="I18" s="6">
        <f>SUM(I10:I17)</f>
        <v>604469450.49608278</v>
      </c>
    </row>
    <row r="19" spans="1:11" ht="15.75">
      <c r="A19" s="227" t="s">
        <v>689</v>
      </c>
      <c r="B19" s="227"/>
    </row>
    <row r="20" spans="1:11" ht="90">
      <c r="A20" s="8" t="s">
        <v>690</v>
      </c>
      <c r="B20" s="8" t="s">
        <v>691</v>
      </c>
      <c r="C20" s="8" t="s">
        <v>692</v>
      </c>
      <c r="D20" s="8" t="s">
        <v>675</v>
      </c>
      <c r="E20" s="8" t="s">
        <v>693</v>
      </c>
      <c r="F20" s="11">
        <v>22975000</v>
      </c>
      <c r="G20" s="8" t="s">
        <v>677</v>
      </c>
      <c r="H20" s="11">
        <f>F20*(1+3.1/100)^((LEFT(G20,FIND("-",G20)-1)+0)-2016)</f>
        <v>26763865.979479611</v>
      </c>
      <c r="I20" s="12">
        <f>F20*(1+3.1/100)^((MID(G20,FIND("-",G20)+1,255)+0)-2016)</f>
        <v>30240119.818490606</v>
      </c>
      <c r="J20" s="8" t="s">
        <v>678</v>
      </c>
      <c r="K20" s="8">
        <v>1130</v>
      </c>
    </row>
    <row r="21" spans="1:11" ht="90">
      <c r="A21" s="8" t="s">
        <v>690</v>
      </c>
      <c r="B21" s="8" t="s">
        <v>691</v>
      </c>
      <c r="C21" s="8" t="s">
        <v>692</v>
      </c>
      <c r="D21" s="8" t="s">
        <v>675</v>
      </c>
      <c r="E21" s="8" t="s">
        <v>693</v>
      </c>
      <c r="F21" s="11">
        <v>14000000</v>
      </c>
      <c r="G21" s="8" t="s">
        <v>679</v>
      </c>
      <c r="H21" s="11">
        <f t="shared" ref="H21:H24" si="4">F21*(1+3.1/100)^((LEFT(G21,FIND("-",G21)-1)+0)-2016)</f>
        <v>18998297.691407766</v>
      </c>
      <c r="I21" s="12">
        <f t="shared" ref="I21:I24" si="5">F21*(1+3.1/100)^((MID(G21,FIND("-",G21)+1,255)+0)-2016)</f>
        <v>21465912.248103961</v>
      </c>
      <c r="J21" s="8" t="s">
        <v>678</v>
      </c>
      <c r="K21" s="8">
        <v>1130</v>
      </c>
    </row>
    <row r="22" spans="1:11" ht="90">
      <c r="A22" s="8" t="s">
        <v>690</v>
      </c>
      <c r="B22" s="8" t="s">
        <v>691</v>
      </c>
      <c r="C22" s="8" t="s">
        <v>692</v>
      </c>
      <c r="D22" s="8" t="s">
        <v>675</v>
      </c>
      <c r="E22" s="8" t="s">
        <v>693</v>
      </c>
      <c r="F22" s="11">
        <v>12700000</v>
      </c>
      <c r="G22" s="8" t="s">
        <v>680</v>
      </c>
      <c r="H22" s="11">
        <f t="shared" si="4"/>
        <v>20076301.085928489</v>
      </c>
      <c r="I22" s="12">
        <f t="shared" si="5"/>
        <v>22683933.285873335</v>
      </c>
      <c r="J22" s="8" t="s">
        <v>678</v>
      </c>
      <c r="K22" s="8">
        <v>1130</v>
      </c>
    </row>
    <row r="23" spans="1:11" ht="90">
      <c r="A23" s="8" t="s">
        <v>690</v>
      </c>
      <c r="B23" s="8" t="s">
        <v>691</v>
      </c>
      <c r="C23" s="8" t="s">
        <v>692</v>
      </c>
      <c r="D23" s="8" t="s">
        <v>675</v>
      </c>
      <c r="E23" s="8" t="s">
        <v>693</v>
      </c>
      <c r="F23" s="11">
        <v>20700000</v>
      </c>
      <c r="G23" s="8" t="s">
        <v>681</v>
      </c>
      <c r="H23" s="11">
        <f t="shared" si="4"/>
        <v>38119188.898198664</v>
      </c>
      <c r="I23" s="12">
        <f t="shared" si="5"/>
        <v>43070341.203659609</v>
      </c>
      <c r="J23" s="8" t="s">
        <v>678</v>
      </c>
      <c r="K23" s="8">
        <v>1130</v>
      </c>
    </row>
    <row r="24" spans="1:11" ht="90">
      <c r="A24" s="8" t="s">
        <v>690</v>
      </c>
      <c r="B24" s="8" t="s">
        <v>691</v>
      </c>
      <c r="C24" s="8" t="s">
        <v>692</v>
      </c>
      <c r="D24" s="8" t="s">
        <v>675</v>
      </c>
      <c r="E24" s="8" t="s">
        <v>693</v>
      </c>
      <c r="F24" s="11">
        <v>12700000</v>
      </c>
      <c r="G24" s="8" t="s">
        <v>682</v>
      </c>
      <c r="H24" s="11">
        <f t="shared" si="4"/>
        <v>27243967.469485886</v>
      </c>
      <c r="I24" s="12">
        <f t="shared" si="5"/>
        <v>30782579.812646803</v>
      </c>
      <c r="J24" s="8" t="s">
        <v>678</v>
      </c>
      <c r="K24" s="8">
        <v>1130</v>
      </c>
    </row>
    <row r="25" spans="1:11" ht="15.75">
      <c r="C25" s="7" t="s">
        <v>683</v>
      </c>
      <c r="F25" s="6">
        <f>SUM(F20:F24)</f>
        <v>83075000</v>
      </c>
      <c r="G25" s="210"/>
      <c r="H25" s="6">
        <f>SUM(H20:H24)</f>
        <v>131201621.12450042</v>
      </c>
      <c r="I25" s="6">
        <f>SUM(I20:I24)</f>
        <v>148242886.36877432</v>
      </c>
    </row>
    <row r="27" spans="1:11" ht="30" customHeight="1">
      <c r="C27" s="236" t="s">
        <v>694</v>
      </c>
      <c r="D27" s="236"/>
      <c r="F27" s="6">
        <f>SUM(F25+F18+F8)</f>
        <v>707325000</v>
      </c>
      <c r="G27" s="6"/>
      <c r="H27" s="6">
        <f t="shared" ref="H27:I27" si="6">SUM(H25+H18+H8)</f>
        <v>1044872422.9749932</v>
      </c>
      <c r="I27" s="6">
        <f t="shared" si="6"/>
        <v>1180586813.9538023</v>
      </c>
    </row>
  </sheetData>
  <mergeCells count="5">
    <mergeCell ref="C27:D27"/>
    <mergeCell ref="A2:K2"/>
    <mergeCell ref="H1:I1"/>
    <mergeCell ref="A9:B9"/>
    <mergeCell ref="A19:B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1E198-DC0E-4AF3-AF31-9A4B0BBBEC24}">
  <dimension ref="A1:K5"/>
  <sheetViews>
    <sheetView workbookViewId="0">
      <selection activeCell="J8" sqref="J8"/>
    </sheetView>
  </sheetViews>
  <sheetFormatPr defaultRowHeight="15"/>
  <cols>
    <col min="1" max="1" width="18.5703125" style="1" customWidth="1"/>
    <col min="2" max="2" width="25" style="1" customWidth="1"/>
    <col min="3" max="3" width="18.42578125" style="1" customWidth="1"/>
    <col min="4" max="4" width="15.85546875" style="1" customWidth="1"/>
    <col min="5" max="5" width="20.7109375" style="1" customWidth="1"/>
    <col min="6" max="6" width="13.42578125" style="1" customWidth="1"/>
    <col min="7" max="8" width="16.140625" style="1" customWidth="1"/>
    <col min="9" max="9" width="17.42578125" style="1" customWidth="1"/>
    <col min="10" max="10" width="14.42578125" style="1" customWidth="1"/>
    <col min="11" max="11" width="14" style="1" customWidth="1"/>
    <col min="12" max="16384" width="9.140625" style="1"/>
  </cols>
  <sheetData>
    <row r="1" spans="1:11" ht="60">
      <c r="A1" s="209" t="s">
        <v>0</v>
      </c>
      <c r="B1" s="209" t="s">
        <v>55</v>
      </c>
      <c r="C1" s="209" t="s">
        <v>2</v>
      </c>
      <c r="D1" s="209" t="s">
        <v>56</v>
      </c>
      <c r="E1" s="209" t="s">
        <v>4</v>
      </c>
      <c r="F1" s="209" t="s">
        <v>284</v>
      </c>
      <c r="G1" s="209" t="s">
        <v>57</v>
      </c>
      <c r="H1" s="228" t="s">
        <v>58</v>
      </c>
      <c r="I1" s="228"/>
      <c r="J1" s="209" t="s">
        <v>8</v>
      </c>
      <c r="K1" s="209" t="s">
        <v>9</v>
      </c>
    </row>
    <row r="2" spans="1:11" ht="15.75">
      <c r="A2" s="13" t="s">
        <v>684</v>
      </c>
      <c r="B2" s="14"/>
      <c r="C2" s="15"/>
      <c r="D2" s="15"/>
      <c r="E2" s="15"/>
      <c r="F2" s="15"/>
      <c r="G2" s="15"/>
      <c r="H2" s="15"/>
      <c r="I2" s="15"/>
      <c r="J2" s="15"/>
      <c r="K2" s="16"/>
    </row>
    <row r="3" spans="1:11" ht="45">
      <c r="A3" s="8" t="s">
        <v>685</v>
      </c>
      <c r="B3" s="8" t="s">
        <v>695</v>
      </c>
      <c r="C3" s="8"/>
      <c r="D3" s="8" t="s">
        <v>675</v>
      </c>
      <c r="E3" s="8" t="s">
        <v>676</v>
      </c>
      <c r="F3" s="11">
        <v>25000000</v>
      </c>
      <c r="G3" s="8" t="s">
        <v>682</v>
      </c>
      <c r="H3" s="11">
        <f>F3*(1+3.1/100)^((LEFT(G3,FIND("-",G3)-1)+0)-2016)</f>
        <v>53629857.223397411</v>
      </c>
      <c r="I3" s="11">
        <f>F3*(1+3.1/100)^((MID(G3,FIND("-",G3)+1,255)+0)-2016)</f>
        <v>60595629.55245433</v>
      </c>
      <c r="J3" s="8" t="s">
        <v>678</v>
      </c>
      <c r="K3" s="8">
        <v>1116</v>
      </c>
    </row>
    <row r="4" spans="1:11" ht="45">
      <c r="A4" s="8" t="s">
        <v>688</v>
      </c>
      <c r="B4" s="8" t="s">
        <v>695</v>
      </c>
      <c r="C4" s="8"/>
      <c r="D4" s="8" t="s">
        <v>675</v>
      </c>
      <c r="E4" s="8" t="s">
        <v>696</v>
      </c>
      <c r="F4" s="11">
        <v>65000000</v>
      </c>
      <c r="G4" s="8" t="s">
        <v>682</v>
      </c>
      <c r="H4" s="11">
        <f>F4*(1+3.1/100)^((LEFT(G4,FIND("-",G4)-1)+0)-2016)</f>
        <v>139437628.78083327</v>
      </c>
      <c r="I4" s="11">
        <f>F4*(1+3.1/100)^((MID(G4,FIND("-",G4)+1,255)+0)-2016)</f>
        <v>157548636.83638126</v>
      </c>
      <c r="J4" s="8" t="s">
        <v>678</v>
      </c>
      <c r="K4" s="8">
        <v>904</v>
      </c>
    </row>
    <row r="5" spans="1:11" ht="31.5">
      <c r="B5" s="7" t="s">
        <v>683</v>
      </c>
      <c r="F5" s="6">
        <f>SUM(F3:F4)</f>
        <v>90000000</v>
      </c>
      <c r="G5" s="210"/>
      <c r="H5" s="6">
        <f>SUM(H3:H4)</f>
        <v>193067486.00423068</v>
      </c>
      <c r="I5" s="6">
        <f>SUM(I3:I4)</f>
        <v>218144266.38883558</v>
      </c>
    </row>
  </sheetData>
  <mergeCells count="1">
    <mergeCell ref="H1:I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5EEBD-6817-4B1A-A949-D97A6D3C261D}">
  <sheetPr>
    <tabColor rgb="FFFFC000"/>
  </sheetPr>
  <dimension ref="A1:P30"/>
  <sheetViews>
    <sheetView workbookViewId="0">
      <pane ySplit="1" topLeftCell="A22" activePane="bottomLeft" state="frozen"/>
      <selection pane="bottomLeft" activeCell="A3" sqref="A3"/>
    </sheetView>
  </sheetViews>
  <sheetFormatPr defaultRowHeight="15"/>
  <cols>
    <col min="1" max="1" width="18.5703125" style="1" customWidth="1"/>
    <col min="2" max="2" width="19.42578125" style="1" customWidth="1"/>
    <col min="3" max="3" width="24.85546875" style="1" customWidth="1"/>
    <col min="4" max="4" width="15.85546875" style="1" customWidth="1"/>
    <col min="5" max="5" width="18" style="1" customWidth="1"/>
    <col min="6" max="6" width="13.42578125" style="1" customWidth="1"/>
    <col min="7" max="8" width="16.140625" style="1" customWidth="1"/>
    <col min="9" max="9" width="17.42578125" style="1" customWidth="1"/>
    <col min="10" max="10" width="14.42578125" style="1" customWidth="1"/>
    <col min="11" max="11" width="14" style="1" customWidth="1"/>
    <col min="12" max="12" width="13.7109375" style="1" customWidth="1"/>
    <col min="13" max="13" width="14.5703125" style="1" customWidth="1"/>
    <col min="14" max="14" width="72.7109375" style="1" customWidth="1"/>
    <col min="15" max="15" width="32.42578125" style="1" customWidth="1"/>
    <col min="16" max="16" width="18" style="1" customWidth="1"/>
    <col min="17" max="16384" width="9.140625" style="1"/>
  </cols>
  <sheetData>
    <row r="1" spans="1:16" ht="60">
      <c r="A1" s="210" t="s">
        <v>0</v>
      </c>
      <c r="B1" s="210" t="s">
        <v>55</v>
      </c>
      <c r="C1" s="210" t="s">
        <v>2</v>
      </c>
      <c r="D1" s="210" t="s">
        <v>56</v>
      </c>
      <c r="E1" s="210" t="s">
        <v>4</v>
      </c>
      <c r="F1" s="210" t="s">
        <v>5</v>
      </c>
      <c r="G1" s="210" t="s">
        <v>57</v>
      </c>
      <c r="H1" s="230" t="s">
        <v>58</v>
      </c>
      <c r="I1" s="230"/>
      <c r="J1" s="210" t="s">
        <v>8</v>
      </c>
      <c r="K1" s="210" t="s">
        <v>9</v>
      </c>
      <c r="L1" s="210" t="s">
        <v>10</v>
      </c>
      <c r="M1" s="210" t="s">
        <v>11</v>
      </c>
      <c r="N1" s="210" t="s">
        <v>12</v>
      </c>
    </row>
    <row r="2" spans="1:16" ht="18.75">
      <c r="A2" s="239" t="s">
        <v>697</v>
      </c>
      <c r="B2" s="239"/>
      <c r="C2" s="239"/>
      <c r="D2" s="239"/>
      <c r="E2" s="239"/>
      <c r="F2" s="239"/>
      <c r="G2" s="239"/>
      <c r="H2" s="239"/>
      <c r="I2" s="239"/>
      <c r="J2" s="239"/>
      <c r="K2" s="239"/>
      <c r="L2" s="239"/>
      <c r="M2" s="239"/>
      <c r="N2" s="239"/>
    </row>
    <row r="3" spans="1:16" s="67" customFormat="1" ht="135">
      <c r="A3" s="214" t="s">
        <v>698</v>
      </c>
      <c r="B3" s="214"/>
      <c r="C3" s="214" t="s">
        <v>699</v>
      </c>
      <c r="D3" s="214" t="s">
        <v>700</v>
      </c>
      <c r="E3" s="214" t="s">
        <v>701</v>
      </c>
      <c r="F3" s="45">
        <v>800000</v>
      </c>
      <c r="G3" s="214" t="s">
        <v>396</v>
      </c>
      <c r="H3" s="174"/>
      <c r="I3" s="174"/>
      <c r="J3" s="214">
        <v>475</v>
      </c>
      <c r="K3" s="214">
        <v>1005</v>
      </c>
      <c r="L3" s="214"/>
      <c r="M3" s="214" t="s">
        <v>702</v>
      </c>
      <c r="N3" s="214" t="s">
        <v>703</v>
      </c>
      <c r="O3" s="214" t="s">
        <v>704</v>
      </c>
      <c r="P3" s="175" t="s">
        <v>705</v>
      </c>
    </row>
    <row r="4" spans="1:16" ht="75">
      <c r="A4" s="1" t="s">
        <v>706</v>
      </c>
      <c r="B4" s="1" t="s">
        <v>707</v>
      </c>
      <c r="C4" s="1" t="s">
        <v>708</v>
      </c>
      <c r="D4" s="1" t="s">
        <v>64</v>
      </c>
      <c r="E4" s="1" t="s">
        <v>709</v>
      </c>
      <c r="F4" s="18">
        <v>3700000</v>
      </c>
      <c r="G4" s="1" t="s">
        <v>20</v>
      </c>
      <c r="H4" s="18"/>
      <c r="I4" s="18"/>
      <c r="J4" s="1">
        <v>1.55</v>
      </c>
      <c r="K4" s="1">
        <v>753</v>
      </c>
      <c r="L4" s="1" t="s">
        <v>710</v>
      </c>
      <c r="M4" s="1" t="s">
        <v>711</v>
      </c>
      <c r="N4" s="38" t="s">
        <v>712</v>
      </c>
    </row>
    <row r="5" spans="1:16" ht="75">
      <c r="A5" s="1" t="s">
        <v>713</v>
      </c>
      <c r="B5" s="1" t="s">
        <v>714</v>
      </c>
      <c r="C5" s="1" t="s">
        <v>715</v>
      </c>
      <c r="D5" s="1" t="s">
        <v>64</v>
      </c>
      <c r="E5" s="1" t="s">
        <v>709</v>
      </c>
      <c r="F5" s="18">
        <v>3000000</v>
      </c>
      <c r="G5" s="1" t="s">
        <v>29</v>
      </c>
      <c r="H5" s="18"/>
      <c r="I5" s="18"/>
      <c r="J5" s="1">
        <v>1.3</v>
      </c>
      <c r="K5" s="1">
        <v>759</v>
      </c>
      <c r="L5" s="1" t="s">
        <v>716</v>
      </c>
      <c r="M5" s="1" t="s">
        <v>717</v>
      </c>
      <c r="N5" s="38" t="s">
        <v>80</v>
      </c>
    </row>
    <row r="6" spans="1:16" ht="60">
      <c r="A6" s="1" t="s">
        <v>718</v>
      </c>
      <c r="B6" s="1" t="s">
        <v>719</v>
      </c>
      <c r="C6" s="1" t="s">
        <v>720</v>
      </c>
      <c r="D6" s="1" t="s">
        <v>64</v>
      </c>
      <c r="E6" s="1" t="s">
        <v>709</v>
      </c>
      <c r="F6" s="18">
        <v>2817000</v>
      </c>
      <c r="G6" s="1" t="s">
        <v>46</v>
      </c>
      <c r="H6" s="18"/>
      <c r="I6" s="18"/>
      <c r="J6" s="1">
        <v>2.14</v>
      </c>
      <c r="K6" s="1">
        <v>921</v>
      </c>
      <c r="L6" s="1" t="s">
        <v>716</v>
      </c>
      <c r="M6" s="1" t="s">
        <v>721</v>
      </c>
      <c r="N6" s="39" t="s">
        <v>722</v>
      </c>
    </row>
    <row r="7" spans="1:16" ht="75">
      <c r="A7" s="1" t="s">
        <v>723</v>
      </c>
      <c r="B7" s="1" t="s">
        <v>724</v>
      </c>
      <c r="C7" s="1" t="s">
        <v>725</v>
      </c>
      <c r="D7" s="1" t="s">
        <v>726</v>
      </c>
      <c r="E7" s="1" t="s">
        <v>709</v>
      </c>
      <c r="F7" s="18">
        <v>2500000</v>
      </c>
      <c r="G7" s="1" t="s">
        <v>46</v>
      </c>
      <c r="H7" s="18"/>
      <c r="I7" s="18"/>
      <c r="J7" s="1">
        <v>1.22</v>
      </c>
      <c r="K7" s="1">
        <v>851</v>
      </c>
      <c r="L7" s="1" t="s">
        <v>716</v>
      </c>
      <c r="M7" s="1" t="s">
        <v>727</v>
      </c>
      <c r="N7" s="38" t="s">
        <v>80</v>
      </c>
    </row>
    <row r="8" spans="1:16" ht="45">
      <c r="A8" s="214" t="s">
        <v>728</v>
      </c>
      <c r="B8" s="214" t="s">
        <v>729</v>
      </c>
      <c r="C8" s="214" t="s">
        <v>730</v>
      </c>
      <c r="D8" s="214" t="s">
        <v>731</v>
      </c>
      <c r="E8" s="214" t="s">
        <v>709</v>
      </c>
      <c r="F8" s="22">
        <v>4423000</v>
      </c>
      <c r="G8" s="214" t="s">
        <v>29</v>
      </c>
      <c r="H8" s="22"/>
      <c r="I8" s="22"/>
      <c r="J8" s="214">
        <v>2.78</v>
      </c>
      <c r="K8" s="214">
        <v>960</v>
      </c>
      <c r="L8" s="214" t="s">
        <v>716</v>
      </c>
      <c r="M8" s="214"/>
      <c r="N8" s="38" t="s">
        <v>732</v>
      </c>
      <c r="O8" s="40" t="s">
        <v>733</v>
      </c>
    </row>
    <row r="9" spans="1:16" ht="60">
      <c r="A9" s="1" t="s">
        <v>734</v>
      </c>
      <c r="B9" s="1" t="s">
        <v>735</v>
      </c>
      <c r="C9" s="1" t="s">
        <v>736</v>
      </c>
      <c r="D9" s="1" t="s">
        <v>64</v>
      </c>
      <c r="E9" s="1" t="s">
        <v>709</v>
      </c>
      <c r="F9" s="18">
        <v>70000</v>
      </c>
      <c r="G9" s="1" t="s">
        <v>20</v>
      </c>
      <c r="H9" s="18"/>
      <c r="I9" s="18"/>
      <c r="J9" s="1">
        <v>0.23</v>
      </c>
      <c r="K9" s="1">
        <v>711</v>
      </c>
      <c r="L9" s="1" t="s">
        <v>716</v>
      </c>
      <c r="M9" s="1" t="s">
        <v>737</v>
      </c>
      <c r="N9" s="39" t="s">
        <v>738</v>
      </c>
    </row>
    <row r="10" spans="1:16" ht="90">
      <c r="A10" s="1" t="s">
        <v>739</v>
      </c>
      <c r="B10" s="1" t="s">
        <v>740</v>
      </c>
      <c r="C10" s="1" t="s">
        <v>741</v>
      </c>
      <c r="D10" s="1" t="s">
        <v>64</v>
      </c>
      <c r="E10" s="1" t="s">
        <v>709</v>
      </c>
      <c r="F10" s="18">
        <v>80000</v>
      </c>
      <c r="G10" s="1" t="s">
        <v>20</v>
      </c>
      <c r="H10" s="18"/>
      <c r="I10" s="18"/>
      <c r="J10" s="1">
        <v>0.1</v>
      </c>
      <c r="K10" s="1">
        <v>759</v>
      </c>
      <c r="L10" s="1" t="s">
        <v>716</v>
      </c>
      <c r="M10" s="1" t="s">
        <v>742</v>
      </c>
      <c r="N10" s="38" t="s">
        <v>743</v>
      </c>
    </row>
    <row r="11" spans="1:16" ht="105">
      <c r="A11" s="1" t="s">
        <v>744</v>
      </c>
      <c r="B11" s="1" t="s">
        <v>745</v>
      </c>
      <c r="C11" s="1" t="s">
        <v>746</v>
      </c>
      <c r="D11" s="1" t="s">
        <v>64</v>
      </c>
      <c r="E11" s="1" t="s">
        <v>709</v>
      </c>
      <c r="F11" s="18">
        <v>90000</v>
      </c>
      <c r="G11" s="1" t="s">
        <v>29</v>
      </c>
      <c r="H11" s="18"/>
      <c r="I11" s="18"/>
      <c r="J11" s="1">
        <v>0.59</v>
      </c>
      <c r="K11" s="1">
        <v>813</v>
      </c>
      <c r="L11" s="1" t="s">
        <v>716</v>
      </c>
      <c r="M11" s="1" t="s">
        <v>747</v>
      </c>
      <c r="N11" s="38" t="s">
        <v>80</v>
      </c>
    </row>
    <row r="12" spans="1:16" ht="75">
      <c r="A12" s="1" t="s">
        <v>748</v>
      </c>
      <c r="B12" s="1" t="s">
        <v>749</v>
      </c>
      <c r="C12" s="1" t="s">
        <v>750</v>
      </c>
      <c r="D12" s="1" t="s">
        <v>64</v>
      </c>
      <c r="E12" s="1" t="s">
        <v>709</v>
      </c>
      <c r="F12" s="18">
        <v>10300000</v>
      </c>
      <c r="G12" s="1" t="s">
        <v>46</v>
      </c>
      <c r="H12" s="18"/>
      <c r="I12" s="18"/>
      <c r="J12" s="1">
        <v>0.22</v>
      </c>
      <c r="K12" s="1">
        <v>804</v>
      </c>
      <c r="L12" s="1" t="s">
        <v>716</v>
      </c>
      <c r="M12" s="1" t="s">
        <v>751</v>
      </c>
      <c r="N12" s="38" t="s">
        <v>80</v>
      </c>
    </row>
    <row r="13" spans="1:16" ht="60">
      <c r="A13" s="214" t="s">
        <v>752</v>
      </c>
      <c r="B13" s="214" t="s">
        <v>753</v>
      </c>
      <c r="C13" s="214" t="s">
        <v>754</v>
      </c>
      <c r="D13" s="214" t="s">
        <v>64</v>
      </c>
      <c r="E13" s="214" t="s">
        <v>709</v>
      </c>
      <c r="F13" s="22">
        <v>326000</v>
      </c>
      <c r="G13" s="214" t="s">
        <v>46</v>
      </c>
      <c r="H13" s="22"/>
      <c r="I13" s="22"/>
      <c r="J13" s="214">
        <v>0.14000000000000001</v>
      </c>
      <c r="K13" s="214">
        <v>20</v>
      </c>
      <c r="L13" s="214" t="s">
        <v>716</v>
      </c>
      <c r="M13" s="214" t="s">
        <v>755</v>
      </c>
      <c r="N13" s="38" t="s">
        <v>756</v>
      </c>
      <c r="O13" s="40" t="s">
        <v>757</v>
      </c>
    </row>
    <row r="14" spans="1:16" ht="45">
      <c r="A14" s="1" t="s">
        <v>758</v>
      </c>
      <c r="B14" s="1" t="s">
        <v>759</v>
      </c>
      <c r="C14" s="1" t="s">
        <v>760</v>
      </c>
      <c r="D14" s="1" t="s">
        <v>64</v>
      </c>
      <c r="E14" s="1" t="s">
        <v>709</v>
      </c>
      <c r="F14" s="18">
        <v>3600000</v>
      </c>
      <c r="G14" s="1" t="s">
        <v>29</v>
      </c>
      <c r="H14" s="18"/>
      <c r="I14" s="18"/>
      <c r="J14" s="1">
        <v>3.32</v>
      </c>
      <c r="K14" s="1">
        <v>21</v>
      </c>
      <c r="L14" s="1" t="s">
        <v>716</v>
      </c>
      <c r="M14" s="1" t="s">
        <v>761</v>
      </c>
      <c r="N14" s="38" t="s">
        <v>762</v>
      </c>
    </row>
    <row r="15" spans="1:16" ht="45">
      <c r="A15" s="1" t="s">
        <v>763</v>
      </c>
      <c r="B15" s="214" t="s">
        <v>764</v>
      </c>
      <c r="C15" s="1" t="s">
        <v>699</v>
      </c>
      <c r="D15" s="1" t="s">
        <v>64</v>
      </c>
      <c r="E15" s="1" t="s">
        <v>709</v>
      </c>
      <c r="F15" s="18">
        <v>2900000</v>
      </c>
      <c r="G15" s="1" t="s">
        <v>20</v>
      </c>
      <c r="H15" s="18"/>
      <c r="I15" s="18"/>
      <c r="J15" s="1">
        <v>1.59</v>
      </c>
      <c r="K15" s="1">
        <v>854</v>
      </c>
      <c r="L15" s="1" t="s">
        <v>716</v>
      </c>
      <c r="M15" s="1" t="s">
        <v>765</v>
      </c>
      <c r="N15" s="38" t="s">
        <v>80</v>
      </c>
      <c r="O15" s="40" t="s">
        <v>766</v>
      </c>
    </row>
    <row r="16" spans="1:16" ht="38.25">
      <c r="A16" s="120" t="s">
        <v>767</v>
      </c>
      <c r="B16" s="90" t="s">
        <v>768</v>
      </c>
      <c r="C16" s="90" t="s">
        <v>699</v>
      </c>
      <c r="D16" s="90" t="s">
        <v>385</v>
      </c>
      <c r="E16" s="121" t="s">
        <v>709</v>
      </c>
      <c r="F16" s="113">
        <v>125000</v>
      </c>
      <c r="G16" s="114" t="s">
        <v>46</v>
      </c>
      <c r="H16" s="113">
        <v>141236</v>
      </c>
      <c r="I16" s="113">
        <v>159580</v>
      </c>
      <c r="J16" s="90">
        <v>0.8</v>
      </c>
      <c r="K16" s="90">
        <v>426</v>
      </c>
      <c r="L16" s="122" t="s">
        <v>14</v>
      </c>
      <c r="M16" s="90" t="s">
        <v>769</v>
      </c>
      <c r="N16" s="79" t="s">
        <v>23</v>
      </c>
    </row>
    <row r="17" spans="1:14" ht="60">
      <c r="A17" s="23" t="s">
        <v>770</v>
      </c>
      <c r="B17" s="24" t="s">
        <v>771</v>
      </c>
      <c r="C17" s="24" t="s">
        <v>699</v>
      </c>
      <c r="D17" s="24" t="s">
        <v>148</v>
      </c>
      <c r="E17" s="24" t="s">
        <v>709</v>
      </c>
      <c r="F17" s="63">
        <v>554000</v>
      </c>
      <c r="G17" s="123" t="s">
        <v>20</v>
      </c>
      <c r="H17" s="63">
        <v>729185</v>
      </c>
      <c r="I17" s="63">
        <v>823896</v>
      </c>
      <c r="J17" s="24">
        <v>0.22</v>
      </c>
      <c r="K17" s="24">
        <v>281</v>
      </c>
      <c r="L17" s="24" t="s">
        <v>716</v>
      </c>
      <c r="M17" s="24" t="s">
        <v>772</v>
      </c>
      <c r="N17" s="25" t="s">
        <v>23</v>
      </c>
    </row>
    <row r="18" spans="1:14" ht="60">
      <c r="A18" s="23" t="s">
        <v>773</v>
      </c>
      <c r="B18" s="24" t="s">
        <v>774</v>
      </c>
      <c r="C18" s="24" t="s">
        <v>775</v>
      </c>
      <c r="D18" s="24" t="s">
        <v>148</v>
      </c>
      <c r="E18" s="24" t="s">
        <v>709</v>
      </c>
      <c r="F18" s="63">
        <v>87000</v>
      </c>
      <c r="G18" s="123" t="s">
        <v>29</v>
      </c>
      <c r="H18" s="63">
        <v>133395</v>
      </c>
      <c r="I18" s="63">
        <v>150722</v>
      </c>
      <c r="J18" s="24">
        <v>0.36</v>
      </c>
      <c r="K18" s="24">
        <v>403</v>
      </c>
      <c r="L18" s="24" t="s">
        <v>716</v>
      </c>
      <c r="M18" s="24" t="s">
        <v>776</v>
      </c>
      <c r="N18" s="25" t="s">
        <v>23</v>
      </c>
    </row>
    <row r="19" spans="1:14" ht="60">
      <c r="A19" s="23" t="s">
        <v>777</v>
      </c>
      <c r="B19" s="24" t="s">
        <v>778</v>
      </c>
      <c r="C19" s="24" t="s">
        <v>779</v>
      </c>
      <c r="D19" s="24" t="s">
        <v>148</v>
      </c>
      <c r="E19" s="24" t="s">
        <v>709</v>
      </c>
      <c r="F19" s="63">
        <v>900000</v>
      </c>
      <c r="G19" s="123" t="s">
        <v>46</v>
      </c>
      <c r="H19" s="63">
        <v>1016897</v>
      </c>
      <c r="I19" s="63">
        <v>1148978</v>
      </c>
      <c r="J19" s="24">
        <v>0.59</v>
      </c>
      <c r="K19" s="24">
        <v>556</v>
      </c>
      <c r="L19" s="24" t="s">
        <v>716</v>
      </c>
      <c r="M19" s="24" t="s">
        <v>780</v>
      </c>
      <c r="N19" s="25" t="s">
        <v>23</v>
      </c>
    </row>
    <row r="20" spans="1:14" ht="60">
      <c r="A20" s="23" t="s">
        <v>781</v>
      </c>
      <c r="B20" s="24" t="s">
        <v>782</v>
      </c>
      <c r="C20" s="24" t="s">
        <v>699</v>
      </c>
      <c r="D20" s="24" t="s">
        <v>148</v>
      </c>
      <c r="E20" s="24" t="s">
        <v>709</v>
      </c>
      <c r="F20" s="63">
        <v>5770000</v>
      </c>
      <c r="G20" s="123" t="s">
        <v>46</v>
      </c>
      <c r="H20" s="63">
        <v>6519443</v>
      </c>
      <c r="I20" s="63">
        <v>7366228</v>
      </c>
      <c r="J20" s="24">
        <v>0.51</v>
      </c>
      <c r="K20" s="24">
        <v>169</v>
      </c>
      <c r="L20" s="24" t="s">
        <v>716</v>
      </c>
      <c r="M20" s="24" t="s">
        <v>14</v>
      </c>
      <c r="N20" s="25" t="s">
        <v>23</v>
      </c>
    </row>
    <row r="21" spans="1:14" ht="60">
      <c r="A21" s="23" t="s">
        <v>783</v>
      </c>
      <c r="B21" s="24" t="s">
        <v>784</v>
      </c>
      <c r="C21" s="24" t="s">
        <v>699</v>
      </c>
      <c r="D21" s="24" t="s">
        <v>148</v>
      </c>
      <c r="E21" s="24" t="s">
        <v>709</v>
      </c>
      <c r="F21" s="63">
        <v>2749000</v>
      </c>
      <c r="G21" s="123" t="s">
        <v>20</v>
      </c>
      <c r="H21" s="63">
        <v>3618285</v>
      </c>
      <c r="I21" s="63">
        <v>4088249</v>
      </c>
      <c r="J21" s="24">
        <v>1.1599999999999999</v>
      </c>
      <c r="K21" s="24">
        <v>209</v>
      </c>
      <c r="L21" s="24" t="s">
        <v>74</v>
      </c>
      <c r="M21" s="24" t="s">
        <v>785</v>
      </c>
      <c r="N21" s="25" t="s">
        <v>23</v>
      </c>
    </row>
    <row r="22" spans="1:14" ht="75">
      <c r="A22" s="23" t="s">
        <v>786</v>
      </c>
      <c r="B22" s="24" t="s">
        <v>787</v>
      </c>
      <c r="C22" s="24" t="s">
        <v>699</v>
      </c>
      <c r="D22" s="24" t="s">
        <v>148</v>
      </c>
      <c r="E22" s="24" t="s">
        <v>709</v>
      </c>
      <c r="F22" s="63">
        <v>951000</v>
      </c>
      <c r="G22" s="123" t="s">
        <v>20</v>
      </c>
      <c r="H22" s="63">
        <v>1251724</v>
      </c>
      <c r="I22" s="63">
        <v>1414305</v>
      </c>
      <c r="J22" s="24">
        <v>0.4</v>
      </c>
      <c r="K22" s="24">
        <v>101</v>
      </c>
      <c r="L22" s="24" t="s">
        <v>710</v>
      </c>
      <c r="M22" s="24" t="s">
        <v>788</v>
      </c>
      <c r="N22" s="25" t="s">
        <v>23</v>
      </c>
    </row>
    <row r="23" spans="1:14" ht="75">
      <c r="A23" s="23" t="s">
        <v>789</v>
      </c>
      <c r="B23" s="24" t="s">
        <v>790</v>
      </c>
      <c r="C23" s="24" t="s">
        <v>699</v>
      </c>
      <c r="D23" s="24" t="s">
        <v>148</v>
      </c>
      <c r="E23" s="24" t="s">
        <v>709</v>
      </c>
      <c r="F23" s="63">
        <v>639000</v>
      </c>
      <c r="G23" s="123" t="s">
        <v>20</v>
      </c>
      <c r="H23" s="63">
        <v>841064</v>
      </c>
      <c r="I23" s="63">
        <v>950306</v>
      </c>
      <c r="J23" s="24">
        <v>0.32</v>
      </c>
      <c r="K23" s="24">
        <v>189</v>
      </c>
      <c r="L23" s="24" t="s">
        <v>710</v>
      </c>
      <c r="M23" s="24" t="s">
        <v>791</v>
      </c>
      <c r="N23" s="25" t="s">
        <v>23</v>
      </c>
    </row>
    <row r="24" spans="1:14" ht="60">
      <c r="A24" s="23" t="s">
        <v>792</v>
      </c>
      <c r="B24" s="24" t="s">
        <v>793</v>
      </c>
      <c r="C24" s="24" t="s">
        <v>699</v>
      </c>
      <c r="D24" s="24" t="s">
        <v>148</v>
      </c>
      <c r="E24" s="24" t="s">
        <v>709</v>
      </c>
      <c r="F24" s="63">
        <v>709000</v>
      </c>
      <c r="G24" s="123" t="s">
        <v>46</v>
      </c>
      <c r="H24" s="63">
        <v>801089</v>
      </c>
      <c r="I24" s="63">
        <v>905140</v>
      </c>
      <c r="J24" s="24">
        <v>0.36</v>
      </c>
      <c r="K24" s="24">
        <v>212</v>
      </c>
      <c r="L24" s="24" t="s">
        <v>794</v>
      </c>
      <c r="M24" s="24" t="s">
        <v>795</v>
      </c>
      <c r="N24" s="25" t="s">
        <v>23</v>
      </c>
    </row>
    <row r="25" spans="1:14" ht="75">
      <c r="A25" s="23" t="s">
        <v>796</v>
      </c>
      <c r="B25" s="24" t="s">
        <v>797</v>
      </c>
      <c r="C25" s="24" t="s">
        <v>699</v>
      </c>
      <c r="D25" s="24" t="s">
        <v>148</v>
      </c>
      <c r="E25" s="24" t="s">
        <v>709</v>
      </c>
      <c r="F25" s="63">
        <v>701000</v>
      </c>
      <c r="G25" s="123" t="s">
        <v>20</v>
      </c>
      <c r="H25" s="63">
        <v>922669</v>
      </c>
      <c r="I25" s="63">
        <v>1042511</v>
      </c>
      <c r="J25" s="24">
        <v>0.54</v>
      </c>
      <c r="K25" s="24">
        <v>512</v>
      </c>
      <c r="L25" s="24" t="s">
        <v>710</v>
      </c>
      <c r="M25" s="24" t="s">
        <v>798</v>
      </c>
      <c r="N25" s="25" t="s">
        <v>23</v>
      </c>
    </row>
    <row r="26" spans="1:14" ht="60">
      <c r="A26" s="23" t="s">
        <v>799</v>
      </c>
      <c r="B26" s="24" t="s">
        <v>800</v>
      </c>
      <c r="C26" s="24" t="s">
        <v>699</v>
      </c>
      <c r="D26" s="24" t="s">
        <v>148</v>
      </c>
      <c r="E26" s="24" t="s">
        <v>709</v>
      </c>
      <c r="F26" s="63">
        <v>273000</v>
      </c>
      <c r="G26" s="123" t="s">
        <v>20</v>
      </c>
      <c r="H26" s="63">
        <v>359328</v>
      </c>
      <c r="I26" s="63">
        <v>405999</v>
      </c>
      <c r="J26" s="24">
        <v>0.18</v>
      </c>
      <c r="K26" s="24">
        <v>122</v>
      </c>
      <c r="L26" s="24" t="s">
        <v>801</v>
      </c>
      <c r="M26" s="24" t="s">
        <v>802</v>
      </c>
      <c r="N26" s="25" t="s">
        <v>23</v>
      </c>
    </row>
    <row r="27" spans="1:14" ht="60">
      <c r="A27" s="23" t="s">
        <v>803</v>
      </c>
      <c r="B27" s="24" t="s">
        <v>804</v>
      </c>
      <c r="C27" s="24" t="s">
        <v>805</v>
      </c>
      <c r="D27" s="24" t="s">
        <v>148</v>
      </c>
      <c r="E27" s="24" t="s">
        <v>709</v>
      </c>
      <c r="F27" s="63">
        <v>3209000</v>
      </c>
      <c r="G27" s="123" t="s">
        <v>46</v>
      </c>
      <c r="H27" s="63">
        <v>3625804</v>
      </c>
      <c r="I27" s="63">
        <v>4096746</v>
      </c>
      <c r="J27" s="24">
        <v>1.62</v>
      </c>
      <c r="K27" s="24">
        <v>564</v>
      </c>
      <c r="L27" s="24" t="s">
        <v>806</v>
      </c>
      <c r="M27" s="24" t="s">
        <v>807</v>
      </c>
      <c r="N27" s="123" t="s">
        <v>23</v>
      </c>
    </row>
    <row r="28" spans="1:14" ht="45">
      <c r="A28" s="214" t="s">
        <v>808</v>
      </c>
      <c r="B28" s="214" t="s">
        <v>809</v>
      </c>
      <c r="C28" s="214" t="s">
        <v>810</v>
      </c>
      <c r="D28" s="214" t="s">
        <v>551</v>
      </c>
      <c r="E28" s="214"/>
      <c r="F28" s="45">
        <v>2700000</v>
      </c>
      <c r="G28" s="214"/>
      <c r="H28" s="214"/>
      <c r="I28" s="214"/>
      <c r="J28" s="214"/>
      <c r="K28" s="214"/>
      <c r="L28" s="214"/>
      <c r="M28" s="214" t="s">
        <v>811</v>
      </c>
      <c r="N28" s="214" t="s">
        <v>812</v>
      </c>
    </row>
    <row r="29" spans="1:14" ht="60">
      <c r="A29" s="214" t="s">
        <v>813</v>
      </c>
      <c r="B29" s="214" t="s">
        <v>814</v>
      </c>
      <c r="C29" s="214" t="s">
        <v>815</v>
      </c>
      <c r="D29" s="214" t="s">
        <v>551</v>
      </c>
      <c r="E29" s="214"/>
      <c r="F29" s="45">
        <v>9300000</v>
      </c>
      <c r="G29" s="214"/>
      <c r="H29" s="214"/>
      <c r="I29" s="214"/>
      <c r="J29" s="214"/>
      <c r="K29" s="214"/>
      <c r="L29" s="214"/>
      <c r="M29" s="214" t="s">
        <v>816</v>
      </c>
      <c r="N29" s="214" t="s">
        <v>812</v>
      </c>
    </row>
    <row r="30" spans="1:14" ht="45">
      <c r="A30" s="214" t="s">
        <v>595</v>
      </c>
      <c r="B30" s="214" t="s">
        <v>817</v>
      </c>
      <c r="C30" s="214" t="s">
        <v>818</v>
      </c>
      <c r="D30" s="214" t="s">
        <v>551</v>
      </c>
      <c r="E30" s="214"/>
      <c r="F30" s="45">
        <v>3000000</v>
      </c>
      <c r="G30" s="214"/>
      <c r="H30" s="214"/>
      <c r="I30" s="214"/>
      <c r="J30" s="214"/>
      <c r="K30" s="214"/>
      <c r="L30" s="214"/>
      <c r="M30" s="214" t="s">
        <v>819</v>
      </c>
      <c r="N30" s="214" t="s">
        <v>820</v>
      </c>
    </row>
  </sheetData>
  <mergeCells count="2">
    <mergeCell ref="H1:I1"/>
    <mergeCell ref="A2:N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55552-51EF-4CC0-8660-F60285C14E47}">
  <sheetPr>
    <tabColor rgb="FFC00000"/>
  </sheetPr>
  <dimension ref="A1:N5"/>
  <sheetViews>
    <sheetView workbookViewId="0">
      <selection activeCell="B5" sqref="B5"/>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3" width="9.140625" style="1"/>
    <col min="14" max="14" width="30.140625" style="1" customWidth="1"/>
    <col min="15" max="16384" width="9.140625" style="1"/>
  </cols>
  <sheetData>
    <row r="1" spans="1:14" ht="60">
      <c r="A1" s="210" t="s">
        <v>0</v>
      </c>
      <c r="B1" s="210" t="s">
        <v>1</v>
      </c>
      <c r="C1" s="210" t="s">
        <v>2</v>
      </c>
      <c r="D1" s="210" t="s">
        <v>56</v>
      </c>
      <c r="E1" s="210" t="s">
        <v>4</v>
      </c>
      <c r="F1" s="210" t="s">
        <v>821</v>
      </c>
      <c r="G1" s="210" t="s">
        <v>6</v>
      </c>
      <c r="H1" s="230" t="s">
        <v>7</v>
      </c>
      <c r="I1" s="230"/>
      <c r="J1" s="210" t="s">
        <v>8</v>
      </c>
      <c r="K1" s="210" t="s">
        <v>9</v>
      </c>
      <c r="L1" s="210" t="s">
        <v>34</v>
      </c>
      <c r="M1" s="210" t="s">
        <v>11</v>
      </c>
      <c r="N1" s="210" t="s">
        <v>12</v>
      </c>
    </row>
    <row r="2" spans="1:14" ht="45" customHeight="1">
      <c r="A2" s="231" t="s">
        <v>822</v>
      </c>
      <c r="B2" s="231"/>
      <c r="C2" s="231"/>
      <c r="D2" s="231"/>
      <c r="E2" s="231"/>
      <c r="F2" s="231"/>
      <c r="G2" s="231"/>
      <c r="H2" s="231"/>
      <c r="I2" s="231"/>
      <c r="J2" s="231"/>
      <c r="K2" s="231"/>
      <c r="L2" s="231"/>
      <c r="M2" s="231"/>
      <c r="N2" s="231"/>
    </row>
    <row r="3" spans="1:14" ht="150">
      <c r="A3" s="1" t="s">
        <v>744</v>
      </c>
      <c r="B3" s="1" t="s">
        <v>745</v>
      </c>
      <c r="C3" s="1" t="s">
        <v>746</v>
      </c>
      <c r="D3" s="1" t="s">
        <v>368</v>
      </c>
      <c r="E3" s="1" t="s">
        <v>709</v>
      </c>
      <c r="F3" s="18">
        <v>90000</v>
      </c>
      <c r="G3" s="1" t="s">
        <v>29</v>
      </c>
      <c r="H3" s="18"/>
      <c r="I3" s="18"/>
      <c r="J3" s="1">
        <v>0.59</v>
      </c>
      <c r="K3" s="1">
        <v>813</v>
      </c>
      <c r="L3" s="1" t="s">
        <v>716</v>
      </c>
      <c r="M3" s="1" t="s">
        <v>823</v>
      </c>
      <c r="N3" s="40" t="s">
        <v>824</v>
      </c>
    </row>
    <row r="5" spans="1:14" ht="30">
      <c r="A5" s="1" t="s">
        <v>595</v>
      </c>
    </row>
  </sheetData>
  <mergeCells count="2">
    <mergeCell ref="H1:I1"/>
    <mergeCell ref="A2:N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31F4C-301C-4DDC-9556-7B927BAB49DA}">
  <sheetPr>
    <tabColor rgb="FF92D050"/>
  </sheetPr>
  <dimension ref="A1:O23"/>
  <sheetViews>
    <sheetView workbookViewId="0">
      <pane ySplit="1" topLeftCell="A16" activePane="bottomLeft" state="frozen"/>
      <selection pane="bottomLeft" activeCell="A4" sqref="A4"/>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3" width="9.140625" style="1"/>
    <col min="14" max="14" width="77.42578125" style="1" customWidth="1"/>
    <col min="15" max="15" width="84.28515625" style="1" customWidth="1"/>
    <col min="16" max="16384" width="9.140625" style="1"/>
  </cols>
  <sheetData>
    <row r="1" spans="1:15" ht="45" customHeight="1">
      <c r="A1" s="210" t="s">
        <v>0</v>
      </c>
      <c r="B1" s="210" t="s">
        <v>1</v>
      </c>
      <c r="C1" s="210" t="s">
        <v>2</v>
      </c>
      <c r="D1" s="210" t="s">
        <v>56</v>
      </c>
      <c r="E1" s="210" t="s">
        <v>4</v>
      </c>
      <c r="F1" s="210" t="s">
        <v>5</v>
      </c>
      <c r="G1" s="210" t="s">
        <v>6</v>
      </c>
      <c r="H1" s="230" t="s">
        <v>7</v>
      </c>
      <c r="I1" s="230"/>
      <c r="J1" s="210" t="s">
        <v>8</v>
      </c>
      <c r="K1" s="210" t="s">
        <v>9</v>
      </c>
      <c r="L1" s="210" t="s">
        <v>34</v>
      </c>
      <c r="M1" s="210" t="s">
        <v>11</v>
      </c>
      <c r="N1" s="210" t="s">
        <v>12</v>
      </c>
    </row>
    <row r="2" spans="1:15" ht="24.75" customHeight="1">
      <c r="A2" s="231" t="s">
        <v>825</v>
      </c>
      <c r="B2" s="231"/>
      <c r="C2" s="231"/>
      <c r="D2" s="231"/>
      <c r="E2" s="231"/>
      <c r="F2" s="231"/>
      <c r="G2" s="231"/>
      <c r="H2" s="231"/>
      <c r="I2" s="231"/>
      <c r="J2" s="231"/>
      <c r="K2" s="231"/>
      <c r="L2" s="231"/>
      <c r="M2" s="231"/>
      <c r="N2" s="231"/>
    </row>
    <row r="3" spans="1:15" ht="75">
      <c r="A3" s="214" t="s">
        <v>302</v>
      </c>
      <c r="B3" s="214" t="s">
        <v>303</v>
      </c>
      <c r="C3" s="214" t="s">
        <v>826</v>
      </c>
      <c r="D3" s="214" t="s">
        <v>289</v>
      </c>
      <c r="E3" s="214" t="s">
        <v>709</v>
      </c>
      <c r="F3" s="45" t="s">
        <v>827</v>
      </c>
      <c r="G3" s="214" t="s">
        <v>46</v>
      </c>
      <c r="H3" s="214"/>
      <c r="I3" s="214"/>
      <c r="J3" s="214">
        <v>0.4</v>
      </c>
      <c r="K3" s="214">
        <v>750</v>
      </c>
      <c r="L3" s="214" t="s">
        <v>806</v>
      </c>
      <c r="M3" s="214"/>
      <c r="N3" s="41" t="s">
        <v>828</v>
      </c>
      <c r="O3" s="43" t="s">
        <v>829</v>
      </c>
    </row>
    <row r="4" spans="1:15" ht="60">
      <c r="A4" s="214" t="s">
        <v>308</v>
      </c>
      <c r="B4" s="214" t="s">
        <v>830</v>
      </c>
      <c r="C4" s="214" t="s">
        <v>826</v>
      </c>
      <c r="D4" s="214" t="s">
        <v>289</v>
      </c>
      <c r="E4" s="214" t="s">
        <v>709</v>
      </c>
      <c r="F4" s="45" t="s">
        <v>827</v>
      </c>
      <c r="G4" s="214" t="s">
        <v>346</v>
      </c>
      <c r="H4" s="214"/>
      <c r="I4" s="214"/>
      <c r="J4" s="214">
        <v>0.57999999999999996</v>
      </c>
      <c r="K4" s="214">
        <v>809</v>
      </c>
      <c r="L4" s="214" t="s">
        <v>198</v>
      </c>
      <c r="M4" s="214"/>
      <c r="N4" s="42" t="s">
        <v>831</v>
      </c>
      <c r="O4" s="44" t="s">
        <v>829</v>
      </c>
    </row>
    <row r="5" spans="1:15" ht="60">
      <c r="A5" s="1" t="s">
        <v>70</v>
      </c>
      <c r="B5" s="1" t="s">
        <v>832</v>
      </c>
      <c r="C5" s="1" t="s">
        <v>826</v>
      </c>
      <c r="D5" s="1" t="s">
        <v>64</v>
      </c>
      <c r="E5" s="1" t="s">
        <v>709</v>
      </c>
      <c r="F5" s="2">
        <v>6000000</v>
      </c>
      <c r="G5" s="1" t="s">
        <v>46</v>
      </c>
      <c r="J5" s="1">
        <v>1.1000000000000001</v>
      </c>
      <c r="K5" s="1">
        <v>713</v>
      </c>
      <c r="L5" s="1" t="s">
        <v>74</v>
      </c>
      <c r="M5" s="1" t="s">
        <v>111</v>
      </c>
      <c r="N5" s="42" t="s">
        <v>80</v>
      </c>
    </row>
    <row r="6" spans="1:15" ht="60">
      <c r="A6" s="214" t="s">
        <v>833</v>
      </c>
      <c r="B6" s="214" t="s">
        <v>834</v>
      </c>
      <c r="C6" s="214" t="s">
        <v>826</v>
      </c>
      <c r="D6" s="46" t="s">
        <v>551</v>
      </c>
      <c r="E6" s="214" t="s">
        <v>709</v>
      </c>
      <c r="F6" s="45">
        <v>3500000</v>
      </c>
      <c r="G6" s="214" t="s">
        <v>20</v>
      </c>
      <c r="H6" s="214"/>
      <c r="I6" s="214"/>
      <c r="J6" s="214">
        <v>0.2</v>
      </c>
      <c r="K6" s="214">
        <v>861</v>
      </c>
      <c r="L6" s="214" t="s">
        <v>198</v>
      </c>
      <c r="M6" s="214" t="s">
        <v>373</v>
      </c>
      <c r="N6" s="42" t="s">
        <v>835</v>
      </c>
      <c r="O6" s="44" t="s">
        <v>836</v>
      </c>
    </row>
    <row r="7" spans="1:15" ht="135">
      <c r="A7" s="1" t="s">
        <v>837</v>
      </c>
      <c r="B7" s="1" t="s">
        <v>838</v>
      </c>
      <c r="C7" s="1" t="s">
        <v>839</v>
      </c>
      <c r="D7" s="1" t="s">
        <v>64</v>
      </c>
      <c r="E7" s="1" t="s">
        <v>709</v>
      </c>
      <c r="F7" s="2">
        <v>3600000</v>
      </c>
      <c r="G7" s="1" t="s">
        <v>20</v>
      </c>
      <c r="J7" s="1">
        <v>0.3</v>
      </c>
      <c r="K7" s="1">
        <v>901</v>
      </c>
      <c r="L7" s="1" t="s">
        <v>716</v>
      </c>
      <c r="M7" s="1" t="s">
        <v>219</v>
      </c>
      <c r="N7" s="42" t="s">
        <v>840</v>
      </c>
      <c r="O7" s="40" t="s">
        <v>841</v>
      </c>
    </row>
    <row r="8" spans="1:15" ht="60">
      <c r="A8" s="1" t="s">
        <v>135</v>
      </c>
      <c r="B8" s="1" t="s">
        <v>326</v>
      </c>
      <c r="C8" s="1" t="s">
        <v>826</v>
      </c>
      <c r="D8" s="1" t="s">
        <v>64</v>
      </c>
      <c r="E8" s="1" t="s">
        <v>709</v>
      </c>
      <c r="F8" s="2">
        <v>4300000</v>
      </c>
      <c r="G8" s="1" t="s">
        <v>20</v>
      </c>
      <c r="J8" s="1">
        <v>0.7</v>
      </c>
      <c r="K8" s="1">
        <v>909</v>
      </c>
      <c r="L8" s="1" t="s">
        <v>806</v>
      </c>
      <c r="M8" s="1" t="s">
        <v>328</v>
      </c>
      <c r="N8" s="42" t="s">
        <v>80</v>
      </c>
    </row>
    <row r="9" spans="1:15" ht="60">
      <c r="A9" s="1" t="s">
        <v>329</v>
      </c>
      <c r="B9" s="1" t="s">
        <v>330</v>
      </c>
      <c r="C9" s="1" t="s">
        <v>826</v>
      </c>
      <c r="D9" s="1" t="s">
        <v>64</v>
      </c>
      <c r="E9" s="1" t="s">
        <v>709</v>
      </c>
      <c r="F9" s="2">
        <v>3600000</v>
      </c>
      <c r="G9" s="1" t="s">
        <v>97</v>
      </c>
      <c r="J9" s="1">
        <v>0.56999999999999995</v>
      </c>
      <c r="K9" s="1">
        <v>918</v>
      </c>
      <c r="L9" s="1" t="s">
        <v>806</v>
      </c>
      <c r="M9" s="1" t="s">
        <v>332</v>
      </c>
      <c r="N9" s="42" t="s">
        <v>80</v>
      </c>
    </row>
    <row r="10" spans="1:15" ht="60">
      <c r="A10" s="1" t="s">
        <v>842</v>
      </c>
      <c r="B10" s="1" t="s">
        <v>333</v>
      </c>
      <c r="C10" s="1" t="s">
        <v>826</v>
      </c>
      <c r="D10" s="1" t="s">
        <v>64</v>
      </c>
      <c r="E10" s="1" t="s">
        <v>709</v>
      </c>
      <c r="F10" s="2">
        <v>4500000</v>
      </c>
      <c r="G10" s="1" t="s">
        <v>97</v>
      </c>
      <c r="J10" s="1">
        <v>0.7</v>
      </c>
      <c r="K10" s="1">
        <v>933</v>
      </c>
      <c r="L10" s="1" t="s">
        <v>806</v>
      </c>
      <c r="M10" s="1" t="s">
        <v>336</v>
      </c>
      <c r="N10" s="42" t="s">
        <v>80</v>
      </c>
    </row>
    <row r="11" spans="1:15" ht="60">
      <c r="A11" s="1" t="s">
        <v>338</v>
      </c>
      <c r="B11" s="1" t="s">
        <v>843</v>
      </c>
      <c r="C11" s="1" t="s">
        <v>826</v>
      </c>
      <c r="D11" s="1" t="s">
        <v>64</v>
      </c>
      <c r="E11" s="1" t="s">
        <v>709</v>
      </c>
      <c r="F11" s="2">
        <v>6000000</v>
      </c>
      <c r="G11" s="1" t="s">
        <v>20</v>
      </c>
      <c r="J11" s="1">
        <v>0.51</v>
      </c>
      <c r="K11" s="1">
        <v>945</v>
      </c>
      <c r="L11" s="1" t="s">
        <v>806</v>
      </c>
      <c r="M11" s="1" t="s">
        <v>341</v>
      </c>
      <c r="N11" s="42" t="s">
        <v>844</v>
      </c>
      <c r="O11" s="1" t="s">
        <v>845</v>
      </c>
    </row>
    <row r="12" spans="1:15" ht="60">
      <c r="A12" s="1" t="s">
        <v>343</v>
      </c>
      <c r="B12" s="1" t="s">
        <v>344</v>
      </c>
      <c r="C12" s="1" t="s">
        <v>826</v>
      </c>
      <c r="D12" s="1" t="s">
        <v>64</v>
      </c>
      <c r="E12" s="1" t="s">
        <v>709</v>
      </c>
      <c r="F12" s="2">
        <v>2300000</v>
      </c>
      <c r="G12" s="1" t="s">
        <v>346</v>
      </c>
      <c r="J12" s="1">
        <v>0.2</v>
      </c>
      <c r="K12" s="1">
        <v>962</v>
      </c>
      <c r="L12" s="1" t="s">
        <v>198</v>
      </c>
      <c r="M12" s="1" t="s">
        <v>347</v>
      </c>
      <c r="N12" s="42" t="s">
        <v>80</v>
      </c>
    </row>
    <row r="13" spans="1:15" ht="60">
      <c r="A13" s="77" t="s">
        <v>378</v>
      </c>
      <c r="B13" s="79" t="s">
        <v>379</v>
      </c>
      <c r="C13" s="79" t="s">
        <v>826</v>
      </c>
      <c r="D13" s="79" t="s">
        <v>148</v>
      </c>
      <c r="E13" s="78" t="s">
        <v>709</v>
      </c>
      <c r="F13" s="127" t="s">
        <v>846</v>
      </c>
      <c r="G13" s="128" t="s">
        <v>14</v>
      </c>
      <c r="H13" s="114"/>
      <c r="I13" s="114"/>
      <c r="J13" s="79">
        <v>0.6</v>
      </c>
      <c r="K13" s="79">
        <v>315</v>
      </c>
      <c r="L13" s="79" t="s">
        <v>74</v>
      </c>
      <c r="M13" s="79" t="s">
        <v>847</v>
      </c>
      <c r="N13" s="80" t="s">
        <v>23</v>
      </c>
    </row>
    <row r="14" spans="1:15" ht="60">
      <c r="A14" s="23" t="s">
        <v>387</v>
      </c>
      <c r="B14" s="24" t="s">
        <v>388</v>
      </c>
      <c r="C14" s="24" t="s">
        <v>848</v>
      </c>
      <c r="D14" s="24" t="s">
        <v>148</v>
      </c>
      <c r="E14" s="124" t="s">
        <v>709</v>
      </c>
      <c r="F14" s="111" t="s">
        <v>846</v>
      </c>
      <c r="G14" s="112" t="s">
        <v>14</v>
      </c>
      <c r="H14" s="64"/>
      <c r="I14" s="64"/>
      <c r="J14" s="24">
        <v>1.69</v>
      </c>
      <c r="K14" s="24">
        <v>414</v>
      </c>
      <c r="L14" s="24" t="s">
        <v>198</v>
      </c>
      <c r="M14" s="24" t="s">
        <v>849</v>
      </c>
      <c r="N14" s="25" t="s">
        <v>23</v>
      </c>
    </row>
    <row r="15" spans="1:15" ht="51">
      <c r="A15" s="23" t="s">
        <v>850</v>
      </c>
      <c r="B15" s="24" t="s">
        <v>851</v>
      </c>
      <c r="C15" s="24" t="s">
        <v>852</v>
      </c>
      <c r="D15" s="24" t="s">
        <v>148</v>
      </c>
      <c r="E15" s="124" t="s">
        <v>709</v>
      </c>
      <c r="F15" s="109">
        <v>107000</v>
      </c>
      <c r="G15" s="112" t="s">
        <v>20</v>
      </c>
      <c r="H15" s="63"/>
      <c r="I15" s="63"/>
      <c r="J15" s="24">
        <v>0.85</v>
      </c>
      <c r="K15" s="24">
        <v>696</v>
      </c>
      <c r="L15" s="24" t="s">
        <v>198</v>
      </c>
      <c r="M15" s="24" t="s">
        <v>853</v>
      </c>
      <c r="N15" s="25" t="s">
        <v>23</v>
      </c>
    </row>
    <row r="16" spans="1:15" ht="51">
      <c r="A16" s="23" t="s">
        <v>402</v>
      </c>
      <c r="B16" s="24" t="s">
        <v>403</v>
      </c>
      <c r="C16" s="24" t="s">
        <v>826</v>
      </c>
      <c r="D16" s="47" t="s">
        <v>148</v>
      </c>
      <c r="E16" s="124" t="s">
        <v>709</v>
      </c>
      <c r="F16" s="111" t="s">
        <v>846</v>
      </c>
      <c r="G16" s="112" t="s">
        <v>14</v>
      </c>
      <c r="H16" s="64"/>
      <c r="I16" s="64"/>
      <c r="J16" s="24">
        <v>0.93</v>
      </c>
      <c r="K16" s="24">
        <v>554</v>
      </c>
      <c r="L16" s="24" t="s">
        <v>806</v>
      </c>
      <c r="M16" s="24" t="s">
        <v>854</v>
      </c>
      <c r="N16" s="25" t="s">
        <v>23</v>
      </c>
    </row>
    <row r="17" spans="1:15" ht="51">
      <c r="A17" s="23" t="s">
        <v>408</v>
      </c>
      <c r="B17" s="24" t="s">
        <v>855</v>
      </c>
      <c r="C17" s="24" t="s">
        <v>856</v>
      </c>
      <c r="D17" s="24" t="s">
        <v>148</v>
      </c>
      <c r="E17" s="124" t="s">
        <v>709</v>
      </c>
      <c r="F17" s="111" t="s">
        <v>846</v>
      </c>
      <c r="G17" s="112" t="s">
        <v>14</v>
      </c>
      <c r="H17" s="64"/>
      <c r="I17" s="64"/>
      <c r="J17" s="24">
        <v>0.62</v>
      </c>
      <c r="K17" s="24">
        <v>631</v>
      </c>
      <c r="L17" s="24" t="s">
        <v>806</v>
      </c>
      <c r="M17" s="24" t="s">
        <v>410</v>
      </c>
      <c r="N17" s="25" t="s">
        <v>23</v>
      </c>
    </row>
    <row r="18" spans="1:15" ht="90">
      <c r="A18" s="23" t="s">
        <v>139</v>
      </c>
      <c r="B18" s="24" t="s">
        <v>391</v>
      </c>
      <c r="C18" s="24" t="s">
        <v>826</v>
      </c>
      <c r="D18" s="24" t="s">
        <v>39</v>
      </c>
      <c r="E18" s="124" t="s">
        <v>709</v>
      </c>
      <c r="F18" s="111" t="s">
        <v>846</v>
      </c>
      <c r="G18" s="112" t="s">
        <v>14</v>
      </c>
      <c r="H18" s="64"/>
      <c r="I18" s="64"/>
      <c r="J18" s="24">
        <v>1.06</v>
      </c>
      <c r="K18" s="24">
        <v>333</v>
      </c>
      <c r="L18" s="24" t="s">
        <v>857</v>
      </c>
      <c r="M18" s="24" t="s">
        <v>142</v>
      </c>
      <c r="N18" s="25" t="s">
        <v>23</v>
      </c>
      <c r="O18" s="1" t="s">
        <v>858</v>
      </c>
    </row>
    <row r="19" spans="1:15" ht="60">
      <c r="A19" s="23" t="s">
        <v>425</v>
      </c>
      <c r="B19" s="24" t="s">
        <v>859</v>
      </c>
      <c r="C19" s="24" t="s">
        <v>860</v>
      </c>
      <c r="D19" s="24" t="s">
        <v>385</v>
      </c>
      <c r="E19" s="124" t="s">
        <v>709</v>
      </c>
      <c r="F19" s="109">
        <v>68000</v>
      </c>
      <c r="G19" s="112" t="s">
        <v>29</v>
      </c>
      <c r="H19" s="63"/>
      <c r="I19" s="63"/>
      <c r="J19" s="24">
        <v>0.5</v>
      </c>
      <c r="K19" s="24">
        <v>245</v>
      </c>
      <c r="L19" s="24" t="s">
        <v>861</v>
      </c>
      <c r="M19" s="24" t="s">
        <v>14</v>
      </c>
      <c r="N19" s="24" t="s">
        <v>23</v>
      </c>
    </row>
    <row r="20" spans="1:15" ht="60">
      <c r="A20" s="23" t="s">
        <v>527</v>
      </c>
      <c r="B20" s="24" t="s">
        <v>862</v>
      </c>
      <c r="C20" s="24" t="s">
        <v>826</v>
      </c>
      <c r="D20" s="24" t="s">
        <v>400</v>
      </c>
      <c r="E20" s="124" t="s">
        <v>709</v>
      </c>
      <c r="F20" s="111" t="s">
        <v>846</v>
      </c>
      <c r="G20" s="112" t="s">
        <v>14</v>
      </c>
      <c r="H20" s="64" t="s">
        <v>14</v>
      </c>
      <c r="I20" s="64" t="s">
        <v>14</v>
      </c>
      <c r="J20" s="24">
        <v>2.27</v>
      </c>
      <c r="K20" s="24">
        <v>454</v>
      </c>
      <c r="L20" s="24" t="s">
        <v>74</v>
      </c>
      <c r="M20" s="24" t="s">
        <v>14</v>
      </c>
      <c r="N20" s="24" t="s">
        <v>23</v>
      </c>
    </row>
    <row r="21" spans="1:15" ht="51">
      <c r="A21" s="125" t="s">
        <v>408</v>
      </c>
      <c r="B21" s="126" t="s">
        <v>855</v>
      </c>
      <c r="C21" s="126" t="s">
        <v>856</v>
      </c>
      <c r="D21" s="126" t="s">
        <v>400</v>
      </c>
      <c r="E21" s="124" t="s">
        <v>709</v>
      </c>
      <c r="F21" s="111" t="s">
        <v>846</v>
      </c>
      <c r="G21" s="112" t="s">
        <v>14</v>
      </c>
      <c r="H21" s="64" t="s">
        <v>14</v>
      </c>
      <c r="I21" s="64" t="s">
        <v>14</v>
      </c>
      <c r="J21" s="24">
        <v>0.62</v>
      </c>
      <c r="K21" s="24">
        <v>631</v>
      </c>
      <c r="L21" s="24" t="s">
        <v>806</v>
      </c>
      <c r="M21" s="24" t="s">
        <v>14</v>
      </c>
      <c r="N21" s="24" t="s">
        <v>23</v>
      </c>
    </row>
    <row r="22" spans="1:15" ht="51">
      <c r="A22" s="125" t="s">
        <v>408</v>
      </c>
      <c r="B22" s="126" t="s">
        <v>863</v>
      </c>
      <c r="C22" s="126" t="s">
        <v>826</v>
      </c>
      <c r="D22" s="24" t="s">
        <v>148</v>
      </c>
      <c r="E22" s="124" t="s">
        <v>709</v>
      </c>
      <c r="F22" s="111" t="s">
        <v>846</v>
      </c>
      <c r="G22" s="112" t="s">
        <v>14</v>
      </c>
      <c r="H22" s="64" t="s">
        <v>14</v>
      </c>
      <c r="I22" s="64" t="s">
        <v>14</v>
      </c>
      <c r="J22" s="24">
        <v>0.53</v>
      </c>
      <c r="K22" s="24">
        <v>632</v>
      </c>
      <c r="L22" s="24" t="s">
        <v>806</v>
      </c>
      <c r="M22" s="24" t="s">
        <v>14</v>
      </c>
      <c r="N22" s="24" t="s">
        <v>23</v>
      </c>
    </row>
    <row r="23" spans="1:15" ht="75">
      <c r="A23" s="23" t="s">
        <v>139</v>
      </c>
      <c r="B23" s="24" t="s">
        <v>391</v>
      </c>
      <c r="C23" s="24" t="s">
        <v>826</v>
      </c>
      <c r="D23" s="24" t="s">
        <v>39</v>
      </c>
      <c r="E23" s="124" t="s">
        <v>709</v>
      </c>
      <c r="F23" s="111" t="s">
        <v>846</v>
      </c>
      <c r="G23" s="112" t="s">
        <v>14</v>
      </c>
      <c r="H23" s="64" t="s">
        <v>14</v>
      </c>
      <c r="I23" s="64" t="s">
        <v>14</v>
      </c>
      <c r="J23" s="24">
        <v>1.06</v>
      </c>
      <c r="K23" s="24">
        <v>333</v>
      </c>
      <c r="L23" s="24" t="s">
        <v>864</v>
      </c>
      <c r="M23" s="24" t="s">
        <v>14</v>
      </c>
      <c r="N23" s="24" t="s">
        <v>23</v>
      </c>
    </row>
  </sheetData>
  <mergeCells count="2">
    <mergeCell ref="H1:I1"/>
    <mergeCell ref="A2:N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CE6B-5773-4777-882E-4A8EF897B6A2}">
  <sheetPr>
    <tabColor rgb="FF92D050"/>
  </sheetPr>
  <dimension ref="A1:O64"/>
  <sheetViews>
    <sheetView workbookViewId="0">
      <pane ySplit="1" topLeftCell="A57" activePane="bottomLeft" state="frozen"/>
      <selection pane="bottomLeft" activeCell="C3" sqref="C3"/>
    </sheetView>
  </sheetViews>
  <sheetFormatPr defaultRowHeight="15"/>
  <cols>
    <col min="1" max="1" width="18.5703125" style="1" customWidth="1"/>
    <col min="2" max="2" width="27" style="1" customWidth="1"/>
    <col min="3" max="3" width="21.8554687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1" width="9.140625" style="1"/>
    <col min="12" max="12" width="13.85546875" style="1" customWidth="1"/>
    <col min="13" max="13" width="9.140625" style="1"/>
    <col min="14" max="14" width="48.42578125" style="1" customWidth="1"/>
    <col min="15" max="16384" width="9.140625" style="1"/>
  </cols>
  <sheetData>
    <row r="1" spans="1:15" ht="60">
      <c r="A1" s="210" t="s">
        <v>0</v>
      </c>
      <c r="B1" s="210" t="s">
        <v>1</v>
      </c>
      <c r="C1" s="210" t="s">
        <v>2</v>
      </c>
      <c r="D1" s="210" t="s">
        <v>56</v>
      </c>
      <c r="E1" s="210" t="s">
        <v>4</v>
      </c>
      <c r="F1" s="210" t="s">
        <v>5</v>
      </c>
      <c r="G1" s="210" t="s">
        <v>6</v>
      </c>
      <c r="H1" s="230" t="s">
        <v>7</v>
      </c>
      <c r="I1" s="230"/>
      <c r="J1" s="210" t="s">
        <v>8</v>
      </c>
      <c r="K1" s="210" t="s">
        <v>9</v>
      </c>
      <c r="L1" s="210" t="s">
        <v>34</v>
      </c>
      <c r="M1" s="210" t="s">
        <v>11</v>
      </c>
      <c r="N1" s="210" t="s">
        <v>12</v>
      </c>
    </row>
    <row r="2" spans="1:15" ht="15.75">
      <c r="A2" s="208" t="s">
        <v>865</v>
      </c>
      <c r="B2" s="208"/>
      <c r="C2" s="208"/>
      <c r="D2" s="20"/>
      <c r="E2" s="20"/>
      <c r="F2" s="20"/>
    </row>
    <row r="3" spans="1:15" ht="51">
      <c r="A3" s="48" t="s">
        <v>866</v>
      </c>
      <c r="B3" s="48" t="s">
        <v>171</v>
      </c>
      <c r="C3" s="48" t="s">
        <v>867</v>
      </c>
      <c r="D3" s="48" t="s">
        <v>64</v>
      </c>
      <c r="E3" s="49" t="s">
        <v>709</v>
      </c>
      <c r="F3" s="50">
        <v>25000</v>
      </c>
      <c r="G3" s="51" t="s">
        <v>46</v>
      </c>
      <c r="H3" s="50"/>
      <c r="I3" s="50"/>
      <c r="J3" s="48">
        <v>0.55000000000000004</v>
      </c>
      <c r="K3" s="48">
        <v>12</v>
      </c>
      <c r="L3" s="48" t="s">
        <v>198</v>
      </c>
      <c r="M3" s="52" t="s">
        <v>868</v>
      </c>
      <c r="N3" s="53" t="s">
        <v>80</v>
      </c>
    </row>
    <row r="4" spans="1:15" ht="75">
      <c r="A4" s="48" t="s">
        <v>869</v>
      </c>
      <c r="B4" s="48" t="s">
        <v>870</v>
      </c>
      <c r="C4" s="48" t="s">
        <v>871</v>
      </c>
      <c r="D4" s="48" t="s">
        <v>64</v>
      </c>
      <c r="E4" s="49" t="s">
        <v>709</v>
      </c>
      <c r="F4" s="50">
        <v>160000</v>
      </c>
      <c r="G4" s="51" t="s">
        <v>20</v>
      </c>
      <c r="H4" s="50"/>
      <c r="I4" s="50"/>
      <c r="J4" s="48">
        <v>0.3</v>
      </c>
      <c r="K4" s="48">
        <v>92</v>
      </c>
      <c r="L4" s="48" t="s">
        <v>198</v>
      </c>
      <c r="M4" s="48" t="s">
        <v>872</v>
      </c>
      <c r="N4" s="53" t="s">
        <v>80</v>
      </c>
    </row>
    <row r="5" spans="1:15" ht="51">
      <c r="A5" s="48" t="s">
        <v>873</v>
      </c>
      <c r="B5" s="48" t="s">
        <v>874</v>
      </c>
      <c r="C5" s="48" t="s">
        <v>875</v>
      </c>
      <c r="D5" s="48" t="s">
        <v>64</v>
      </c>
      <c r="E5" s="49" t="s">
        <v>709</v>
      </c>
      <c r="F5" s="50">
        <v>50000</v>
      </c>
      <c r="G5" s="51" t="s">
        <v>20</v>
      </c>
      <c r="H5" s="50"/>
      <c r="I5" s="50"/>
      <c r="J5" s="48">
        <v>0.6</v>
      </c>
      <c r="K5" s="48">
        <v>94</v>
      </c>
      <c r="L5" s="48" t="s">
        <v>198</v>
      </c>
      <c r="M5" s="48" t="s">
        <v>876</v>
      </c>
      <c r="N5" s="53" t="s">
        <v>80</v>
      </c>
    </row>
    <row r="6" spans="1:15" ht="51">
      <c r="A6" s="48" t="s">
        <v>877</v>
      </c>
      <c r="B6" s="48" t="s">
        <v>878</v>
      </c>
      <c r="C6" s="48" t="s">
        <v>875</v>
      </c>
      <c r="D6" s="48" t="s">
        <v>64</v>
      </c>
      <c r="E6" s="49" t="s">
        <v>709</v>
      </c>
      <c r="F6" s="50">
        <v>20000</v>
      </c>
      <c r="G6" s="51" t="s">
        <v>29</v>
      </c>
      <c r="H6" s="50"/>
      <c r="I6" s="50"/>
      <c r="J6" s="48">
        <v>0.3</v>
      </c>
      <c r="K6" s="48">
        <v>99</v>
      </c>
      <c r="L6" s="48" t="s">
        <v>198</v>
      </c>
      <c r="M6" s="48" t="s">
        <v>879</v>
      </c>
      <c r="N6" s="53" t="s">
        <v>80</v>
      </c>
    </row>
    <row r="7" spans="1:15" ht="51">
      <c r="A7" s="48" t="s">
        <v>204</v>
      </c>
      <c r="B7" s="48" t="s">
        <v>374</v>
      </c>
      <c r="C7" s="48" t="s">
        <v>826</v>
      </c>
      <c r="D7" s="48" t="s">
        <v>368</v>
      </c>
      <c r="E7" s="49" t="s">
        <v>709</v>
      </c>
      <c r="F7" s="50">
        <v>20000</v>
      </c>
      <c r="G7" s="54" t="s">
        <v>396</v>
      </c>
      <c r="H7" s="50"/>
      <c r="I7" s="50"/>
      <c r="J7" s="48">
        <v>0.8</v>
      </c>
      <c r="K7" s="48">
        <v>784</v>
      </c>
      <c r="L7" s="48" t="s">
        <v>198</v>
      </c>
      <c r="M7" s="52" t="s">
        <v>376</v>
      </c>
      <c r="N7" s="53" t="s">
        <v>880</v>
      </c>
      <c r="O7" s="40" t="s">
        <v>881</v>
      </c>
    </row>
    <row r="8" spans="1:15" ht="51">
      <c r="A8" s="48" t="s">
        <v>882</v>
      </c>
      <c r="B8" s="48" t="s">
        <v>883</v>
      </c>
      <c r="C8" s="48" t="s">
        <v>884</v>
      </c>
      <c r="D8" s="48" t="s">
        <v>64</v>
      </c>
      <c r="E8" s="49" t="s">
        <v>709</v>
      </c>
      <c r="F8" s="50">
        <v>50000</v>
      </c>
      <c r="G8" s="55" t="s">
        <v>103</v>
      </c>
      <c r="H8" s="50"/>
      <c r="I8" s="51"/>
      <c r="J8" s="48">
        <v>0.35</v>
      </c>
      <c r="K8" s="48">
        <v>806</v>
      </c>
      <c r="L8" s="48" t="s">
        <v>806</v>
      </c>
      <c r="M8" s="48" t="s">
        <v>885</v>
      </c>
      <c r="N8" s="53" t="s">
        <v>886</v>
      </c>
    </row>
    <row r="9" spans="1:15" ht="51">
      <c r="A9" s="48" t="s">
        <v>887</v>
      </c>
      <c r="B9" s="48" t="s">
        <v>326</v>
      </c>
      <c r="C9" s="48" t="s">
        <v>888</v>
      </c>
      <c r="D9" s="48" t="s">
        <v>64</v>
      </c>
      <c r="E9" s="49" t="s">
        <v>709</v>
      </c>
      <c r="F9" s="50">
        <v>90000</v>
      </c>
      <c r="G9" s="51" t="s">
        <v>46</v>
      </c>
      <c r="H9" s="50"/>
      <c r="I9" s="50"/>
      <c r="J9" s="48">
        <v>0.99</v>
      </c>
      <c r="K9" s="48">
        <v>837</v>
      </c>
      <c r="L9" s="48" t="s">
        <v>806</v>
      </c>
      <c r="M9" s="48" t="s">
        <v>889</v>
      </c>
      <c r="N9" s="53" t="s">
        <v>890</v>
      </c>
    </row>
    <row r="10" spans="1:15" ht="51">
      <c r="A10" s="54" t="s">
        <v>891</v>
      </c>
      <c r="B10" s="54" t="s">
        <v>14</v>
      </c>
      <c r="C10" s="54" t="s">
        <v>892</v>
      </c>
      <c r="D10" s="54" t="s">
        <v>551</v>
      </c>
      <c r="E10" s="56" t="s">
        <v>709</v>
      </c>
      <c r="F10" s="57">
        <v>160000</v>
      </c>
      <c r="G10" s="54" t="s">
        <v>46</v>
      </c>
      <c r="H10" s="57"/>
      <c r="I10" s="57"/>
      <c r="J10" s="54">
        <v>1.58</v>
      </c>
      <c r="K10" s="54">
        <v>845</v>
      </c>
      <c r="L10" s="54" t="s">
        <v>198</v>
      </c>
      <c r="M10" s="54" t="s">
        <v>14</v>
      </c>
      <c r="N10" s="53" t="s">
        <v>893</v>
      </c>
    </row>
    <row r="11" spans="1:15" ht="51">
      <c r="A11" s="48" t="s">
        <v>894</v>
      </c>
      <c r="B11" s="48" t="s">
        <v>309</v>
      </c>
      <c r="C11" s="48" t="s">
        <v>888</v>
      </c>
      <c r="D11" s="48" t="s">
        <v>64</v>
      </c>
      <c r="E11" s="49" t="s">
        <v>709</v>
      </c>
      <c r="F11" s="50">
        <v>60000</v>
      </c>
      <c r="G11" s="55" t="s">
        <v>103</v>
      </c>
      <c r="H11" s="50"/>
      <c r="I11" s="51"/>
      <c r="J11" s="48">
        <v>0.55000000000000004</v>
      </c>
      <c r="K11" s="48">
        <v>848</v>
      </c>
      <c r="L11" s="48" t="s">
        <v>198</v>
      </c>
      <c r="M11" s="48" t="s">
        <v>895</v>
      </c>
      <c r="N11" s="53" t="s">
        <v>80</v>
      </c>
    </row>
    <row r="12" spans="1:15" ht="51">
      <c r="A12" s="48" t="s">
        <v>319</v>
      </c>
      <c r="B12" s="48" t="s">
        <v>896</v>
      </c>
      <c r="C12" s="48" t="s">
        <v>897</v>
      </c>
      <c r="D12" s="48" t="s">
        <v>64</v>
      </c>
      <c r="E12" s="49" t="s">
        <v>709</v>
      </c>
      <c r="F12" s="50">
        <v>75000</v>
      </c>
      <c r="G12" s="51" t="s">
        <v>46</v>
      </c>
      <c r="H12" s="50"/>
      <c r="I12" s="50"/>
      <c r="J12" s="48">
        <v>1.6</v>
      </c>
      <c r="K12" s="48">
        <v>899</v>
      </c>
      <c r="L12" s="54" t="s">
        <v>716</v>
      </c>
      <c r="M12" s="52" t="s">
        <v>898</v>
      </c>
      <c r="N12" s="53" t="s">
        <v>80</v>
      </c>
    </row>
    <row r="13" spans="1:15" ht="51">
      <c r="A13" s="48" t="s">
        <v>348</v>
      </c>
      <c r="B13" s="48" t="s">
        <v>899</v>
      </c>
      <c r="C13" s="48" t="s">
        <v>848</v>
      </c>
      <c r="D13" s="48" t="s">
        <v>64</v>
      </c>
      <c r="E13" s="49" t="s">
        <v>709</v>
      </c>
      <c r="F13" s="50">
        <v>3000000</v>
      </c>
      <c r="G13" s="51" t="s">
        <v>46</v>
      </c>
      <c r="H13" s="50"/>
      <c r="I13" s="50"/>
      <c r="J13" s="48">
        <v>0.3</v>
      </c>
      <c r="K13" s="48">
        <v>939</v>
      </c>
      <c r="L13" s="48" t="s">
        <v>198</v>
      </c>
      <c r="M13" s="48" t="s">
        <v>351</v>
      </c>
      <c r="N13" s="53" t="s">
        <v>900</v>
      </c>
    </row>
    <row r="14" spans="1:15" ht="75">
      <c r="A14" s="48" t="s">
        <v>901</v>
      </c>
      <c r="B14" s="48" t="s">
        <v>902</v>
      </c>
      <c r="C14" s="48" t="s">
        <v>903</v>
      </c>
      <c r="D14" s="48" t="s">
        <v>64</v>
      </c>
      <c r="E14" s="49" t="s">
        <v>709</v>
      </c>
      <c r="F14" s="50">
        <v>1600000</v>
      </c>
      <c r="G14" s="51" t="s">
        <v>20</v>
      </c>
      <c r="H14" s="50"/>
      <c r="I14" s="50"/>
      <c r="J14" s="48">
        <v>1.2</v>
      </c>
      <c r="K14" s="48">
        <v>6</v>
      </c>
      <c r="L14" s="48" t="s">
        <v>806</v>
      </c>
      <c r="M14" s="52" t="s">
        <v>904</v>
      </c>
      <c r="N14" s="53" t="s">
        <v>905</v>
      </c>
    </row>
    <row r="15" spans="1:15" ht="51">
      <c r="A15" s="48" t="s">
        <v>906</v>
      </c>
      <c r="B15" s="48" t="s">
        <v>907</v>
      </c>
      <c r="C15" s="48" t="s">
        <v>884</v>
      </c>
      <c r="D15" s="48" t="s">
        <v>64</v>
      </c>
      <c r="E15" s="49" t="s">
        <v>709</v>
      </c>
      <c r="F15" s="50">
        <v>130000</v>
      </c>
      <c r="G15" s="55" t="s">
        <v>46</v>
      </c>
      <c r="H15" s="50"/>
      <c r="I15" s="51"/>
      <c r="J15" s="48">
        <v>2.58</v>
      </c>
      <c r="K15" s="48">
        <v>903</v>
      </c>
      <c r="L15" s="48" t="s">
        <v>185</v>
      </c>
      <c r="M15" s="48" t="s">
        <v>908</v>
      </c>
      <c r="N15" s="53" t="s">
        <v>909</v>
      </c>
    </row>
    <row r="16" spans="1:15" ht="45">
      <c r="A16" s="48" t="s">
        <v>910</v>
      </c>
      <c r="B16" s="48" t="s">
        <v>911</v>
      </c>
      <c r="C16" s="48" t="s">
        <v>912</v>
      </c>
      <c r="D16" s="48" t="s">
        <v>64</v>
      </c>
      <c r="E16" s="56"/>
      <c r="F16" s="50">
        <v>80000</v>
      </c>
      <c r="G16" s="58" t="s">
        <v>46</v>
      </c>
      <c r="H16" s="50"/>
      <c r="I16" s="51"/>
      <c r="J16" s="54"/>
      <c r="K16" s="54"/>
      <c r="L16" s="51" t="s">
        <v>185</v>
      </c>
      <c r="M16" s="48" t="s">
        <v>785</v>
      </c>
      <c r="N16" s="53"/>
    </row>
    <row r="17" spans="1:14" ht="51">
      <c r="A17" s="48" t="s">
        <v>913</v>
      </c>
      <c r="B17" s="48" t="s">
        <v>896</v>
      </c>
      <c r="C17" s="48" t="s">
        <v>914</v>
      </c>
      <c r="D17" s="48" t="s">
        <v>64</v>
      </c>
      <c r="E17" s="49" t="s">
        <v>709</v>
      </c>
      <c r="F17" s="50">
        <v>190000</v>
      </c>
      <c r="G17" s="55" t="s">
        <v>46</v>
      </c>
      <c r="H17" s="50"/>
      <c r="I17" s="51"/>
      <c r="J17" s="48">
        <v>2.52</v>
      </c>
      <c r="K17" s="48">
        <v>805</v>
      </c>
      <c r="L17" s="48" t="s">
        <v>185</v>
      </c>
      <c r="M17" s="48" t="s">
        <v>915</v>
      </c>
      <c r="N17" s="53" t="s">
        <v>80</v>
      </c>
    </row>
    <row r="18" spans="1:14" ht="75">
      <c r="A18" s="48" t="s">
        <v>916</v>
      </c>
      <c r="B18" s="48" t="s">
        <v>917</v>
      </c>
      <c r="C18" s="48" t="s">
        <v>918</v>
      </c>
      <c r="D18" s="48" t="s">
        <v>64</v>
      </c>
      <c r="E18" s="49" t="s">
        <v>709</v>
      </c>
      <c r="F18" s="50">
        <v>180000</v>
      </c>
      <c r="G18" s="51" t="s">
        <v>46</v>
      </c>
      <c r="H18" s="50"/>
      <c r="I18" s="50"/>
      <c r="J18" s="48">
        <v>0.55000000000000004</v>
      </c>
      <c r="K18" s="48">
        <v>714</v>
      </c>
      <c r="L18" s="48" t="s">
        <v>716</v>
      </c>
      <c r="M18" s="48" t="s">
        <v>919</v>
      </c>
      <c r="N18" s="53" t="s">
        <v>80</v>
      </c>
    </row>
    <row r="19" spans="1:14" ht="51">
      <c r="A19" s="48" t="s">
        <v>920</v>
      </c>
      <c r="B19" s="48" t="s">
        <v>921</v>
      </c>
      <c r="C19" s="48" t="s">
        <v>922</v>
      </c>
      <c r="D19" s="48" t="s">
        <v>64</v>
      </c>
      <c r="E19" s="49" t="s">
        <v>709</v>
      </c>
      <c r="F19" s="50">
        <v>80000</v>
      </c>
      <c r="G19" s="51" t="s">
        <v>396</v>
      </c>
      <c r="H19" s="50"/>
      <c r="I19" s="50"/>
      <c r="J19" s="48">
        <v>1.1399999999999999</v>
      </c>
      <c r="K19" s="48">
        <v>708</v>
      </c>
      <c r="L19" s="48" t="s">
        <v>74</v>
      </c>
      <c r="M19" s="48" t="s">
        <v>923</v>
      </c>
      <c r="N19" s="53" t="s">
        <v>80</v>
      </c>
    </row>
    <row r="20" spans="1:14" ht="51">
      <c r="A20" s="48" t="s">
        <v>924</v>
      </c>
      <c r="B20" s="48" t="s">
        <v>925</v>
      </c>
      <c r="C20" s="48" t="s">
        <v>884</v>
      </c>
      <c r="D20" s="48" t="s">
        <v>64</v>
      </c>
      <c r="E20" s="49" t="s">
        <v>709</v>
      </c>
      <c r="F20" s="50">
        <v>10000</v>
      </c>
      <c r="G20" s="55" t="s">
        <v>46</v>
      </c>
      <c r="H20" s="50"/>
      <c r="I20" s="51"/>
      <c r="J20" s="48">
        <v>0.36</v>
      </c>
      <c r="K20" s="48">
        <v>817</v>
      </c>
      <c r="L20" s="48" t="s">
        <v>198</v>
      </c>
      <c r="M20" s="48" t="s">
        <v>926</v>
      </c>
      <c r="N20" s="53" t="s">
        <v>927</v>
      </c>
    </row>
    <row r="21" spans="1:14" ht="60">
      <c r="A21" s="48" t="s">
        <v>924</v>
      </c>
      <c r="B21" s="48" t="s">
        <v>928</v>
      </c>
      <c r="C21" s="48" t="s">
        <v>929</v>
      </c>
      <c r="D21" s="48" t="s">
        <v>64</v>
      </c>
      <c r="E21" s="49" t="s">
        <v>709</v>
      </c>
      <c r="F21" s="50">
        <v>190000</v>
      </c>
      <c r="G21" s="51" t="s">
        <v>20</v>
      </c>
      <c r="H21" s="50"/>
      <c r="I21" s="50"/>
      <c r="J21" s="48">
        <v>0.49</v>
      </c>
      <c r="K21" s="48">
        <v>816</v>
      </c>
      <c r="L21" s="48" t="s">
        <v>198</v>
      </c>
      <c r="M21" s="48" t="s">
        <v>930</v>
      </c>
      <c r="N21" s="53" t="s">
        <v>80</v>
      </c>
    </row>
    <row r="22" spans="1:14" ht="51">
      <c r="A22" s="48" t="s">
        <v>931</v>
      </c>
      <c r="B22" s="48" t="s">
        <v>932</v>
      </c>
      <c r="C22" s="48" t="s">
        <v>933</v>
      </c>
      <c r="D22" s="48" t="s">
        <v>64</v>
      </c>
      <c r="E22" s="49" t="s">
        <v>709</v>
      </c>
      <c r="F22" s="50">
        <v>40000</v>
      </c>
      <c r="G22" s="51" t="s">
        <v>46</v>
      </c>
      <c r="H22" s="50"/>
      <c r="I22" s="50"/>
      <c r="J22" s="48">
        <v>0.35</v>
      </c>
      <c r="K22" s="48">
        <v>822</v>
      </c>
      <c r="L22" s="48" t="s">
        <v>185</v>
      </c>
      <c r="M22" s="48" t="s">
        <v>934</v>
      </c>
      <c r="N22" s="53" t="s">
        <v>80</v>
      </c>
    </row>
    <row r="23" spans="1:14" ht="51">
      <c r="A23" s="48" t="s">
        <v>935</v>
      </c>
      <c r="B23" s="48" t="s">
        <v>936</v>
      </c>
      <c r="C23" s="48" t="s">
        <v>875</v>
      </c>
      <c r="D23" s="48" t="s">
        <v>64</v>
      </c>
      <c r="E23" s="49" t="s">
        <v>709</v>
      </c>
      <c r="F23" s="50">
        <v>10000</v>
      </c>
      <c r="G23" s="55" t="s">
        <v>20</v>
      </c>
      <c r="H23" s="50"/>
      <c r="I23" s="51"/>
      <c r="J23" s="48">
        <v>0.18</v>
      </c>
      <c r="K23" s="48">
        <v>724</v>
      </c>
      <c r="L23" s="48" t="s">
        <v>716</v>
      </c>
      <c r="M23" s="48" t="s">
        <v>937</v>
      </c>
      <c r="N23" s="53" t="s">
        <v>80</v>
      </c>
    </row>
    <row r="24" spans="1:14" ht="90">
      <c r="A24" s="48" t="s">
        <v>938</v>
      </c>
      <c r="B24" s="48" t="s">
        <v>939</v>
      </c>
      <c r="C24" s="48" t="s">
        <v>940</v>
      </c>
      <c r="D24" s="48" t="s">
        <v>64</v>
      </c>
      <c r="E24" s="49" t="s">
        <v>709</v>
      </c>
      <c r="F24" s="50">
        <v>260000</v>
      </c>
      <c r="G24" s="55" t="s">
        <v>941</v>
      </c>
      <c r="H24" s="50"/>
      <c r="I24" s="51"/>
      <c r="J24" s="48">
        <v>0.77</v>
      </c>
      <c r="K24" s="48">
        <v>27</v>
      </c>
      <c r="L24" s="48" t="s">
        <v>198</v>
      </c>
      <c r="M24" s="48" t="s">
        <v>854</v>
      </c>
      <c r="N24" s="53" t="s">
        <v>80</v>
      </c>
    </row>
    <row r="25" spans="1:14" ht="51">
      <c r="A25" s="48" t="s">
        <v>942</v>
      </c>
      <c r="B25" s="48" t="s">
        <v>943</v>
      </c>
      <c r="C25" s="48" t="s">
        <v>944</v>
      </c>
      <c r="D25" s="48" t="s">
        <v>551</v>
      </c>
      <c r="E25" s="49" t="s">
        <v>709</v>
      </c>
      <c r="F25" s="50">
        <v>260000</v>
      </c>
      <c r="G25" s="51" t="s">
        <v>20</v>
      </c>
      <c r="H25" s="50"/>
      <c r="I25" s="50"/>
      <c r="J25" s="48">
        <v>0.01</v>
      </c>
      <c r="K25" s="48">
        <v>721</v>
      </c>
      <c r="L25" s="48" t="s">
        <v>185</v>
      </c>
      <c r="M25" s="48" t="s">
        <v>945</v>
      </c>
      <c r="N25" s="53" t="s">
        <v>946</v>
      </c>
    </row>
    <row r="26" spans="1:14" ht="90">
      <c r="A26" s="48" t="s">
        <v>947</v>
      </c>
      <c r="B26" s="48" t="s">
        <v>948</v>
      </c>
      <c r="C26" s="48" t="s">
        <v>949</v>
      </c>
      <c r="D26" s="48" t="s">
        <v>64</v>
      </c>
      <c r="E26" s="49" t="s">
        <v>709</v>
      </c>
      <c r="F26" s="50">
        <v>50000</v>
      </c>
      <c r="G26" s="51" t="s">
        <v>46</v>
      </c>
      <c r="H26" s="50"/>
      <c r="I26" s="50"/>
      <c r="J26" s="48">
        <v>0.76</v>
      </c>
      <c r="K26" s="48">
        <v>720</v>
      </c>
      <c r="L26" s="54" t="s">
        <v>716</v>
      </c>
      <c r="M26" s="48" t="s">
        <v>950</v>
      </c>
      <c r="N26" s="59" t="s">
        <v>951</v>
      </c>
    </row>
    <row r="27" spans="1:14" ht="51">
      <c r="A27" s="48" t="s">
        <v>952</v>
      </c>
      <c r="B27" s="48" t="s">
        <v>952</v>
      </c>
      <c r="C27" s="48" t="s">
        <v>953</v>
      </c>
      <c r="D27" s="48" t="s">
        <v>64</v>
      </c>
      <c r="E27" s="49" t="s">
        <v>709</v>
      </c>
      <c r="F27" s="50">
        <v>90000</v>
      </c>
      <c r="G27" s="51" t="s">
        <v>46</v>
      </c>
      <c r="H27" s="50"/>
      <c r="I27" s="50"/>
      <c r="J27" s="48">
        <v>0</v>
      </c>
      <c r="K27" s="48">
        <v>719</v>
      </c>
      <c r="L27" s="48" t="s">
        <v>806</v>
      </c>
      <c r="M27" s="48" t="s">
        <v>954</v>
      </c>
      <c r="N27" s="53" t="s">
        <v>80</v>
      </c>
    </row>
    <row r="28" spans="1:14" ht="51">
      <c r="A28" s="48" t="s">
        <v>882</v>
      </c>
      <c r="B28" s="48" t="s">
        <v>955</v>
      </c>
      <c r="C28" s="48" t="s">
        <v>956</v>
      </c>
      <c r="D28" s="48" t="s">
        <v>64</v>
      </c>
      <c r="E28" s="49" t="s">
        <v>709</v>
      </c>
      <c r="F28" s="50">
        <v>560000</v>
      </c>
      <c r="G28" s="51" t="s">
        <v>46</v>
      </c>
      <c r="H28" s="50"/>
      <c r="I28" s="50"/>
      <c r="J28" s="48">
        <v>0</v>
      </c>
      <c r="K28" s="48">
        <v>820</v>
      </c>
      <c r="L28" s="48" t="s">
        <v>185</v>
      </c>
      <c r="M28" s="48" t="s">
        <v>957</v>
      </c>
      <c r="N28" s="60" t="s">
        <v>14</v>
      </c>
    </row>
    <row r="29" spans="1:14" ht="51">
      <c r="A29" s="48" t="s">
        <v>882</v>
      </c>
      <c r="B29" s="48" t="s">
        <v>958</v>
      </c>
      <c r="C29" s="48" t="s">
        <v>959</v>
      </c>
      <c r="D29" s="48" t="s">
        <v>64</v>
      </c>
      <c r="E29" s="49" t="s">
        <v>709</v>
      </c>
      <c r="F29" s="50">
        <v>10000</v>
      </c>
      <c r="G29" s="55" t="s">
        <v>20</v>
      </c>
      <c r="H29" s="50"/>
      <c r="I29" s="51"/>
      <c r="J29" s="48">
        <v>0</v>
      </c>
      <c r="K29" s="48">
        <v>821</v>
      </c>
      <c r="L29" s="48" t="s">
        <v>185</v>
      </c>
      <c r="M29" s="48" t="s">
        <v>960</v>
      </c>
      <c r="N29" s="53" t="s">
        <v>80</v>
      </c>
    </row>
    <row r="30" spans="1:14" ht="60">
      <c r="A30" s="48" t="s">
        <v>961</v>
      </c>
      <c r="B30" s="48" t="s">
        <v>962</v>
      </c>
      <c r="C30" s="48" t="s">
        <v>963</v>
      </c>
      <c r="D30" s="48" t="s">
        <v>64</v>
      </c>
      <c r="E30" s="49" t="s">
        <v>709</v>
      </c>
      <c r="F30" s="50">
        <v>90000</v>
      </c>
      <c r="G30" s="55" t="s">
        <v>29</v>
      </c>
      <c r="H30" s="50"/>
      <c r="I30" s="51"/>
      <c r="J30" s="48">
        <v>0</v>
      </c>
      <c r="K30" s="48">
        <v>923</v>
      </c>
      <c r="L30" s="48" t="s">
        <v>964</v>
      </c>
      <c r="M30" s="48" t="s">
        <v>965</v>
      </c>
      <c r="N30" s="53" t="s">
        <v>80</v>
      </c>
    </row>
    <row r="31" spans="1:14" ht="90">
      <c r="A31" s="48" t="s">
        <v>595</v>
      </c>
      <c r="B31" s="48" t="s">
        <v>966</v>
      </c>
      <c r="C31" s="48" t="s">
        <v>967</v>
      </c>
      <c r="D31" s="48" t="s">
        <v>289</v>
      </c>
      <c r="E31" s="49" t="s">
        <v>709</v>
      </c>
      <c r="F31" s="50">
        <v>90000</v>
      </c>
      <c r="G31" s="54" t="s">
        <v>46</v>
      </c>
      <c r="H31" s="50"/>
      <c r="I31" s="50"/>
      <c r="J31" s="48">
        <v>0</v>
      </c>
      <c r="K31" s="48">
        <v>24</v>
      </c>
      <c r="L31" s="48" t="s">
        <v>74</v>
      </c>
      <c r="M31" s="48" t="s">
        <v>968</v>
      </c>
      <c r="N31" s="53" t="s">
        <v>969</v>
      </c>
    </row>
    <row r="32" spans="1:14" ht="51">
      <c r="A32" s="48" t="s">
        <v>322</v>
      </c>
      <c r="B32" s="48" t="s">
        <v>970</v>
      </c>
      <c r="C32" s="48" t="s">
        <v>971</v>
      </c>
      <c r="D32" s="48" t="s">
        <v>64</v>
      </c>
      <c r="E32" s="49" t="s">
        <v>709</v>
      </c>
      <c r="F32" s="50">
        <v>90000</v>
      </c>
      <c r="G32" s="51" t="s">
        <v>20</v>
      </c>
      <c r="H32" s="50"/>
      <c r="I32" s="50"/>
      <c r="J32" s="48">
        <v>0</v>
      </c>
      <c r="K32" s="48">
        <v>28</v>
      </c>
      <c r="L32" s="48" t="s">
        <v>806</v>
      </c>
      <c r="M32" s="48" t="s">
        <v>972</v>
      </c>
      <c r="N32" s="53" t="s">
        <v>80</v>
      </c>
    </row>
    <row r="33" spans="1:14" ht="51">
      <c r="A33" s="48" t="s">
        <v>322</v>
      </c>
      <c r="B33" s="48" t="s">
        <v>973</v>
      </c>
      <c r="C33" s="48" t="s">
        <v>971</v>
      </c>
      <c r="D33" s="48" t="s">
        <v>64</v>
      </c>
      <c r="E33" s="49" t="s">
        <v>709</v>
      </c>
      <c r="F33" s="50">
        <v>90000</v>
      </c>
      <c r="G33" s="55" t="s">
        <v>20</v>
      </c>
      <c r="H33" s="50"/>
      <c r="I33" s="51"/>
      <c r="J33" s="48">
        <v>0</v>
      </c>
      <c r="K33" s="48">
        <v>29</v>
      </c>
      <c r="L33" s="48" t="s">
        <v>806</v>
      </c>
      <c r="M33" s="48" t="s">
        <v>974</v>
      </c>
      <c r="N33" s="53" t="s">
        <v>975</v>
      </c>
    </row>
    <row r="34" spans="1:14" ht="90">
      <c r="A34" s="48" t="s">
        <v>976</v>
      </c>
      <c r="B34" s="48" t="s">
        <v>976</v>
      </c>
      <c r="C34" s="48" t="s">
        <v>977</v>
      </c>
      <c r="D34" s="48" t="s">
        <v>64</v>
      </c>
      <c r="E34" s="49" t="s">
        <v>709</v>
      </c>
      <c r="F34" s="50">
        <v>4400000</v>
      </c>
      <c r="G34" s="51" t="s">
        <v>20</v>
      </c>
      <c r="H34" s="50"/>
      <c r="I34" s="50"/>
      <c r="J34" s="48">
        <v>0</v>
      </c>
      <c r="K34" s="48" t="s">
        <v>14</v>
      </c>
      <c r="L34" s="52" t="s">
        <v>716</v>
      </c>
      <c r="M34" s="52" t="s">
        <v>978</v>
      </c>
      <c r="N34" s="53" t="s">
        <v>979</v>
      </c>
    </row>
    <row r="35" spans="1:14" ht="51">
      <c r="A35" s="23" t="s">
        <v>980</v>
      </c>
      <c r="B35" s="24" t="s">
        <v>981</v>
      </c>
      <c r="C35" s="24" t="s">
        <v>982</v>
      </c>
      <c r="D35" s="24" t="s">
        <v>148</v>
      </c>
      <c r="E35" s="124" t="s">
        <v>709</v>
      </c>
      <c r="F35" s="97">
        <v>2184000</v>
      </c>
      <c r="G35" s="25" t="s">
        <v>46</v>
      </c>
      <c r="H35" s="97"/>
      <c r="I35" s="97"/>
      <c r="J35" s="24">
        <v>0.96</v>
      </c>
      <c r="K35" s="24">
        <v>604</v>
      </c>
      <c r="L35" s="24" t="s">
        <v>74</v>
      </c>
      <c r="M35" s="24" t="s">
        <v>983</v>
      </c>
      <c r="N35" s="25" t="s">
        <v>23</v>
      </c>
    </row>
    <row r="36" spans="1:14" ht="51">
      <c r="A36" s="23" t="s">
        <v>984</v>
      </c>
      <c r="B36" s="24" t="s">
        <v>985</v>
      </c>
      <c r="C36" s="24" t="s">
        <v>982</v>
      </c>
      <c r="D36" s="24" t="s">
        <v>148</v>
      </c>
      <c r="E36" s="124" t="s">
        <v>709</v>
      </c>
      <c r="F36" s="97">
        <v>508000</v>
      </c>
      <c r="G36" s="25" t="s">
        <v>46</v>
      </c>
      <c r="H36" s="97"/>
      <c r="I36" s="97"/>
      <c r="J36" s="24">
        <v>0.22</v>
      </c>
      <c r="K36" s="24">
        <v>605</v>
      </c>
      <c r="L36" s="24" t="s">
        <v>74</v>
      </c>
      <c r="M36" s="24" t="s">
        <v>986</v>
      </c>
      <c r="N36" s="25" t="s">
        <v>23</v>
      </c>
    </row>
    <row r="37" spans="1:14" ht="51">
      <c r="A37" s="23" t="s">
        <v>987</v>
      </c>
      <c r="B37" s="24" t="s">
        <v>988</v>
      </c>
      <c r="C37" s="24" t="s">
        <v>982</v>
      </c>
      <c r="D37" s="24" t="s">
        <v>148</v>
      </c>
      <c r="E37" s="124" t="s">
        <v>709</v>
      </c>
      <c r="F37" s="97">
        <v>3141000</v>
      </c>
      <c r="G37" s="25" t="s">
        <v>46</v>
      </c>
      <c r="H37" s="97"/>
      <c r="I37" s="97"/>
      <c r="J37" s="24">
        <v>1.38</v>
      </c>
      <c r="K37" s="24">
        <v>607</v>
      </c>
      <c r="L37" s="24" t="s">
        <v>806</v>
      </c>
      <c r="M37" s="24" t="s">
        <v>989</v>
      </c>
      <c r="N37" s="25" t="s">
        <v>23</v>
      </c>
    </row>
    <row r="38" spans="1:14" ht="51">
      <c r="A38" s="23" t="s">
        <v>990</v>
      </c>
      <c r="B38" s="24" t="s">
        <v>991</v>
      </c>
      <c r="C38" s="24" t="s">
        <v>982</v>
      </c>
      <c r="D38" s="24" t="s">
        <v>148</v>
      </c>
      <c r="E38" s="124" t="s">
        <v>709</v>
      </c>
      <c r="F38" s="97">
        <v>4441000</v>
      </c>
      <c r="G38" s="25" t="s">
        <v>46</v>
      </c>
      <c r="H38" s="97"/>
      <c r="I38" s="97"/>
      <c r="J38" s="24">
        <v>2.4900000000000002</v>
      </c>
      <c r="K38" s="24">
        <v>565</v>
      </c>
      <c r="L38" s="24" t="s">
        <v>992</v>
      </c>
      <c r="M38" s="24" t="s">
        <v>993</v>
      </c>
      <c r="N38" s="25" t="s">
        <v>23</v>
      </c>
    </row>
    <row r="39" spans="1:14" ht="51">
      <c r="A39" s="23" t="s">
        <v>994</v>
      </c>
      <c r="B39" s="24" t="s">
        <v>995</v>
      </c>
      <c r="C39" s="24" t="s">
        <v>826</v>
      </c>
      <c r="D39" s="24" t="s">
        <v>148</v>
      </c>
      <c r="E39" s="124" t="s">
        <v>709</v>
      </c>
      <c r="F39" s="97">
        <v>93000</v>
      </c>
      <c r="G39" s="25" t="s">
        <v>46</v>
      </c>
      <c r="H39" s="97"/>
      <c r="I39" s="97"/>
      <c r="J39" s="24">
        <v>0.68</v>
      </c>
      <c r="K39" s="24">
        <v>145</v>
      </c>
      <c r="L39" s="24" t="s">
        <v>806</v>
      </c>
      <c r="M39" s="24" t="s">
        <v>996</v>
      </c>
      <c r="N39" s="25" t="s">
        <v>997</v>
      </c>
    </row>
    <row r="40" spans="1:14" ht="51">
      <c r="A40" s="23" t="s">
        <v>998</v>
      </c>
      <c r="B40" s="24" t="s">
        <v>999</v>
      </c>
      <c r="C40" s="24" t="s">
        <v>982</v>
      </c>
      <c r="D40" s="24" t="s">
        <v>148</v>
      </c>
      <c r="E40" s="124" t="s">
        <v>709</v>
      </c>
      <c r="F40" s="97">
        <v>1419000</v>
      </c>
      <c r="G40" s="25" t="s">
        <v>46</v>
      </c>
      <c r="H40" s="97"/>
      <c r="I40" s="97"/>
      <c r="J40" s="24">
        <v>0.61</v>
      </c>
      <c r="K40" s="24">
        <v>161</v>
      </c>
      <c r="L40" s="24" t="s">
        <v>716</v>
      </c>
      <c r="M40" s="24" t="s">
        <v>1000</v>
      </c>
      <c r="N40" s="24" t="s">
        <v>23</v>
      </c>
    </row>
    <row r="41" spans="1:14" ht="51">
      <c r="A41" s="23" t="s">
        <v>1001</v>
      </c>
      <c r="B41" s="24" t="s">
        <v>1002</v>
      </c>
      <c r="C41" s="24" t="s">
        <v>852</v>
      </c>
      <c r="D41" s="24" t="s">
        <v>148</v>
      </c>
      <c r="E41" s="124" t="s">
        <v>709</v>
      </c>
      <c r="F41" s="97">
        <v>152000</v>
      </c>
      <c r="G41" s="25" t="s">
        <v>46</v>
      </c>
      <c r="H41" s="97"/>
      <c r="I41" s="97"/>
      <c r="J41" s="24">
        <v>1.5</v>
      </c>
      <c r="K41" s="24">
        <v>160</v>
      </c>
      <c r="L41" s="24" t="s">
        <v>716</v>
      </c>
      <c r="M41" s="24" t="s">
        <v>1003</v>
      </c>
      <c r="N41" s="24" t="s">
        <v>23</v>
      </c>
    </row>
    <row r="42" spans="1:14" ht="51">
      <c r="A42" s="23" t="s">
        <v>1004</v>
      </c>
      <c r="B42" s="24" t="s">
        <v>1005</v>
      </c>
      <c r="C42" s="24" t="s">
        <v>826</v>
      </c>
      <c r="D42" s="24" t="s">
        <v>148</v>
      </c>
      <c r="E42" s="124" t="s">
        <v>709</v>
      </c>
      <c r="F42" s="97">
        <v>26000</v>
      </c>
      <c r="G42" s="25" t="s">
        <v>46</v>
      </c>
      <c r="H42" s="97"/>
      <c r="I42" s="97"/>
      <c r="J42" s="24">
        <v>0.19</v>
      </c>
      <c r="K42" s="24">
        <v>163</v>
      </c>
      <c r="L42" s="24" t="s">
        <v>806</v>
      </c>
      <c r="M42" s="24" t="s">
        <v>14</v>
      </c>
      <c r="N42" s="24" t="s">
        <v>23</v>
      </c>
    </row>
    <row r="43" spans="1:14" ht="51">
      <c r="A43" s="23" t="s">
        <v>887</v>
      </c>
      <c r="B43" s="24" t="s">
        <v>1006</v>
      </c>
      <c r="C43" s="24" t="s">
        <v>826</v>
      </c>
      <c r="D43" s="24" t="s">
        <v>148</v>
      </c>
      <c r="E43" s="124" t="s">
        <v>709</v>
      </c>
      <c r="F43" s="97">
        <v>91000</v>
      </c>
      <c r="G43" s="25" t="s">
        <v>46</v>
      </c>
      <c r="H43" s="97"/>
      <c r="I43" s="97"/>
      <c r="J43" s="24">
        <v>0.76</v>
      </c>
      <c r="K43" s="24">
        <v>166</v>
      </c>
      <c r="L43" s="24" t="s">
        <v>716</v>
      </c>
      <c r="M43" s="24" t="s">
        <v>1007</v>
      </c>
      <c r="N43" s="24" t="s">
        <v>23</v>
      </c>
    </row>
    <row r="44" spans="1:14" ht="51">
      <c r="A44" s="23" t="s">
        <v>1008</v>
      </c>
      <c r="B44" s="24" t="s">
        <v>1009</v>
      </c>
      <c r="C44" s="24" t="s">
        <v>826</v>
      </c>
      <c r="D44" s="24" t="s">
        <v>148</v>
      </c>
      <c r="E44" s="124" t="s">
        <v>709</v>
      </c>
      <c r="F44" s="97">
        <v>121000</v>
      </c>
      <c r="G44" s="25" t="s">
        <v>46</v>
      </c>
      <c r="H44" s="97"/>
      <c r="I44" s="97"/>
      <c r="J44" s="24">
        <v>1.1399999999999999</v>
      </c>
      <c r="K44" s="24">
        <v>175</v>
      </c>
      <c r="L44" s="24" t="s">
        <v>806</v>
      </c>
      <c r="M44" s="24" t="s">
        <v>1010</v>
      </c>
      <c r="N44" s="24" t="s">
        <v>23</v>
      </c>
    </row>
    <row r="45" spans="1:14" ht="51">
      <c r="A45" s="23" t="s">
        <v>1011</v>
      </c>
      <c r="B45" s="24" t="s">
        <v>1012</v>
      </c>
      <c r="C45" s="24" t="s">
        <v>852</v>
      </c>
      <c r="D45" s="24" t="s">
        <v>148</v>
      </c>
      <c r="E45" s="124" t="s">
        <v>709</v>
      </c>
      <c r="F45" s="97">
        <v>43000</v>
      </c>
      <c r="G45" s="25" t="s">
        <v>46</v>
      </c>
      <c r="H45" s="97"/>
      <c r="I45" s="97"/>
      <c r="J45" s="24">
        <v>0.25</v>
      </c>
      <c r="K45" s="24">
        <v>185</v>
      </c>
      <c r="L45" s="24" t="s">
        <v>74</v>
      </c>
      <c r="M45" s="24" t="s">
        <v>1013</v>
      </c>
      <c r="N45" s="24" t="s">
        <v>23</v>
      </c>
    </row>
    <row r="46" spans="1:14" ht="51">
      <c r="A46" s="23" t="s">
        <v>1011</v>
      </c>
      <c r="B46" s="24" t="s">
        <v>1014</v>
      </c>
      <c r="C46" s="24" t="s">
        <v>982</v>
      </c>
      <c r="D46" s="24" t="s">
        <v>148</v>
      </c>
      <c r="E46" s="124" t="s">
        <v>709</v>
      </c>
      <c r="F46" s="97">
        <v>2267000</v>
      </c>
      <c r="G46" s="25" t="s">
        <v>46</v>
      </c>
      <c r="H46" s="97"/>
      <c r="I46" s="97"/>
      <c r="J46" s="24">
        <v>0.99</v>
      </c>
      <c r="K46" s="24">
        <v>187</v>
      </c>
      <c r="L46" s="24" t="s">
        <v>74</v>
      </c>
      <c r="M46" s="24" t="s">
        <v>765</v>
      </c>
      <c r="N46" s="24" t="s">
        <v>23</v>
      </c>
    </row>
    <row r="47" spans="1:14" ht="51">
      <c r="A47" s="23" t="s">
        <v>1011</v>
      </c>
      <c r="B47" s="24" t="s">
        <v>1015</v>
      </c>
      <c r="C47" s="24" t="s">
        <v>1016</v>
      </c>
      <c r="D47" s="24" t="s">
        <v>148</v>
      </c>
      <c r="E47" s="124" t="s">
        <v>709</v>
      </c>
      <c r="F47" s="97">
        <v>16500</v>
      </c>
      <c r="G47" s="25" t="s">
        <v>46</v>
      </c>
      <c r="H47" s="97"/>
      <c r="I47" s="97"/>
      <c r="J47" s="24">
        <v>0.15</v>
      </c>
      <c r="K47" s="24">
        <v>186</v>
      </c>
      <c r="L47" s="24" t="s">
        <v>74</v>
      </c>
      <c r="M47" s="24" t="s">
        <v>1017</v>
      </c>
      <c r="N47" s="24" t="s">
        <v>23</v>
      </c>
    </row>
    <row r="48" spans="1:14" ht="51">
      <c r="A48" s="23" t="s">
        <v>562</v>
      </c>
      <c r="B48" s="24" t="s">
        <v>1018</v>
      </c>
      <c r="C48" s="24" t="s">
        <v>982</v>
      </c>
      <c r="D48" s="24" t="s">
        <v>148</v>
      </c>
      <c r="E48" s="124" t="s">
        <v>709</v>
      </c>
      <c r="F48" s="97">
        <v>1221000</v>
      </c>
      <c r="G48" s="25" t="s">
        <v>46</v>
      </c>
      <c r="H48" s="97"/>
      <c r="I48" s="97"/>
      <c r="J48" s="24">
        <v>0.53</v>
      </c>
      <c r="K48" s="24">
        <v>162</v>
      </c>
      <c r="L48" s="24" t="s">
        <v>806</v>
      </c>
      <c r="M48" s="24" t="s">
        <v>1019</v>
      </c>
      <c r="N48" s="24" t="s">
        <v>23</v>
      </c>
    </row>
    <row r="49" spans="1:14" ht="51">
      <c r="A49" s="23" t="s">
        <v>1020</v>
      </c>
      <c r="B49" s="24" t="s">
        <v>1021</v>
      </c>
      <c r="C49" s="24" t="s">
        <v>982</v>
      </c>
      <c r="D49" s="24" t="s">
        <v>148</v>
      </c>
      <c r="E49" s="124" t="s">
        <v>709</v>
      </c>
      <c r="F49" s="97">
        <v>1189000</v>
      </c>
      <c r="G49" s="25" t="s">
        <v>46</v>
      </c>
      <c r="H49" s="97"/>
      <c r="I49" s="97"/>
      <c r="J49" s="24">
        <v>0.52</v>
      </c>
      <c r="K49" s="24">
        <v>201</v>
      </c>
      <c r="L49" s="24" t="s">
        <v>74</v>
      </c>
      <c r="M49" s="24" t="s">
        <v>1022</v>
      </c>
      <c r="N49" s="24" t="s">
        <v>23</v>
      </c>
    </row>
    <row r="50" spans="1:14" ht="51">
      <c r="A50" s="23" t="s">
        <v>1023</v>
      </c>
      <c r="B50" s="24" t="s">
        <v>1024</v>
      </c>
      <c r="C50" s="24" t="s">
        <v>852</v>
      </c>
      <c r="D50" s="24" t="s">
        <v>148</v>
      </c>
      <c r="E50" s="124" t="s">
        <v>709</v>
      </c>
      <c r="F50" s="97">
        <v>139000</v>
      </c>
      <c r="G50" s="25" t="s">
        <v>46</v>
      </c>
      <c r="H50" s="97"/>
      <c r="I50" s="97"/>
      <c r="J50" s="24">
        <v>1.01</v>
      </c>
      <c r="K50" s="24">
        <v>417</v>
      </c>
      <c r="L50" s="24" t="s">
        <v>198</v>
      </c>
      <c r="M50" s="24" t="s">
        <v>1025</v>
      </c>
      <c r="N50" s="25" t="s">
        <v>23</v>
      </c>
    </row>
    <row r="51" spans="1:14" ht="51">
      <c r="A51" s="23" t="s">
        <v>1026</v>
      </c>
      <c r="B51" s="24" t="s">
        <v>1027</v>
      </c>
      <c r="C51" s="24" t="s">
        <v>852</v>
      </c>
      <c r="D51" s="24" t="s">
        <v>148</v>
      </c>
      <c r="E51" s="124" t="s">
        <v>709</v>
      </c>
      <c r="F51" s="97">
        <v>62000</v>
      </c>
      <c r="G51" s="25" t="s">
        <v>46</v>
      </c>
      <c r="H51" s="97"/>
      <c r="I51" s="97"/>
      <c r="J51" s="24">
        <v>0.5</v>
      </c>
      <c r="K51" s="24">
        <v>451</v>
      </c>
      <c r="L51" s="24" t="s">
        <v>716</v>
      </c>
      <c r="M51" s="24" t="s">
        <v>1028</v>
      </c>
      <c r="N51" s="25" t="s">
        <v>23</v>
      </c>
    </row>
    <row r="52" spans="1:14" ht="51">
      <c r="A52" s="23" t="s">
        <v>1029</v>
      </c>
      <c r="B52" s="24" t="s">
        <v>1030</v>
      </c>
      <c r="C52" s="24" t="s">
        <v>826</v>
      </c>
      <c r="D52" s="24" t="s">
        <v>148</v>
      </c>
      <c r="E52" s="124" t="s">
        <v>709</v>
      </c>
      <c r="F52" s="97">
        <v>19000</v>
      </c>
      <c r="G52" s="25" t="s">
        <v>46</v>
      </c>
      <c r="H52" s="97"/>
      <c r="I52" s="97"/>
      <c r="J52" s="24">
        <v>0.15</v>
      </c>
      <c r="K52" s="24">
        <v>495</v>
      </c>
      <c r="L52" s="24" t="s">
        <v>74</v>
      </c>
      <c r="M52" s="24" t="s">
        <v>1031</v>
      </c>
      <c r="N52" s="25" t="s">
        <v>23</v>
      </c>
    </row>
    <row r="53" spans="1:14" ht="51">
      <c r="A53" s="23" t="s">
        <v>430</v>
      </c>
      <c r="B53" s="24" t="s">
        <v>1032</v>
      </c>
      <c r="C53" s="24" t="s">
        <v>1033</v>
      </c>
      <c r="D53" s="24" t="s">
        <v>148</v>
      </c>
      <c r="E53" s="124" t="s">
        <v>709</v>
      </c>
      <c r="F53" s="97">
        <v>83000</v>
      </c>
      <c r="G53" s="25" t="s">
        <v>46</v>
      </c>
      <c r="H53" s="97"/>
      <c r="I53" s="97"/>
      <c r="J53" s="24">
        <v>0.61</v>
      </c>
      <c r="K53" s="24">
        <v>662</v>
      </c>
      <c r="L53" s="24" t="s">
        <v>198</v>
      </c>
      <c r="M53" s="24" t="s">
        <v>1034</v>
      </c>
      <c r="N53" s="25" t="s">
        <v>23</v>
      </c>
    </row>
    <row r="54" spans="1:14" ht="51">
      <c r="A54" s="23" t="s">
        <v>1035</v>
      </c>
      <c r="B54" s="24" t="s">
        <v>1036</v>
      </c>
      <c r="C54" s="24" t="s">
        <v>852</v>
      </c>
      <c r="D54" s="24" t="s">
        <v>148</v>
      </c>
      <c r="E54" s="124" t="s">
        <v>709</v>
      </c>
      <c r="F54" s="97">
        <v>71000</v>
      </c>
      <c r="G54" s="25" t="s">
        <v>46</v>
      </c>
      <c r="H54" s="97"/>
      <c r="I54" s="97"/>
      <c r="J54" s="24">
        <v>0.48</v>
      </c>
      <c r="K54" s="24">
        <v>686</v>
      </c>
      <c r="L54" s="24" t="s">
        <v>716</v>
      </c>
      <c r="M54" s="24" t="s">
        <v>1037</v>
      </c>
      <c r="N54" s="25" t="s">
        <v>23</v>
      </c>
    </row>
    <row r="55" spans="1:14" ht="51">
      <c r="A55" s="23" t="s">
        <v>1038</v>
      </c>
      <c r="B55" s="24" t="s">
        <v>1039</v>
      </c>
      <c r="C55" s="24" t="s">
        <v>1040</v>
      </c>
      <c r="D55" s="24" t="s">
        <v>148</v>
      </c>
      <c r="E55" s="124" t="s">
        <v>709</v>
      </c>
      <c r="F55" s="97">
        <v>465000</v>
      </c>
      <c r="G55" s="25" t="s">
        <v>46</v>
      </c>
      <c r="H55" s="97"/>
      <c r="I55" s="97"/>
      <c r="J55" s="24">
        <v>0.23</v>
      </c>
      <c r="K55" s="24">
        <v>694</v>
      </c>
      <c r="L55" s="24" t="s">
        <v>806</v>
      </c>
      <c r="M55" s="24" t="s">
        <v>904</v>
      </c>
      <c r="N55" s="25" t="s">
        <v>23</v>
      </c>
    </row>
    <row r="56" spans="1:14" ht="51">
      <c r="A56" s="23" t="s">
        <v>1041</v>
      </c>
      <c r="B56" s="24" t="s">
        <v>1042</v>
      </c>
      <c r="C56" s="24" t="s">
        <v>852</v>
      </c>
      <c r="D56" s="24" t="s">
        <v>148</v>
      </c>
      <c r="E56" s="124" t="s">
        <v>709</v>
      </c>
      <c r="F56" s="97">
        <v>107000</v>
      </c>
      <c r="G56" s="25" t="s">
        <v>46</v>
      </c>
      <c r="H56" s="97"/>
      <c r="I56" s="97"/>
      <c r="J56" s="24">
        <v>0.61</v>
      </c>
      <c r="K56" s="24">
        <v>698</v>
      </c>
      <c r="L56" s="24" t="s">
        <v>198</v>
      </c>
      <c r="M56" s="24" t="s">
        <v>853</v>
      </c>
      <c r="N56" s="25" t="s">
        <v>23</v>
      </c>
    </row>
    <row r="57" spans="1:14" ht="51">
      <c r="A57" s="23" t="s">
        <v>1043</v>
      </c>
      <c r="B57" s="24" t="s">
        <v>1044</v>
      </c>
      <c r="C57" s="24" t="s">
        <v>852</v>
      </c>
      <c r="D57" s="24" t="s">
        <v>148</v>
      </c>
      <c r="E57" s="124" t="s">
        <v>709</v>
      </c>
      <c r="F57" s="97">
        <v>66000</v>
      </c>
      <c r="G57" s="25" t="s">
        <v>46</v>
      </c>
      <c r="H57" s="97"/>
      <c r="I57" s="97"/>
      <c r="J57" s="129" t="s">
        <v>1045</v>
      </c>
      <c r="K57" s="24">
        <v>515</v>
      </c>
      <c r="L57" s="24" t="s">
        <v>198</v>
      </c>
      <c r="M57" s="24" t="s">
        <v>868</v>
      </c>
      <c r="N57" s="25" t="s">
        <v>23</v>
      </c>
    </row>
    <row r="58" spans="1:14" ht="51">
      <c r="A58" s="23" t="s">
        <v>1046</v>
      </c>
      <c r="B58" s="24" t="s">
        <v>1047</v>
      </c>
      <c r="C58" s="24" t="s">
        <v>852</v>
      </c>
      <c r="D58" s="24" t="s">
        <v>148</v>
      </c>
      <c r="E58" s="124" t="s">
        <v>709</v>
      </c>
      <c r="F58" s="97">
        <v>131000</v>
      </c>
      <c r="G58" s="25" t="s">
        <v>46</v>
      </c>
      <c r="H58" s="97"/>
      <c r="I58" s="97"/>
      <c r="J58" s="24">
        <v>1.0900000000000001</v>
      </c>
      <c r="K58" s="24">
        <v>518</v>
      </c>
      <c r="L58" s="24" t="s">
        <v>198</v>
      </c>
      <c r="M58" s="24" t="s">
        <v>1048</v>
      </c>
      <c r="N58" s="25" t="s">
        <v>23</v>
      </c>
    </row>
    <row r="59" spans="1:14" ht="51">
      <c r="A59" s="23" t="s">
        <v>1049</v>
      </c>
      <c r="B59" s="24" t="s">
        <v>1050</v>
      </c>
      <c r="C59" s="24" t="s">
        <v>852</v>
      </c>
      <c r="D59" s="24" t="s">
        <v>148</v>
      </c>
      <c r="E59" s="124" t="s">
        <v>709</v>
      </c>
      <c r="F59" s="97">
        <v>116000</v>
      </c>
      <c r="G59" s="25" t="s">
        <v>46</v>
      </c>
      <c r="H59" s="97"/>
      <c r="I59" s="97"/>
      <c r="J59" s="24">
        <v>0.75</v>
      </c>
      <c r="K59" s="24">
        <v>521</v>
      </c>
      <c r="L59" s="24" t="s">
        <v>198</v>
      </c>
      <c r="M59" s="24" t="s">
        <v>1051</v>
      </c>
      <c r="N59" s="25" t="s">
        <v>23</v>
      </c>
    </row>
    <row r="60" spans="1:14" ht="51">
      <c r="A60" s="23" t="s">
        <v>1052</v>
      </c>
      <c r="B60" s="24" t="s">
        <v>1053</v>
      </c>
      <c r="C60" s="24" t="s">
        <v>852</v>
      </c>
      <c r="D60" s="24" t="s">
        <v>148</v>
      </c>
      <c r="E60" s="124" t="s">
        <v>709</v>
      </c>
      <c r="F60" s="97">
        <v>120000</v>
      </c>
      <c r="G60" s="25" t="s">
        <v>46</v>
      </c>
      <c r="H60" s="97"/>
      <c r="I60" s="97"/>
      <c r="J60" s="24">
        <v>0.96</v>
      </c>
      <c r="K60" s="24">
        <v>524</v>
      </c>
      <c r="L60" s="24" t="s">
        <v>198</v>
      </c>
      <c r="M60" s="24" t="s">
        <v>1054</v>
      </c>
      <c r="N60" s="25" t="s">
        <v>23</v>
      </c>
    </row>
    <row r="61" spans="1:14" ht="51">
      <c r="A61" s="23" t="s">
        <v>1055</v>
      </c>
      <c r="B61" s="24" t="s">
        <v>1056</v>
      </c>
      <c r="C61" s="24" t="s">
        <v>852</v>
      </c>
      <c r="D61" s="24" t="s">
        <v>148</v>
      </c>
      <c r="E61" s="124" t="s">
        <v>709</v>
      </c>
      <c r="F61" s="97">
        <v>116000</v>
      </c>
      <c r="G61" s="25" t="s">
        <v>46</v>
      </c>
      <c r="H61" s="97"/>
      <c r="I61" s="97"/>
      <c r="J61" s="24">
        <v>0.91</v>
      </c>
      <c r="K61" s="24">
        <v>536</v>
      </c>
      <c r="L61" s="24" t="s">
        <v>198</v>
      </c>
      <c r="M61" s="24" t="s">
        <v>1057</v>
      </c>
      <c r="N61" s="25" t="s">
        <v>23</v>
      </c>
    </row>
    <row r="62" spans="1:14" ht="51">
      <c r="A62" s="179" t="s">
        <v>1058</v>
      </c>
      <c r="B62" s="180" t="s">
        <v>1059</v>
      </c>
      <c r="C62" s="180" t="s">
        <v>852</v>
      </c>
      <c r="D62" s="180" t="s">
        <v>148</v>
      </c>
      <c r="E62" s="181" t="s">
        <v>709</v>
      </c>
      <c r="F62" s="182">
        <v>135000</v>
      </c>
      <c r="G62" s="183" t="s">
        <v>46</v>
      </c>
      <c r="H62" s="182"/>
      <c r="I62" s="182"/>
      <c r="J62" s="180">
        <v>1.02</v>
      </c>
      <c r="K62" s="180">
        <v>539</v>
      </c>
      <c r="L62" s="180" t="s">
        <v>198</v>
      </c>
      <c r="M62" s="180" t="s">
        <v>1060</v>
      </c>
      <c r="N62" s="183" t="s">
        <v>23</v>
      </c>
    </row>
    <row r="63" spans="1:14" ht="60">
      <c r="A63" s="8" t="s">
        <v>155</v>
      </c>
      <c r="B63" s="8" t="s">
        <v>1061</v>
      </c>
      <c r="C63" s="8" t="s">
        <v>1062</v>
      </c>
      <c r="D63" s="8" t="s">
        <v>64</v>
      </c>
      <c r="E63" s="8" t="s">
        <v>1063</v>
      </c>
      <c r="F63" s="177">
        <v>34000</v>
      </c>
      <c r="G63" s="8" t="s">
        <v>46</v>
      </c>
      <c r="H63" s="8"/>
      <c r="I63" s="8"/>
      <c r="J63" s="8">
        <v>0.25</v>
      </c>
      <c r="K63" s="8">
        <v>807</v>
      </c>
      <c r="L63" s="8" t="s">
        <v>864</v>
      </c>
      <c r="M63" s="105"/>
      <c r="N63" s="178" t="s">
        <v>1064</v>
      </c>
    </row>
    <row r="64" spans="1:14" ht="60">
      <c r="A64" s="8" t="s">
        <v>1065</v>
      </c>
      <c r="B64" s="105" t="s">
        <v>1066</v>
      </c>
      <c r="C64" s="8" t="s">
        <v>826</v>
      </c>
      <c r="D64" s="8" t="s">
        <v>27</v>
      </c>
      <c r="E64" s="8" t="s">
        <v>1063</v>
      </c>
      <c r="F64" s="177">
        <v>96000</v>
      </c>
      <c r="G64" s="8" t="s">
        <v>46</v>
      </c>
      <c r="H64" s="8"/>
      <c r="I64" s="8"/>
      <c r="J64" s="8">
        <v>0.71</v>
      </c>
      <c r="K64" s="8">
        <v>834</v>
      </c>
      <c r="L64" s="8" t="s">
        <v>1067</v>
      </c>
      <c r="M64" s="8"/>
      <c r="N64" s="105" t="s">
        <v>1068</v>
      </c>
    </row>
  </sheetData>
  <mergeCells count="1">
    <mergeCell ref="H1:I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9CFD3-B68B-4C13-85BA-37D1263E7137}">
  <sheetPr>
    <tabColor rgb="FFFFC000"/>
  </sheetPr>
  <dimension ref="A1:R15"/>
  <sheetViews>
    <sheetView workbookViewId="0">
      <pane ySplit="1" topLeftCell="A8" activePane="bottomLeft" state="frozen"/>
      <selection pane="bottomLeft" activeCell="A15" sqref="A15"/>
    </sheetView>
  </sheetViews>
  <sheetFormatPr defaultRowHeight="15"/>
  <cols>
    <col min="1" max="1" width="18.5703125" style="1" customWidth="1"/>
    <col min="2" max="2" width="29" style="1" customWidth="1"/>
    <col min="3" max="3" width="29.85546875" style="1" customWidth="1"/>
    <col min="4" max="4" width="15.85546875" style="1" customWidth="1"/>
    <col min="5" max="5" width="18.28515625" style="1" customWidth="1"/>
    <col min="6" max="6" width="13.42578125" style="1" customWidth="1"/>
    <col min="7" max="8" width="16.140625" style="1" customWidth="1"/>
    <col min="9" max="9" width="17.42578125" style="1" customWidth="1"/>
    <col min="10" max="10" width="14.42578125" style="1" customWidth="1"/>
    <col min="11" max="11" width="14" style="1" customWidth="1"/>
    <col min="12" max="12" width="11.85546875" style="1" customWidth="1"/>
    <col min="13" max="13" width="13.42578125" style="1" customWidth="1"/>
    <col min="14" max="14" width="33.7109375" style="1" customWidth="1"/>
    <col min="15" max="16384" width="9.140625" style="1"/>
  </cols>
  <sheetData>
    <row r="1" spans="1:18" ht="60">
      <c r="A1" s="209" t="s">
        <v>0</v>
      </c>
      <c r="B1" s="209" t="s">
        <v>55</v>
      </c>
      <c r="C1" s="209" t="s">
        <v>2</v>
      </c>
      <c r="D1" s="209" t="s">
        <v>56</v>
      </c>
      <c r="E1" s="209" t="s">
        <v>4</v>
      </c>
      <c r="F1" s="209" t="s">
        <v>5</v>
      </c>
      <c r="G1" s="209" t="s">
        <v>57</v>
      </c>
      <c r="H1" s="228" t="s">
        <v>58</v>
      </c>
      <c r="I1" s="228"/>
      <c r="J1" s="209" t="s">
        <v>8</v>
      </c>
      <c r="K1" s="209" t="s">
        <v>9</v>
      </c>
      <c r="L1" s="210" t="s">
        <v>34</v>
      </c>
      <c r="M1" s="210" t="s">
        <v>11</v>
      </c>
      <c r="N1" s="210" t="s">
        <v>1069</v>
      </c>
    </row>
    <row r="2" spans="1:18" ht="18.75">
      <c r="A2" s="240" t="s">
        <v>697</v>
      </c>
      <c r="B2" s="240"/>
      <c r="C2" s="240"/>
      <c r="D2" s="240"/>
      <c r="E2" s="240"/>
      <c r="F2" s="240"/>
      <c r="G2" s="240"/>
      <c r="H2" s="240"/>
      <c r="I2" s="240"/>
      <c r="J2" s="240"/>
      <c r="K2" s="240"/>
    </row>
    <row r="3" spans="1:18" ht="105">
      <c r="A3" s="8" t="s">
        <v>1070</v>
      </c>
      <c r="B3" s="8" t="s">
        <v>1071</v>
      </c>
      <c r="C3" s="8" t="s">
        <v>1072</v>
      </c>
      <c r="D3" s="8" t="s">
        <v>700</v>
      </c>
      <c r="E3" s="8" t="s">
        <v>701</v>
      </c>
      <c r="F3" s="11">
        <v>940000</v>
      </c>
      <c r="G3" s="8" t="s">
        <v>97</v>
      </c>
      <c r="H3" s="62"/>
      <c r="I3" s="62"/>
      <c r="J3" s="8">
        <v>1.3</v>
      </c>
      <c r="K3" s="8">
        <v>1001</v>
      </c>
      <c r="L3" s="8"/>
      <c r="M3" s="8"/>
      <c r="N3" s="8"/>
      <c r="O3" s="241" t="s">
        <v>1073</v>
      </c>
      <c r="P3" s="241"/>
      <c r="Q3" s="241"/>
      <c r="R3" s="241"/>
    </row>
    <row r="4" spans="1:18" ht="45">
      <c r="A4" s="23" t="s">
        <v>1074</v>
      </c>
      <c r="B4" s="24" t="s">
        <v>1075</v>
      </c>
      <c r="C4" s="24" t="s">
        <v>1076</v>
      </c>
      <c r="D4" s="24" t="s">
        <v>64</v>
      </c>
      <c r="E4" s="61" t="s">
        <v>709</v>
      </c>
      <c r="F4" s="63">
        <v>600000</v>
      </c>
      <c r="G4" s="64" t="s">
        <v>97</v>
      </c>
      <c r="H4" s="63"/>
      <c r="I4" s="63"/>
      <c r="J4" s="24">
        <v>0.16</v>
      </c>
      <c r="K4" s="24">
        <v>911</v>
      </c>
      <c r="L4" s="47" t="s">
        <v>14</v>
      </c>
      <c r="M4" s="47" t="s">
        <v>1077</v>
      </c>
      <c r="N4" s="65" t="s">
        <v>1078</v>
      </c>
      <c r="O4" s="241"/>
      <c r="P4" s="241"/>
      <c r="Q4" s="241"/>
      <c r="R4" s="241"/>
    </row>
    <row r="5" spans="1:18" ht="45">
      <c r="A5" s="23" t="s">
        <v>1074</v>
      </c>
      <c r="B5" s="24" t="s">
        <v>1079</v>
      </c>
      <c r="C5" s="24" t="s">
        <v>1080</v>
      </c>
      <c r="D5" s="24" t="s">
        <v>64</v>
      </c>
      <c r="E5" s="61" t="s">
        <v>709</v>
      </c>
      <c r="F5" s="63">
        <v>3100000</v>
      </c>
      <c r="G5" s="64" t="s">
        <v>97</v>
      </c>
      <c r="H5" s="63"/>
      <c r="I5" s="63"/>
      <c r="J5" s="24">
        <v>0.18</v>
      </c>
      <c r="K5" s="24">
        <v>912</v>
      </c>
      <c r="L5" s="47" t="s">
        <v>14</v>
      </c>
      <c r="M5" s="47" t="s">
        <v>1081</v>
      </c>
      <c r="N5" s="25" t="s">
        <v>80</v>
      </c>
      <c r="O5" s="241"/>
      <c r="P5" s="241"/>
      <c r="Q5" s="241"/>
      <c r="R5" s="241"/>
    </row>
    <row r="6" spans="1:18" ht="90">
      <c r="A6" s="23" t="s">
        <v>1082</v>
      </c>
      <c r="B6" s="24" t="s">
        <v>1083</v>
      </c>
      <c r="C6" s="24" t="s">
        <v>1084</v>
      </c>
      <c r="D6" s="24" t="s">
        <v>64</v>
      </c>
      <c r="E6" s="61" t="s">
        <v>709</v>
      </c>
      <c r="F6" s="66" t="s">
        <v>678</v>
      </c>
      <c r="G6" s="64" t="s">
        <v>618</v>
      </c>
      <c r="H6" s="63"/>
      <c r="I6" s="63"/>
      <c r="J6" s="24">
        <v>0.95</v>
      </c>
      <c r="K6" s="24">
        <v>814</v>
      </c>
      <c r="L6" s="47" t="s">
        <v>14</v>
      </c>
      <c r="M6" s="47" t="s">
        <v>1085</v>
      </c>
      <c r="N6" s="25" t="s">
        <v>80</v>
      </c>
      <c r="O6" s="241"/>
      <c r="P6" s="241"/>
      <c r="Q6" s="241"/>
      <c r="R6" s="241"/>
    </row>
    <row r="7" spans="1:18" ht="60">
      <c r="A7" s="1" t="s">
        <v>1086</v>
      </c>
      <c r="B7" s="1" t="s">
        <v>1087</v>
      </c>
      <c r="C7" s="1" t="s">
        <v>1088</v>
      </c>
      <c r="D7" s="1" t="s">
        <v>1089</v>
      </c>
      <c r="E7" s="1" t="s">
        <v>709</v>
      </c>
      <c r="F7" s="18" t="s">
        <v>678</v>
      </c>
      <c r="G7" s="1" t="s">
        <v>618</v>
      </c>
      <c r="H7" s="18"/>
      <c r="I7" s="18"/>
      <c r="J7" s="1">
        <v>0.11</v>
      </c>
      <c r="K7" s="1">
        <v>812</v>
      </c>
      <c r="L7" s="1" t="s">
        <v>716</v>
      </c>
      <c r="M7" s="1" t="s">
        <v>1090</v>
      </c>
      <c r="N7" s="38"/>
    </row>
    <row r="8" spans="1:18" ht="90">
      <c r="A8" s="1" t="s">
        <v>1091</v>
      </c>
      <c r="B8" s="1" t="s">
        <v>1092</v>
      </c>
      <c r="C8" s="1" t="s">
        <v>1093</v>
      </c>
      <c r="D8" s="1" t="s">
        <v>64</v>
      </c>
      <c r="G8" s="1" t="s">
        <v>618</v>
      </c>
      <c r="M8" s="1" t="s">
        <v>1094</v>
      </c>
    </row>
    <row r="9" spans="1:18" ht="45">
      <c r="A9" s="1" t="s">
        <v>1095</v>
      </c>
      <c r="B9" s="1" t="s">
        <v>1096</v>
      </c>
      <c r="C9" s="1" t="s">
        <v>1097</v>
      </c>
      <c r="D9" s="1" t="s">
        <v>64</v>
      </c>
      <c r="G9" s="1" t="s">
        <v>618</v>
      </c>
      <c r="M9" s="1" t="s">
        <v>1098</v>
      </c>
    </row>
    <row r="10" spans="1:18" ht="38.25">
      <c r="A10" s="120" t="s">
        <v>1099</v>
      </c>
      <c r="B10" s="90" t="s">
        <v>1100</v>
      </c>
      <c r="C10" s="90" t="s">
        <v>699</v>
      </c>
      <c r="D10" s="90" t="s">
        <v>148</v>
      </c>
      <c r="E10" s="121" t="s">
        <v>709</v>
      </c>
      <c r="F10" s="131">
        <v>164000</v>
      </c>
      <c r="G10" s="79" t="s">
        <v>97</v>
      </c>
      <c r="H10" s="82"/>
      <c r="I10" s="82"/>
      <c r="J10" s="90">
        <v>0.09</v>
      </c>
      <c r="K10" s="90">
        <v>112</v>
      </c>
      <c r="L10" s="90" t="s">
        <v>14</v>
      </c>
      <c r="M10" s="90" t="s">
        <v>1101</v>
      </c>
      <c r="N10" s="122" t="s">
        <v>23</v>
      </c>
    </row>
    <row r="11" spans="1:18" ht="38.25">
      <c r="A11" s="88" t="s">
        <v>1102</v>
      </c>
      <c r="B11" s="47" t="s">
        <v>1103</v>
      </c>
      <c r="C11" s="47" t="s">
        <v>699</v>
      </c>
      <c r="D11" s="47" t="s">
        <v>148</v>
      </c>
      <c r="E11" s="61" t="s">
        <v>709</v>
      </c>
      <c r="F11" s="132">
        <v>1441000</v>
      </c>
      <c r="G11" s="24" t="s">
        <v>97</v>
      </c>
      <c r="H11" s="97"/>
      <c r="I11" s="97"/>
      <c r="J11" s="47">
        <v>0.79</v>
      </c>
      <c r="K11" s="47">
        <v>221</v>
      </c>
      <c r="L11" s="47" t="s">
        <v>14</v>
      </c>
      <c r="M11" s="47" t="s">
        <v>1104</v>
      </c>
      <c r="N11" s="100" t="s">
        <v>23</v>
      </c>
    </row>
    <row r="12" spans="1:18" ht="39">
      <c r="A12" s="88" t="s">
        <v>1105</v>
      </c>
      <c r="B12" s="47" t="s">
        <v>1106</v>
      </c>
      <c r="C12" s="47" t="s">
        <v>699</v>
      </c>
      <c r="D12" s="47" t="s">
        <v>551</v>
      </c>
      <c r="E12" s="61" t="s">
        <v>709</v>
      </c>
      <c r="F12" s="132">
        <v>6800000</v>
      </c>
      <c r="G12" s="24" t="s">
        <v>97</v>
      </c>
      <c r="H12" s="97"/>
      <c r="I12" s="97"/>
      <c r="J12" s="47">
        <v>3.75</v>
      </c>
      <c r="K12" s="47">
        <v>551</v>
      </c>
      <c r="L12" s="47" t="s">
        <v>14</v>
      </c>
      <c r="M12" s="130" t="s">
        <v>14</v>
      </c>
      <c r="N12" s="100" t="s">
        <v>14</v>
      </c>
    </row>
    <row r="13" spans="1:18" ht="38.25">
      <c r="A13" s="88" t="s">
        <v>767</v>
      </c>
      <c r="B13" s="47" t="s">
        <v>768</v>
      </c>
      <c r="C13" s="47" t="s">
        <v>699</v>
      </c>
      <c r="D13" s="47" t="s">
        <v>385</v>
      </c>
      <c r="E13" s="61" t="s">
        <v>709</v>
      </c>
      <c r="F13" s="133">
        <v>125000</v>
      </c>
      <c r="G13" s="24" t="s">
        <v>97</v>
      </c>
      <c r="H13" s="97"/>
      <c r="I13" s="97"/>
      <c r="J13" s="47">
        <v>0.8</v>
      </c>
      <c r="K13" s="47">
        <v>426</v>
      </c>
      <c r="L13" s="47" t="s">
        <v>14</v>
      </c>
      <c r="M13" s="47" t="s">
        <v>769</v>
      </c>
      <c r="N13" s="100" t="s">
        <v>23</v>
      </c>
    </row>
    <row r="14" spans="1:18" ht="38.25">
      <c r="A14" s="88" t="s">
        <v>1107</v>
      </c>
      <c r="B14" s="47" t="s">
        <v>1108</v>
      </c>
      <c r="C14" s="47" t="s">
        <v>699</v>
      </c>
      <c r="D14" s="47" t="s">
        <v>385</v>
      </c>
      <c r="E14" s="61" t="s">
        <v>709</v>
      </c>
      <c r="F14" s="132">
        <v>9000000</v>
      </c>
      <c r="G14" s="24" t="s">
        <v>97</v>
      </c>
      <c r="H14" s="97"/>
      <c r="I14" s="97"/>
      <c r="J14" s="47">
        <v>4.99</v>
      </c>
      <c r="K14" s="47">
        <v>699</v>
      </c>
      <c r="L14" s="47" t="s">
        <v>14</v>
      </c>
      <c r="M14" s="47" t="s">
        <v>1109</v>
      </c>
      <c r="N14" s="100" t="s">
        <v>23</v>
      </c>
    </row>
    <row r="15" spans="1:18" ht="38.25">
      <c r="A15" s="88" t="s">
        <v>1110</v>
      </c>
      <c r="B15" s="47" t="s">
        <v>1111</v>
      </c>
      <c r="C15" s="47" t="s">
        <v>699</v>
      </c>
      <c r="D15" s="47" t="s">
        <v>385</v>
      </c>
      <c r="E15" s="61" t="s">
        <v>709</v>
      </c>
      <c r="F15" s="132">
        <v>1600000</v>
      </c>
      <c r="G15" s="24" t="s">
        <v>97</v>
      </c>
      <c r="H15" s="97"/>
      <c r="I15" s="97"/>
      <c r="J15" s="47">
        <v>0.91</v>
      </c>
      <c r="K15" s="47">
        <v>426</v>
      </c>
      <c r="L15" s="47" t="s">
        <v>14</v>
      </c>
      <c r="M15" s="47" t="s">
        <v>14</v>
      </c>
      <c r="N15" s="47" t="s">
        <v>23</v>
      </c>
    </row>
  </sheetData>
  <mergeCells count="3">
    <mergeCell ref="H1:I1"/>
    <mergeCell ref="A2:K2"/>
    <mergeCell ref="O3:R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N5"/>
  <sheetViews>
    <sheetView tabSelected="1" workbookViewId="0">
      <selection activeCell="D22" sqref="D22"/>
    </sheetView>
  </sheetViews>
  <sheetFormatPr defaultRowHeight="15"/>
  <cols>
    <col min="1" max="1" width="18.5703125" style="1" customWidth="1"/>
    <col min="2" max="2" width="22.140625" style="1" customWidth="1"/>
    <col min="3" max="3" width="38.140625" style="1" customWidth="1"/>
    <col min="4" max="4" width="15.85546875" style="1" customWidth="1"/>
    <col min="5" max="5" width="14.5703125" style="1" customWidth="1"/>
    <col min="6" max="6" width="19.42578125" style="1" customWidth="1"/>
    <col min="7" max="7" width="16.140625" style="1" customWidth="1"/>
    <col min="8" max="8" width="17.42578125" style="1" customWidth="1"/>
    <col min="9" max="9" width="14.42578125" style="1" customWidth="1"/>
    <col min="10" max="10" width="14" style="1" customWidth="1"/>
    <col min="11" max="11" width="9.140625" style="1"/>
    <col min="12" max="12" width="14.42578125" style="1" customWidth="1"/>
    <col min="13" max="13" width="18" style="1" customWidth="1"/>
    <col min="14" max="14" width="34.42578125" style="1" customWidth="1"/>
    <col min="15" max="16384" width="9.140625" style="1"/>
  </cols>
  <sheetData>
    <row r="1" spans="1:14" ht="45" customHeight="1">
      <c r="A1" s="71" t="s">
        <v>0</v>
      </c>
      <c r="B1" s="71" t="s">
        <v>1</v>
      </c>
      <c r="C1" s="71" t="s">
        <v>2</v>
      </c>
      <c r="D1" s="71" t="s">
        <v>3</v>
      </c>
      <c r="E1" s="72" t="s">
        <v>4</v>
      </c>
      <c r="F1" s="207" t="s">
        <v>5</v>
      </c>
      <c r="G1" s="207" t="s">
        <v>6</v>
      </c>
      <c r="H1" s="224" t="s">
        <v>7</v>
      </c>
      <c r="I1" s="225"/>
      <c r="J1" s="71" t="s">
        <v>8</v>
      </c>
      <c r="K1" s="71" t="s">
        <v>9</v>
      </c>
      <c r="L1" s="73" t="s">
        <v>34</v>
      </c>
      <c r="M1" s="74" t="s">
        <v>11</v>
      </c>
      <c r="N1" s="75" t="s">
        <v>12</v>
      </c>
    </row>
    <row r="2" spans="1:14" ht="20.25">
      <c r="A2" s="226" t="s">
        <v>35</v>
      </c>
      <c r="B2" s="226"/>
      <c r="C2" s="226"/>
      <c r="D2" s="226"/>
      <c r="E2" s="226"/>
      <c r="F2" s="226"/>
      <c r="G2" s="226"/>
      <c r="H2" s="226"/>
      <c r="I2" s="226"/>
      <c r="J2" s="226"/>
      <c r="K2" s="226"/>
      <c r="L2" s="76"/>
      <c r="M2" s="76"/>
      <c r="N2" s="42"/>
    </row>
    <row r="3" spans="1:14" ht="61.5">
      <c r="A3" s="77" t="s">
        <v>36</v>
      </c>
      <c r="B3" s="78" t="s">
        <v>37</v>
      </c>
      <c r="C3" s="81" t="s">
        <v>38</v>
      </c>
      <c r="D3" s="79" t="s">
        <v>39</v>
      </c>
      <c r="E3" s="70" t="s">
        <v>40</v>
      </c>
      <c r="F3" s="94">
        <v>28100000</v>
      </c>
      <c r="G3" s="79" t="s">
        <v>29</v>
      </c>
      <c r="H3" s="82"/>
      <c r="I3" s="82"/>
      <c r="J3" s="79">
        <v>1.1000000000000001</v>
      </c>
      <c r="K3" s="79">
        <v>312</v>
      </c>
      <c r="L3" s="79" t="s">
        <v>41</v>
      </c>
      <c r="M3" s="79" t="s">
        <v>42</v>
      </c>
      <c r="N3" s="80" t="s">
        <v>23</v>
      </c>
    </row>
    <row r="4" spans="1:14" ht="45">
      <c r="A4" s="1" t="s">
        <v>43</v>
      </c>
      <c r="C4" s="1" t="s">
        <v>44</v>
      </c>
      <c r="D4" s="1" t="s">
        <v>27</v>
      </c>
      <c r="E4" s="1" t="s">
        <v>45</v>
      </c>
      <c r="F4" s="2">
        <v>20000000</v>
      </c>
      <c r="G4" s="1" t="s">
        <v>46</v>
      </c>
      <c r="J4" s="1">
        <v>0.25</v>
      </c>
      <c r="K4" s="1">
        <v>638</v>
      </c>
      <c r="L4" s="1" t="s">
        <v>30</v>
      </c>
      <c r="M4" s="1" t="s">
        <v>47</v>
      </c>
      <c r="N4" s="1" t="s">
        <v>48</v>
      </c>
    </row>
    <row r="5" spans="1:14" ht="105">
      <c r="A5" s="138" t="s">
        <v>49</v>
      </c>
      <c r="B5" s="139" t="s">
        <v>50</v>
      </c>
      <c r="C5" s="95" t="s">
        <v>51</v>
      </c>
      <c r="D5" s="140" t="s">
        <v>52</v>
      </c>
      <c r="E5" s="95" t="s">
        <v>27</v>
      </c>
      <c r="F5" s="176">
        <v>2000000</v>
      </c>
      <c r="G5" s="160" t="s">
        <v>29</v>
      </c>
      <c r="H5" s="113">
        <v>3066559</v>
      </c>
      <c r="I5" s="113">
        <v>3464862</v>
      </c>
      <c r="J5" s="95">
        <v>0.68</v>
      </c>
      <c r="K5" s="95">
        <v>821</v>
      </c>
      <c r="L5" s="79" t="s">
        <v>53</v>
      </c>
      <c r="M5" s="141" t="s">
        <v>14</v>
      </c>
      <c r="N5" s="90" t="s">
        <v>54</v>
      </c>
    </row>
  </sheetData>
  <mergeCells count="2">
    <mergeCell ref="H1:I1"/>
    <mergeCell ref="A2:K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E9E99-D738-4F09-BC7F-A8E9103F7AF1}">
  <dimension ref="A1:M1"/>
  <sheetViews>
    <sheetView workbookViewId="0">
      <selection activeCell="F10" sqref="F10"/>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25.42578125" style="1" customWidth="1"/>
    <col min="7" max="7" width="16.140625" style="1" customWidth="1"/>
    <col min="8" max="8" width="17.42578125" style="1" customWidth="1"/>
    <col min="9" max="9" width="14.42578125" style="1" customWidth="1"/>
    <col min="10" max="10" width="14" style="1" customWidth="1"/>
    <col min="11" max="12" width="9.140625" style="1"/>
    <col min="13" max="13" width="24.5703125" style="1" customWidth="1"/>
    <col min="14" max="16384" width="9.140625" style="1"/>
  </cols>
  <sheetData>
    <row r="1" spans="1:13" ht="45" customHeight="1">
      <c r="A1" s="115" t="s">
        <v>0</v>
      </c>
      <c r="B1" s="68" t="s">
        <v>1</v>
      </c>
      <c r="C1" s="68" t="s">
        <v>2</v>
      </c>
      <c r="D1" s="68" t="s">
        <v>56</v>
      </c>
      <c r="E1" s="206" t="s">
        <v>5</v>
      </c>
      <c r="F1" s="206" t="s">
        <v>6</v>
      </c>
      <c r="G1" s="220" t="s">
        <v>7</v>
      </c>
      <c r="H1" s="221"/>
      <c r="I1" s="68" t="s">
        <v>8</v>
      </c>
      <c r="J1" s="68" t="s">
        <v>9</v>
      </c>
      <c r="K1" s="206" t="s">
        <v>34</v>
      </c>
      <c r="L1" s="68" t="s">
        <v>11</v>
      </c>
      <c r="M1" s="69" t="s">
        <v>12</v>
      </c>
    </row>
  </sheetData>
  <mergeCells count="1">
    <mergeCell ref="G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C261D-A364-405A-A354-C653DF1399B4}">
  <sheetPr>
    <tabColor rgb="FF92D050"/>
  </sheetPr>
  <dimension ref="A1:M5"/>
  <sheetViews>
    <sheetView workbookViewId="0">
      <selection activeCell="A5" sqref="A5:M5"/>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1" width="14.42578125" style="1" customWidth="1"/>
    <col min="12" max="12" width="19.7109375" style="1" customWidth="1"/>
    <col min="13" max="13" width="21.140625" style="1" customWidth="1"/>
    <col min="14" max="16384" width="9.140625" style="1"/>
  </cols>
  <sheetData>
    <row r="1" spans="1:13" ht="45" customHeight="1">
      <c r="A1" s="115" t="s">
        <v>0</v>
      </c>
      <c r="B1" s="68" t="s">
        <v>1</v>
      </c>
      <c r="C1" s="68" t="s">
        <v>2</v>
      </c>
      <c r="D1" s="68" t="s">
        <v>56</v>
      </c>
      <c r="E1" s="215" t="s">
        <v>821</v>
      </c>
      <c r="F1" s="215" t="s">
        <v>6</v>
      </c>
      <c r="G1" s="243" t="s">
        <v>7</v>
      </c>
      <c r="H1" s="244"/>
      <c r="I1" s="68" t="s">
        <v>8</v>
      </c>
      <c r="J1" s="68" t="s">
        <v>9</v>
      </c>
      <c r="K1" s="206" t="s">
        <v>34</v>
      </c>
      <c r="L1" s="68" t="s">
        <v>11</v>
      </c>
      <c r="M1" s="69" t="s">
        <v>12</v>
      </c>
    </row>
    <row r="2" spans="1:13" ht="20.25">
      <c r="A2" s="242" t="s">
        <v>825</v>
      </c>
      <c r="B2" s="242"/>
      <c r="C2" s="242"/>
      <c r="D2" s="242"/>
      <c r="E2" s="242"/>
      <c r="F2" s="242"/>
      <c r="G2" s="242"/>
      <c r="H2" s="242"/>
      <c r="I2" s="242"/>
      <c r="J2" s="242"/>
      <c r="K2" s="116"/>
      <c r="L2" s="116"/>
      <c r="M2" s="116"/>
    </row>
    <row r="3" spans="1:13" ht="45">
      <c r="A3" s="120" t="s">
        <v>1112</v>
      </c>
      <c r="B3" s="90" t="s">
        <v>1113</v>
      </c>
      <c r="C3" s="90" t="s">
        <v>826</v>
      </c>
      <c r="D3" s="79" t="s">
        <v>148</v>
      </c>
      <c r="E3" s="134">
        <v>701000</v>
      </c>
      <c r="F3" s="79" t="s">
        <v>97</v>
      </c>
      <c r="G3" s="90" t="s">
        <v>14</v>
      </c>
      <c r="H3" s="90" t="s">
        <v>14</v>
      </c>
      <c r="I3" s="90">
        <v>0.89</v>
      </c>
      <c r="J3" s="90">
        <v>512</v>
      </c>
      <c r="K3" s="90" t="s">
        <v>14</v>
      </c>
      <c r="L3" s="90" t="s">
        <v>798</v>
      </c>
      <c r="M3" s="90" t="s">
        <v>23</v>
      </c>
    </row>
    <row r="4" spans="1:13" ht="45">
      <c r="A4" s="120" t="s">
        <v>1114</v>
      </c>
      <c r="B4" s="90" t="s">
        <v>1115</v>
      </c>
      <c r="C4" s="90" t="s">
        <v>826</v>
      </c>
      <c r="D4" s="90" t="s">
        <v>1116</v>
      </c>
      <c r="E4" s="161">
        <v>203000</v>
      </c>
      <c r="F4" s="114" t="s">
        <v>97</v>
      </c>
      <c r="G4" s="160" t="s">
        <v>14</v>
      </c>
      <c r="H4" s="160" t="s">
        <v>14</v>
      </c>
      <c r="I4" s="90">
        <v>1.5</v>
      </c>
      <c r="J4" s="90">
        <v>833</v>
      </c>
      <c r="K4" s="79" t="s">
        <v>14</v>
      </c>
      <c r="L4" s="79" t="s">
        <v>14</v>
      </c>
      <c r="M4" s="79" t="s">
        <v>14</v>
      </c>
    </row>
    <row r="5" spans="1:13" ht="45">
      <c r="A5" s="198" t="s">
        <v>155</v>
      </c>
      <c r="B5" s="199" t="s">
        <v>1117</v>
      </c>
      <c r="C5" s="199" t="s">
        <v>826</v>
      </c>
      <c r="D5" s="199" t="s">
        <v>148</v>
      </c>
      <c r="E5" s="200">
        <v>163000</v>
      </c>
      <c r="F5" s="195" t="s">
        <v>97</v>
      </c>
      <c r="G5" s="201" t="s">
        <v>14</v>
      </c>
      <c r="H5" s="201" t="s">
        <v>14</v>
      </c>
      <c r="I5" s="199">
        <v>1.2</v>
      </c>
      <c r="J5" s="199">
        <v>839</v>
      </c>
      <c r="K5" s="199" t="s">
        <v>14</v>
      </c>
      <c r="L5" s="199" t="s">
        <v>14</v>
      </c>
      <c r="M5" s="199" t="s">
        <v>14</v>
      </c>
    </row>
  </sheetData>
  <mergeCells count="2">
    <mergeCell ref="A2:J2"/>
    <mergeCell ref="G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FA431-46D9-4EAF-B146-C65B14FD122C}">
  <dimension ref="A1"/>
  <sheetViews>
    <sheetView workbookViewId="0">
      <selection activeCell="L25" sqref="L25"/>
    </sheetView>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A9C9-4F7C-4119-BA6D-53219E984A46}">
  <sheetPr>
    <tabColor rgb="FFFFC000"/>
  </sheetPr>
  <dimension ref="A1:N6"/>
  <sheetViews>
    <sheetView workbookViewId="0">
      <selection activeCell="M6" sqref="A6:M6"/>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2" width="9.140625" style="1"/>
    <col min="13" max="13" width="24.28515625" style="1" customWidth="1"/>
    <col min="14" max="14" width="52.42578125" style="1" customWidth="1"/>
    <col min="15" max="16384" width="9.140625" style="1"/>
  </cols>
  <sheetData>
    <row r="1" spans="1:14" ht="45" customHeight="1">
      <c r="A1" s="135" t="s">
        <v>0</v>
      </c>
      <c r="B1" s="74" t="s">
        <v>1</v>
      </c>
      <c r="C1" s="74" t="s">
        <v>2</v>
      </c>
      <c r="D1" s="74" t="s">
        <v>56</v>
      </c>
      <c r="E1" s="216" t="s">
        <v>821</v>
      </c>
      <c r="F1" s="216" t="s">
        <v>6</v>
      </c>
      <c r="G1" s="245" t="s">
        <v>7</v>
      </c>
      <c r="H1" s="246"/>
      <c r="I1" s="74" t="s">
        <v>8</v>
      </c>
      <c r="J1" s="74" t="s">
        <v>9</v>
      </c>
      <c r="K1" s="216" t="s">
        <v>34</v>
      </c>
      <c r="L1" s="74" t="s">
        <v>11</v>
      </c>
      <c r="M1" s="75" t="s">
        <v>12</v>
      </c>
    </row>
    <row r="2" spans="1:14" ht="20.25">
      <c r="A2" s="242" t="s">
        <v>865</v>
      </c>
      <c r="B2" s="242"/>
      <c r="C2" s="242"/>
      <c r="D2" s="242"/>
      <c r="E2" s="242"/>
      <c r="F2" s="242"/>
      <c r="G2" s="242"/>
      <c r="H2" s="242"/>
      <c r="I2" s="242"/>
      <c r="J2" s="242"/>
      <c r="K2" s="116"/>
      <c r="L2" s="116"/>
      <c r="M2" s="116"/>
    </row>
    <row r="3" spans="1:14" ht="45">
      <c r="A3" s="120" t="s">
        <v>1118</v>
      </c>
      <c r="B3" s="90" t="s">
        <v>1119</v>
      </c>
      <c r="C3" s="90" t="s">
        <v>826</v>
      </c>
      <c r="D3" s="90" t="s">
        <v>148</v>
      </c>
      <c r="E3" s="134">
        <v>206000</v>
      </c>
      <c r="F3" s="79" t="s">
        <v>97</v>
      </c>
      <c r="G3" s="90" t="s">
        <v>14</v>
      </c>
      <c r="H3" s="90" t="s">
        <v>14</v>
      </c>
      <c r="I3" s="90">
        <v>0.89</v>
      </c>
      <c r="J3" s="90">
        <v>157</v>
      </c>
      <c r="K3" s="90" t="s">
        <v>14</v>
      </c>
      <c r="L3" s="90" t="s">
        <v>876</v>
      </c>
      <c r="M3" s="122" t="s">
        <v>23</v>
      </c>
    </row>
    <row r="4" spans="1:14" ht="45">
      <c r="A4" s="88" t="s">
        <v>1120</v>
      </c>
      <c r="B4" s="47" t="s">
        <v>1121</v>
      </c>
      <c r="C4" s="47" t="s">
        <v>826</v>
      </c>
      <c r="D4" s="47" t="s">
        <v>148</v>
      </c>
      <c r="E4" s="133">
        <v>83000</v>
      </c>
      <c r="F4" s="24" t="s">
        <v>97</v>
      </c>
      <c r="G4" s="47" t="s">
        <v>14</v>
      </c>
      <c r="H4" s="47" t="s">
        <v>14</v>
      </c>
      <c r="I4" s="47">
        <v>0.53</v>
      </c>
      <c r="J4" s="47">
        <v>266</v>
      </c>
      <c r="K4" s="47" t="s">
        <v>14</v>
      </c>
      <c r="L4" s="47" t="s">
        <v>879</v>
      </c>
      <c r="M4" s="100" t="s">
        <v>23</v>
      </c>
    </row>
    <row r="5" spans="1:14" ht="60">
      <c r="A5" s="88" t="s">
        <v>1122</v>
      </c>
      <c r="B5" s="47" t="s">
        <v>1123</v>
      </c>
      <c r="C5" s="47" t="s">
        <v>852</v>
      </c>
      <c r="D5" s="47" t="s">
        <v>148</v>
      </c>
      <c r="E5" s="133">
        <v>39000</v>
      </c>
      <c r="F5" s="24" t="s">
        <v>97</v>
      </c>
      <c r="G5" s="47" t="s">
        <v>14</v>
      </c>
      <c r="H5" s="47" t="s">
        <v>14</v>
      </c>
      <c r="I5" s="47">
        <v>0.31</v>
      </c>
      <c r="J5" s="47">
        <v>275</v>
      </c>
      <c r="K5" s="47" t="s">
        <v>14</v>
      </c>
      <c r="L5" s="47" t="s">
        <v>1124</v>
      </c>
      <c r="M5" s="100" t="s">
        <v>23</v>
      </c>
    </row>
    <row r="6" spans="1:14" ht="60">
      <c r="A6" s="202" t="s">
        <v>1125</v>
      </c>
      <c r="B6" s="203" t="s">
        <v>1126</v>
      </c>
      <c r="C6" s="203" t="s">
        <v>1127</v>
      </c>
      <c r="D6" s="203" t="s">
        <v>148</v>
      </c>
      <c r="E6" s="204">
        <v>151000</v>
      </c>
      <c r="F6" s="111" t="s">
        <v>97</v>
      </c>
      <c r="G6" s="203" t="s">
        <v>14</v>
      </c>
      <c r="H6" s="203" t="s">
        <v>14</v>
      </c>
      <c r="I6" s="203">
        <v>1</v>
      </c>
      <c r="J6" s="203">
        <v>684</v>
      </c>
      <c r="K6" s="203" t="s">
        <v>14</v>
      </c>
      <c r="L6" s="203" t="s">
        <v>1128</v>
      </c>
      <c r="M6" s="205" t="s">
        <v>23</v>
      </c>
      <c r="N6" s="43" t="s">
        <v>1129</v>
      </c>
    </row>
  </sheetData>
  <mergeCells count="2">
    <mergeCell ref="G1:H1"/>
    <mergeCell ref="A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6EBCE-E3C3-431C-9082-A0FF1EF78A5C}">
  <sheetPr>
    <tabColor rgb="FF92D050"/>
  </sheetPr>
  <dimension ref="A1:N27"/>
  <sheetViews>
    <sheetView workbookViewId="0">
      <pane ySplit="1" topLeftCell="A22" activePane="bottomLeft" state="frozen"/>
      <selection pane="bottomLeft" activeCell="C28" sqref="C28"/>
    </sheetView>
  </sheetViews>
  <sheetFormatPr defaultRowHeight="15"/>
  <cols>
    <col min="1" max="1" width="18.5703125" style="1" customWidth="1"/>
    <col min="2" max="2" width="23.42578125" style="1" customWidth="1"/>
    <col min="3" max="3" width="26.28515625" style="1" customWidth="1"/>
    <col min="4" max="4" width="15.85546875" style="1" customWidth="1"/>
    <col min="5" max="5" width="14.5703125" style="1" customWidth="1"/>
    <col min="6" max="6" width="17.42578125" style="1" customWidth="1"/>
    <col min="7" max="8" width="16.140625" style="1" customWidth="1"/>
    <col min="9" max="9" width="17.42578125" style="1" customWidth="1"/>
    <col min="10" max="10" width="14.42578125" style="1" customWidth="1"/>
    <col min="11" max="11" width="14" style="1" customWidth="1"/>
    <col min="12" max="12" width="20.85546875" style="1" customWidth="1"/>
    <col min="13" max="13" width="14.5703125" style="1" customWidth="1"/>
    <col min="14" max="14" width="65.28515625" style="1" customWidth="1"/>
    <col min="15" max="16384" width="9.140625" style="1"/>
  </cols>
  <sheetData>
    <row r="1" spans="1:14" ht="60">
      <c r="A1" s="209" t="s">
        <v>0</v>
      </c>
      <c r="B1" s="209" t="s">
        <v>55</v>
      </c>
      <c r="C1" s="209" t="s">
        <v>2</v>
      </c>
      <c r="D1" s="209" t="s">
        <v>4</v>
      </c>
      <c r="E1" s="209" t="s">
        <v>56</v>
      </c>
      <c r="F1" s="209" t="s">
        <v>5</v>
      </c>
      <c r="G1" s="209" t="s">
        <v>57</v>
      </c>
      <c r="H1" s="228" t="s">
        <v>58</v>
      </c>
      <c r="I1" s="228"/>
      <c r="J1" s="209" t="s">
        <v>8</v>
      </c>
      <c r="K1" s="209" t="s">
        <v>9</v>
      </c>
      <c r="L1" s="209" t="s">
        <v>10</v>
      </c>
      <c r="M1" s="209" t="s">
        <v>11</v>
      </c>
      <c r="N1" s="17" t="s">
        <v>12</v>
      </c>
    </row>
    <row r="2" spans="1:14" ht="15.75">
      <c r="A2" s="227" t="s">
        <v>59</v>
      </c>
      <c r="B2" s="227"/>
      <c r="C2" s="227"/>
    </row>
    <row r="3" spans="1:14" ht="45">
      <c r="A3" s="1" t="s">
        <v>60</v>
      </c>
      <c r="B3" s="1" t="s">
        <v>61</v>
      </c>
      <c r="C3" s="1" t="s">
        <v>62</v>
      </c>
      <c r="D3" s="1" t="s">
        <v>63</v>
      </c>
      <c r="E3" s="1" t="s">
        <v>64</v>
      </c>
      <c r="F3" s="2">
        <v>300000</v>
      </c>
      <c r="G3" s="1" t="s">
        <v>20</v>
      </c>
      <c r="H3" s="2"/>
      <c r="I3" s="2"/>
      <c r="J3" s="1">
        <v>0</v>
      </c>
      <c r="K3" s="1">
        <v>69</v>
      </c>
      <c r="L3" s="1" t="s">
        <v>65</v>
      </c>
      <c r="N3" s="1" t="s">
        <v>66</v>
      </c>
    </row>
    <row r="4" spans="1:14" ht="45">
      <c r="A4" s="1" t="s">
        <v>60</v>
      </c>
      <c r="B4" s="1" t="s">
        <v>67</v>
      </c>
      <c r="C4" s="1" t="s">
        <v>68</v>
      </c>
      <c r="D4" s="1" t="s">
        <v>63</v>
      </c>
      <c r="E4" s="1" t="s">
        <v>64</v>
      </c>
      <c r="F4" s="2">
        <v>900000</v>
      </c>
      <c r="G4" s="1" t="s">
        <v>20</v>
      </c>
      <c r="H4" s="2"/>
      <c r="I4" s="2"/>
      <c r="J4" s="1">
        <v>0</v>
      </c>
      <c r="K4" s="1">
        <v>75</v>
      </c>
      <c r="L4" s="1" t="s">
        <v>65</v>
      </c>
      <c r="M4" s="1" t="s">
        <v>69</v>
      </c>
      <c r="N4" s="1" t="s">
        <v>66</v>
      </c>
    </row>
    <row r="5" spans="1:14">
      <c r="A5" s="1" t="s">
        <v>70</v>
      </c>
      <c r="B5" s="1" t="s">
        <v>71</v>
      </c>
      <c r="C5" s="1" t="s">
        <v>72</v>
      </c>
      <c r="D5" s="1" t="s">
        <v>73</v>
      </c>
      <c r="E5" s="1" t="s">
        <v>64</v>
      </c>
      <c r="F5" s="2">
        <v>2800000</v>
      </c>
      <c r="G5" s="1" t="s">
        <v>46</v>
      </c>
      <c r="H5" s="2"/>
      <c r="I5" s="2"/>
      <c r="J5" s="1">
        <v>0</v>
      </c>
      <c r="K5" s="1">
        <v>712</v>
      </c>
      <c r="L5" s="1" t="s">
        <v>74</v>
      </c>
      <c r="M5" s="1" t="s">
        <v>75</v>
      </c>
      <c r="N5" s="1" t="s">
        <v>76</v>
      </c>
    </row>
    <row r="6" spans="1:14" ht="30">
      <c r="A6" s="1" t="s">
        <v>77</v>
      </c>
      <c r="B6" s="1" t="s">
        <v>78</v>
      </c>
      <c r="C6" s="1" t="s">
        <v>79</v>
      </c>
      <c r="D6" s="1" t="s">
        <v>73</v>
      </c>
      <c r="E6" s="1" t="s">
        <v>64</v>
      </c>
      <c r="F6" s="2">
        <v>500000</v>
      </c>
      <c r="G6" s="1" t="s">
        <v>29</v>
      </c>
      <c r="H6" s="2"/>
      <c r="I6" s="2"/>
      <c r="J6" s="1">
        <v>0</v>
      </c>
      <c r="K6" s="1">
        <v>744</v>
      </c>
      <c r="L6" s="1" t="s">
        <v>74</v>
      </c>
      <c r="N6" s="1" t="s">
        <v>80</v>
      </c>
    </row>
    <row r="7" spans="1:14" ht="45">
      <c r="A7" s="1" t="s">
        <v>81</v>
      </c>
      <c r="B7" s="1" t="s">
        <v>82</v>
      </c>
      <c r="C7" s="1" t="s">
        <v>62</v>
      </c>
      <c r="D7" s="1" t="s">
        <v>45</v>
      </c>
      <c r="E7" s="1" t="s">
        <v>64</v>
      </c>
      <c r="F7" s="2">
        <v>2910000</v>
      </c>
      <c r="G7" s="1" t="s">
        <v>29</v>
      </c>
      <c r="H7" s="2"/>
      <c r="I7" s="2"/>
      <c r="J7" s="1">
        <v>0.5</v>
      </c>
      <c r="K7" s="1">
        <v>785</v>
      </c>
      <c r="L7" s="1" t="s">
        <v>74</v>
      </c>
      <c r="N7" s="1" t="s">
        <v>80</v>
      </c>
    </row>
    <row r="8" spans="1:14" ht="90">
      <c r="A8" s="1" t="s">
        <v>83</v>
      </c>
      <c r="B8" s="1" t="s">
        <v>84</v>
      </c>
      <c r="C8" s="1" t="s">
        <v>85</v>
      </c>
      <c r="D8" s="1" t="s">
        <v>86</v>
      </c>
      <c r="E8" s="1" t="s">
        <v>64</v>
      </c>
      <c r="F8" s="2">
        <v>20000000</v>
      </c>
      <c r="G8" s="1" t="s">
        <v>87</v>
      </c>
      <c r="H8" s="2"/>
      <c r="I8" s="2"/>
      <c r="J8" s="1">
        <v>0.9</v>
      </c>
      <c r="K8" s="1">
        <v>789</v>
      </c>
      <c r="L8" s="1" t="s">
        <v>53</v>
      </c>
      <c r="M8" s="1" t="s">
        <v>88</v>
      </c>
      <c r="N8" s="1" t="s">
        <v>80</v>
      </c>
    </row>
    <row r="9" spans="1:14" ht="60">
      <c r="A9" s="1" t="s">
        <v>89</v>
      </c>
      <c r="B9" s="1" t="s">
        <v>90</v>
      </c>
      <c r="C9" s="1" t="s">
        <v>91</v>
      </c>
      <c r="D9" s="1" t="s">
        <v>92</v>
      </c>
      <c r="E9" s="1" t="s">
        <v>64</v>
      </c>
      <c r="F9" s="2">
        <v>550000</v>
      </c>
      <c r="G9" s="1" t="s">
        <v>29</v>
      </c>
      <c r="H9" s="2"/>
      <c r="I9" s="2"/>
      <c r="J9" s="1">
        <v>0.5</v>
      </c>
      <c r="K9" s="1">
        <v>828</v>
      </c>
      <c r="L9" s="1" t="s">
        <v>74</v>
      </c>
      <c r="M9" s="1" t="s">
        <v>93</v>
      </c>
      <c r="N9" s="1" t="s">
        <v>80</v>
      </c>
    </row>
    <row r="10" spans="1:14" ht="30">
      <c r="A10" s="1" t="s">
        <v>94</v>
      </c>
      <c r="B10" s="1" t="s">
        <v>95</v>
      </c>
      <c r="C10" s="1" t="s">
        <v>96</v>
      </c>
      <c r="D10" s="1" t="s">
        <v>92</v>
      </c>
      <c r="E10" s="1" t="s">
        <v>64</v>
      </c>
      <c r="F10" s="2">
        <v>1800000</v>
      </c>
      <c r="G10" s="1" t="s">
        <v>97</v>
      </c>
      <c r="H10" s="2"/>
      <c r="I10" s="2"/>
      <c r="J10" s="1">
        <v>0</v>
      </c>
      <c r="K10" s="1">
        <v>924</v>
      </c>
      <c r="L10" s="1" t="s">
        <v>74</v>
      </c>
      <c r="M10" s="1" t="s">
        <v>98</v>
      </c>
      <c r="N10" s="1" t="s">
        <v>80</v>
      </c>
    </row>
    <row r="11" spans="1:14" ht="30">
      <c r="A11" s="1" t="s">
        <v>94</v>
      </c>
      <c r="B11" s="1" t="s">
        <v>99</v>
      </c>
      <c r="C11" s="1" t="s">
        <v>62</v>
      </c>
      <c r="D11" s="1" t="s">
        <v>92</v>
      </c>
      <c r="E11" s="1" t="s">
        <v>64</v>
      </c>
      <c r="F11" s="2">
        <v>290000</v>
      </c>
      <c r="G11" s="1" t="s">
        <v>97</v>
      </c>
      <c r="H11" s="2"/>
      <c r="I11" s="2"/>
      <c r="J11" s="1">
        <v>0</v>
      </c>
      <c r="K11" s="1">
        <v>927</v>
      </c>
      <c r="L11" s="1" t="s">
        <v>74</v>
      </c>
      <c r="N11" s="1" t="s">
        <v>80</v>
      </c>
    </row>
    <row r="12" spans="1:14" ht="45">
      <c r="A12" s="1" t="s">
        <v>100</v>
      </c>
      <c r="B12" s="1" t="s">
        <v>101</v>
      </c>
      <c r="C12" s="1" t="s">
        <v>102</v>
      </c>
      <c r="D12" s="1" t="s">
        <v>92</v>
      </c>
      <c r="E12" s="1" t="s">
        <v>64</v>
      </c>
      <c r="F12" s="2">
        <v>1800000</v>
      </c>
      <c r="G12" s="1" t="s">
        <v>103</v>
      </c>
      <c r="H12" s="2"/>
      <c r="I12" s="2"/>
      <c r="J12" s="1">
        <v>0</v>
      </c>
      <c r="K12" s="1">
        <v>951</v>
      </c>
      <c r="L12" s="1" t="s">
        <v>74</v>
      </c>
      <c r="M12" s="1" t="s">
        <v>104</v>
      </c>
      <c r="N12" s="1" t="s">
        <v>105</v>
      </c>
    </row>
    <row r="13" spans="1:14" ht="30">
      <c r="A13" s="1" t="s">
        <v>81</v>
      </c>
      <c r="B13" s="1" t="s">
        <v>106</v>
      </c>
      <c r="C13" s="1" t="s">
        <v>107</v>
      </c>
      <c r="D13" s="1" t="s">
        <v>92</v>
      </c>
      <c r="E13" s="1" t="s">
        <v>64</v>
      </c>
      <c r="F13" s="2">
        <v>950000</v>
      </c>
      <c r="G13" s="1" t="s">
        <v>20</v>
      </c>
      <c r="H13" s="2"/>
      <c r="I13" s="2"/>
      <c r="J13" s="1">
        <v>0.63</v>
      </c>
      <c r="K13" s="1">
        <v>704</v>
      </c>
      <c r="L13" s="1" t="s">
        <v>74</v>
      </c>
      <c r="M13" s="1" t="s">
        <v>108</v>
      </c>
      <c r="N13" s="1" t="s">
        <v>80</v>
      </c>
    </row>
    <row r="14" spans="1:14" ht="60">
      <c r="A14" s="1" t="s">
        <v>70</v>
      </c>
      <c r="B14" s="1" t="s">
        <v>109</v>
      </c>
      <c r="C14" s="1" t="s">
        <v>110</v>
      </c>
      <c r="D14" s="1" t="s">
        <v>92</v>
      </c>
      <c r="E14" s="1" t="s">
        <v>64</v>
      </c>
      <c r="F14" s="2">
        <v>6000000</v>
      </c>
      <c r="G14" s="1" t="s">
        <v>46</v>
      </c>
      <c r="H14" s="2"/>
      <c r="I14" s="2"/>
      <c r="J14" s="1">
        <v>1.05</v>
      </c>
      <c r="K14" s="1">
        <v>713</v>
      </c>
      <c r="L14" s="1" t="s">
        <v>74</v>
      </c>
      <c r="M14" s="1" t="s">
        <v>111</v>
      </c>
      <c r="N14" s="1" t="s">
        <v>112</v>
      </c>
    </row>
    <row r="15" spans="1:14" ht="60">
      <c r="A15" s="1" t="s">
        <v>113</v>
      </c>
      <c r="B15" s="1" t="s">
        <v>114</v>
      </c>
      <c r="C15" s="1" t="s">
        <v>115</v>
      </c>
      <c r="D15" s="1" t="s">
        <v>92</v>
      </c>
      <c r="E15" s="1" t="s">
        <v>64</v>
      </c>
      <c r="F15" s="2">
        <v>3000000</v>
      </c>
      <c r="G15" s="1" t="s">
        <v>29</v>
      </c>
      <c r="H15" s="2"/>
      <c r="I15" s="2"/>
      <c r="J15" s="1">
        <v>0</v>
      </c>
      <c r="K15" s="1">
        <v>32</v>
      </c>
      <c r="L15" s="1" t="s">
        <v>74</v>
      </c>
      <c r="M15" s="1" t="s">
        <v>116</v>
      </c>
      <c r="N15" s="1" t="s">
        <v>80</v>
      </c>
    </row>
    <row r="16" spans="1:14" ht="45">
      <c r="A16" s="1" t="s">
        <v>117</v>
      </c>
      <c r="B16" s="1" t="s">
        <v>118</v>
      </c>
      <c r="C16" s="1" t="s">
        <v>119</v>
      </c>
      <c r="D16" s="1" t="s">
        <v>45</v>
      </c>
      <c r="E16" s="1" t="s">
        <v>64</v>
      </c>
      <c r="F16" s="2">
        <v>35000000</v>
      </c>
      <c r="G16" s="1" t="s">
        <v>46</v>
      </c>
      <c r="H16" s="2"/>
      <c r="I16" s="2"/>
      <c r="J16" s="1">
        <v>1.29</v>
      </c>
      <c r="K16" s="1">
        <v>830</v>
      </c>
      <c r="L16" s="1" t="s">
        <v>65</v>
      </c>
      <c r="M16" s="1" t="s">
        <v>120</v>
      </c>
      <c r="N16" s="1" t="s">
        <v>121</v>
      </c>
    </row>
    <row r="17" spans="1:14">
      <c r="A17" s="1" t="s">
        <v>122</v>
      </c>
      <c r="B17" s="1" t="s">
        <v>123</v>
      </c>
      <c r="C17" s="1" t="s">
        <v>124</v>
      </c>
      <c r="D17" s="1" t="s">
        <v>92</v>
      </c>
      <c r="E17" s="1" t="s">
        <v>64</v>
      </c>
      <c r="F17" s="2">
        <v>2500000</v>
      </c>
      <c r="G17" s="1" t="s">
        <v>20</v>
      </c>
      <c r="H17" s="2"/>
      <c r="I17" s="2"/>
      <c r="J17" s="1">
        <v>0</v>
      </c>
      <c r="K17" s="1">
        <v>898</v>
      </c>
      <c r="L17" s="1" t="s">
        <v>74</v>
      </c>
      <c r="M17" s="1" t="s">
        <v>125</v>
      </c>
      <c r="N17" s="1" t="s">
        <v>80</v>
      </c>
    </row>
    <row r="18" spans="1:14" ht="120">
      <c r="A18" s="1" t="s">
        <v>122</v>
      </c>
      <c r="B18" s="1" t="s">
        <v>126</v>
      </c>
      <c r="C18" s="1" t="s">
        <v>127</v>
      </c>
      <c r="D18" s="1" t="s">
        <v>92</v>
      </c>
      <c r="E18" s="1" t="s">
        <v>64</v>
      </c>
      <c r="F18" s="2">
        <v>47000000</v>
      </c>
      <c r="G18" s="1" t="s">
        <v>29</v>
      </c>
      <c r="H18" s="2"/>
      <c r="I18" s="2"/>
      <c r="J18" s="1">
        <v>1.34</v>
      </c>
      <c r="K18" s="1">
        <v>899</v>
      </c>
      <c r="L18" s="1" t="s">
        <v>74</v>
      </c>
      <c r="M18" s="1" t="s">
        <v>128</v>
      </c>
      <c r="N18" s="1" t="s">
        <v>129</v>
      </c>
    </row>
    <row r="19" spans="1:14" ht="45">
      <c r="A19" s="1" t="s">
        <v>130</v>
      </c>
      <c r="B19" s="1" t="s">
        <v>131</v>
      </c>
      <c r="C19" s="1" t="s">
        <v>132</v>
      </c>
      <c r="D19" s="1" t="s">
        <v>92</v>
      </c>
      <c r="E19" s="1" t="s">
        <v>64</v>
      </c>
      <c r="F19" s="2">
        <v>320000</v>
      </c>
      <c r="G19" s="1" t="s">
        <v>46</v>
      </c>
      <c r="H19" s="2"/>
      <c r="I19" s="2"/>
      <c r="J19" s="1">
        <v>0</v>
      </c>
      <c r="K19" s="1">
        <v>722</v>
      </c>
      <c r="L19" s="1" t="s">
        <v>74</v>
      </c>
      <c r="M19" s="1" t="s">
        <v>133</v>
      </c>
      <c r="N19" s="1" t="s">
        <v>134</v>
      </c>
    </row>
    <row r="20" spans="1:14">
      <c r="A20" s="1" t="s">
        <v>135</v>
      </c>
      <c r="B20" s="1" t="s">
        <v>136</v>
      </c>
      <c r="C20" s="1" t="s">
        <v>137</v>
      </c>
      <c r="D20" s="1" t="s">
        <v>92</v>
      </c>
      <c r="E20" s="1" t="s">
        <v>64</v>
      </c>
      <c r="F20" s="2">
        <v>1900000</v>
      </c>
      <c r="G20" s="1" t="s">
        <v>29</v>
      </c>
      <c r="H20" s="2"/>
      <c r="I20" s="2"/>
      <c r="J20" s="1">
        <v>0</v>
      </c>
      <c r="K20" s="1">
        <v>723</v>
      </c>
      <c r="L20" s="1" t="s">
        <v>74</v>
      </c>
      <c r="M20" s="1" t="s">
        <v>138</v>
      </c>
      <c r="N20" s="1" t="s">
        <v>80</v>
      </c>
    </row>
    <row r="21" spans="1:14" ht="45">
      <c r="A21" s="77" t="s">
        <v>139</v>
      </c>
      <c r="B21" s="79" t="s">
        <v>140</v>
      </c>
      <c r="C21" s="79" t="s">
        <v>141</v>
      </c>
      <c r="D21" s="95" t="s">
        <v>45</v>
      </c>
      <c r="E21" s="79" t="s">
        <v>39</v>
      </c>
      <c r="F21" s="94">
        <v>12300000</v>
      </c>
      <c r="G21" s="79" t="s">
        <v>29</v>
      </c>
      <c r="H21" s="82"/>
      <c r="I21" s="82"/>
      <c r="J21" s="79">
        <v>1</v>
      </c>
      <c r="K21" s="79">
        <v>333</v>
      </c>
      <c r="L21" s="79" t="s">
        <v>65</v>
      </c>
      <c r="M21" s="79" t="s">
        <v>142</v>
      </c>
      <c r="N21" s="80" t="s">
        <v>143</v>
      </c>
    </row>
    <row r="22" spans="1:14" ht="60">
      <c r="A22" s="23" t="s">
        <v>144</v>
      </c>
      <c r="B22" s="24" t="s">
        <v>145</v>
      </c>
      <c r="C22" s="24" t="s">
        <v>146</v>
      </c>
      <c r="D22" s="96" t="s">
        <v>147</v>
      </c>
      <c r="E22" s="24" t="s">
        <v>148</v>
      </c>
      <c r="F22" s="98">
        <v>6700000</v>
      </c>
      <c r="G22" s="24" t="s">
        <v>149</v>
      </c>
      <c r="H22" s="97"/>
      <c r="I22" s="97"/>
      <c r="J22" s="24">
        <v>0.21</v>
      </c>
      <c r="K22" s="136">
        <v>602</v>
      </c>
      <c r="L22" s="24" t="s">
        <v>74</v>
      </c>
      <c r="M22" s="24" t="s">
        <v>150</v>
      </c>
      <c r="N22" s="25" t="s">
        <v>23</v>
      </c>
    </row>
    <row r="23" spans="1:14" ht="105">
      <c r="A23" s="23" t="s">
        <v>151</v>
      </c>
      <c r="B23" s="24" t="s">
        <v>152</v>
      </c>
      <c r="C23" s="24" t="s">
        <v>153</v>
      </c>
      <c r="D23" s="96" t="s">
        <v>92</v>
      </c>
      <c r="E23" s="24" t="s">
        <v>148</v>
      </c>
      <c r="F23" s="98">
        <v>1900000</v>
      </c>
      <c r="G23" s="24" t="s">
        <v>149</v>
      </c>
      <c r="H23" s="97"/>
      <c r="I23" s="97"/>
      <c r="J23" s="24">
        <v>0.14000000000000001</v>
      </c>
      <c r="K23" s="136">
        <v>497</v>
      </c>
      <c r="L23" s="24" t="s">
        <v>74</v>
      </c>
      <c r="M23" s="24" t="s">
        <v>154</v>
      </c>
      <c r="N23" s="25" t="s">
        <v>23</v>
      </c>
    </row>
    <row r="24" spans="1:14" ht="90">
      <c r="A24" s="88" t="s">
        <v>155</v>
      </c>
      <c r="B24" s="47" t="s">
        <v>156</v>
      </c>
      <c r="C24" s="47" t="s">
        <v>157</v>
      </c>
      <c r="D24" s="96" t="s">
        <v>86</v>
      </c>
      <c r="E24" s="47" t="s">
        <v>148</v>
      </c>
      <c r="F24" s="99">
        <v>27700000</v>
      </c>
      <c r="G24" s="24" t="s">
        <v>46</v>
      </c>
      <c r="H24" s="97"/>
      <c r="I24" s="97"/>
      <c r="J24" s="47">
        <v>1</v>
      </c>
      <c r="K24" s="137">
        <v>119</v>
      </c>
      <c r="L24" s="47" t="s">
        <v>65</v>
      </c>
      <c r="M24" s="47" t="s">
        <v>158</v>
      </c>
      <c r="N24" s="25" t="s">
        <v>23</v>
      </c>
    </row>
    <row r="26" spans="1:14">
      <c r="H26" s="2"/>
      <c r="I26" s="2"/>
    </row>
    <row r="27" spans="1:14">
      <c r="H27" s="2"/>
      <c r="I27" s="2"/>
    </row>
  </sheetData>
  <mergeCells count="2">
    <mergeCell ref="A2:C2"/>
    <mergeCell ref="H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2D2B9-2E77-4D2D-BF9D-4F0A31BB6A83}">
  <sheetPr>
    <tabColor rgb="FF92D050"/>
  </sheetPr>
  <dimension ref="A1:N31"/>
  <sheetViews>
    <sheetView workbookViewId="0">
      <pane ySplit="1" topLeftCell="A22" activePane="bottomLeft" state="frozen"/>
      <selection pane="bottomLeft" activeCell="B35" sqref="B35"/>
    </sheetView>
  </sheetViews>
  <sheetFormatPr defaultRowHeight="15"/>
  <cols>
    <col min="1" max="1" width="25.7109375" style="1" customWidth="1"/>
    <col min="2" max="2" width="22.28515625" style="1" customWidth="1"/>
    <col min="3" max="3" width="27.42578125" style="1" customWidth="1"/>
    <col min="4" max="4" width="15.85546875" style="1" customWidth="1"/>
    <col min="5" max="5" width="14.5703125" style="1" customWidth="1"/>
    <col min="6" max="6" width="18.42578125" style="1" customWidth="1"/>
    <col min="7" max="8" width="16.140625" style="1" customWidth="1"/>
    <col min="9" max="9" width="17.42578125" style="1" customWidth="1"/>
    <col min="10" max="10" width="14.42578125" style="1" customWidth="1"/>
    <col min="11" max="11" width="14" style="1" customWidth="1"/>
    <col min="12" max="12" width="15.28515625" style="1" customWidth="1"/>
    <col min="13" max="13" width="16.28515625" style="1" customWidth="1"/>
    <col min="14" max="14" width="55.42578125" style="1" customWidth="1"/>
    <col min="15" max="16384" width="9.140625" style="1"/>
  </cols>
  <sheetData>
    <row r="1" spans="1:14" ht="60">
      <c r="A1" s="209" t="s">
        <v>0</v>
      </c>
      <c r="B1" s="209" t="s">
        <v>55</v>
      </c>
      <c r="C1" s="209" t="s">
        <v>2</v>
      </c>
      <c r="D1" s="209" t="s">
        <v>56</v>
      </c>
      <c r="E1" s="209" t="s">
        <v>4</v>
      </c>
      <c r="F1" s="209" t="s">
        <v>5</v>
      </c>
      <c r="G1" s="209" t="s">
        <v>57</v>
      </c>
      <c r="H1" s="228" t="s">
        <v>58</v>
      </c>
      <c r="I1" s="228"/>
      <c r="J1" s="209" t="s">
        <v>8</v>
      </c>
      <c r="K1" s="209" t="s">
        <v>9</v>
      </c>
      <c r="L1" s="209" t="s">
        <v>11</v>
      </c>
      <c r="M1" s="209" t="s">
        <v>10</v>
      </c>
      <c r="N1" s="17" t="s">
        <v>12</v>
      </c>
    </row>
    <row r="2" spans="1:14" ht="15.75">
      <c r="A2" s="229" t="s">
        <v>159</v>
      </c>
      <c r="B2" s="229"/>
      <c r="C2" s="229"/>
    </row>
    <row r="3" spans="1:14" ht="45">
      <c r="A3" s="8" t="s">
        <v>160</v>
      </c>
      <c r="B3" s="8" t="s">
        <v>161</v>
      </c>
      <c r="C3" s="8" t="s">
        <v>162</v>
      </c>
      <c r="D3" s="8" t="s">
        <v>64</v>
      </c>
      <c r="E3" s="8" t="s">
        <v>92</v>
      </c>
      <c r="F3" s="101">
        <v>1600000</v>
      </c>
      <c r="G3" s="8" t="s">
        <v>103</v>
      </c>
      <c r="H3" s="101"/>
      <c r="I3" s="8"/>
      <c r="J3" s="8">
        <v>0.19</v>
      </c>
      <c r="K3" s="8">
        <v>715</v>
      </c>
      <c r="L3" s="8" t="s">
        <v>163</v>
      </c>
      <c r="M3" s="8" t="s">
        <v>164</v>
      </c>
      <c r="N3" s="8" t="s">
        <v>80</v>
      </c>
    </row>
    <row r="4" spans="1:14" ht="105">
      <c r="A4" s="8" t="s">
        <v>165</v>
      </c>
      <c r="B4" s="8" t="s">
        <v>166</v>
      </c>
      <c r="C4" s="8" t="s">
        <v>167</v>
      </c>
      <c r="D4" s="8" t="s">
        <v>64</v>
      </c>
      <c r="E4" s="8" t="s">
        <v>92</v>
      </c>
      <c r="F4" s="101">
        <v>10200000</v>
      </c>
      <c r="G4" s="8" t="s">
        <v>29</v>
      </c>
      <c r="H4" s="101"/>
      <c r="I4" s="101"/>
      <c r="J4" s="8">
        <v>0.86</v>
      </c>
      <c r="K4" s="8">
        <v>756</v>
      </c>
      <c r="L4" s="8" t="s">
        <v>168</v>
      </c>
      <c r="M4" s="8" t="s">
        <v>169</v>
      </c>
      <c r="N4" s="8" t="s">
        <v>80</v>
      </c>
    </row>
    <row r="5" spans="1:14" ht="30">
      <c r="A5" s="8" t="s">
        <v>170</v>
      </c>
      <c r="B5" s="8" t="s">
        <v>171</v>
      </c>
      <c r="C5" s="8" t="s">
        <v>172</v>
      </c>
      <c r="D5" s="8" t="s">
        <v>64</v>
      </c>
      <c r="E5" s="8" t="s">
        <v>92</v>
      </c>
      <c r="F5" s="101">
        <v>8200000</v>
      </c>
      <c r="G5" s="8" t="s">
        <v>97</v>
      </c>
      <c r="H5" s="101"/>
      <c r="I5" s="101"/>
      <c r="J5" s="8">
        <v>0.37</v>
      </c>
      <c r="K5" s="8">
        <v>18</v>
      </c>
      <c r="L5" s="8" t="s">
        <v>173</v>
      </c>
      <c r="M5" s="8" t="s">
        <v>174</v>
      </c>
      <c r="N5" s="8" t="s">
        <v>80</v>
      </c>
    </row>
    <row r="6" spans="1:14" ht="75">
      <c r="A6" s="8" t="s">
        <v>175</v>
      </c>
      <c r="B6" s="8" t="s">
        <v>176</v>
      </c>
      <c r="C6" s="8" t="s">
        <v>177</v>
      </c>
      <c r="D6" s="8" t="s">
        <v>64</v>
      </c>
      <c r="E6" s="8" t="s">
        <v>92</v>
      </c>
      <c r="F6" s="101">
        <v>67000000</v>
      </c>
      <c r="G6" s="8" t="s">
        <v>29</v>
      </c>
      <c r="H6" s="101"/>
      <c r="I6" s="101"/>
      <c r="J6" s="8">
        <v>1.35</v>
      </c>
      <c r="K6" s="8" t="s">
        <v>178</v>
      </c>
      <c r="L6" s="8" t="s">
        <v>179</v>
      </c>
      <c r="M6" s="8" t="s">
        <v>169</v>
      </c>
      <c r="N6" s="8" t="s">
        <v>180</v>
      </c>
    </row>
    <row r="7" spans="1:14" ht="60">
      <c r="A7" s="8" t="s">
        <v>181</v>
      </c>
      <c r="B7" s="8" t="s">
        <v>182</v>
      </c>
      <c r="C7" s="8" t="s">
        <v>183</v>
      </c>
      <c r="D7" s="8" t="s">
        <v>64</v>
      </c>
      <c r="E7" s="8" t="s">
        <v>92</v>
      </c>
      <c r="F7" s="101">
        <v>4300000</v>
      </c>
      <c r="G7" s="8" t="s">
        <v>46</v>
      </c>
      <c r="H7" s="101"/>
      <c r="I7" s="101"/>
      <c r="J7" s="8">
        <v>1.03</v>
      </c>
      <c r="K7" s="8">
        <v>81</v>
      </c>
      <c r="L7" s="8" t="s">
        <v>184</v>
      </c>
      <c r="M7" s="8" t="s">
        <v>185</v>
      </c>
      <c r="N7" s="8" t="s">
        <v>186</v>
      </c>
    </row>
    <row r="8" spans="1:14" ht="30">
      <c r="A8" s="8" t="s">
        <v>187</v>
      </c>
      <c r="B8" s="8" t="s">
        <v>188</v>
      </c>
      <c r="C8" s="8" t="s">
        <v>189</v>
      </c>
      <c r="D8" s="8" t="s">
        <v>64</v>
      </c>
      <c r="E8" s="8" t="s">
        <v>92</v>
      </c>
      <c r="F8" s="101">
        <v>960000</v>
      </c>
      <c r="G8" s="8" t="s">
        <v>190</v>
      </c>
      <c r="H8" s="101"/>
      <c r="I8" s="8"/>
      <c r="J8" s="8">
        <v>0.28000000000000003</v>
      </c>
      <c r="K8" s="8">
        <v>87</v>
      </c>
      <c r="L8" s="8" t="s">
        <v>191</v>
      </c>
      <c r="M8" s="8" t="s">
        <v>192</v>
      </c>
      <c r="N8" s="8" t="s">
        <v>193</v>
      </c>
    </row>
    <row r="9" spans="1:14" ht="30">
      <c r="A9" s="8" t="s">
        <v>194</v>
      </c>
      <c r="B9" s="8" t="s">
        <v>195</v>
      </c>
      <c r="C9" s="8" t="s">
        <v>196</v>
      </c>
      <c r="D9" s="8" t="s">
        <v>64</v>
      </c>
      <c r="E9" s="8" t="s">
        <v>92</v>
      </c>
      <c r="F9" s="101">
        <v>2400000</v>
      </c>
      <c r="G9" s="8" t="s">
        <v>29</v>
      </c>
      <c r="H9" s="101"/>
      <c r="I9" s="101"/>
      <c r="J9" s="8">
        <v>0.33</v>
      </c>
      <c r="K9" s="8">
        <v>703</v>
      </c>
      <c r="L9" s="8" t="s">
        <v>197</v>
      </c>
      <c r="M9" s="8" t="s">
        <v>198</v>
      </c>
      <c r="N9" s="8" t="s">
        <v>80</v>
      </c>
    </row>
    <row r="10" spans="1:14" ht="30">
      <c r="A10" s="8" t="s">
        <v>199</v>
      </c>
      <c r="B10" s="8" t="s">
        <v>200</v>
      </c>
      <c r="C10" s="8" t="s">
        <v>201</v>
      </c>
      <c r="D10" s="8" t="s">
        <v>64</v>
      </c>
      <c r="E10" s="8" t="s">
        <v>92</v>
      </c>
      <c r="F10" s="101">
        <v>9000000</v>
      </c>
      <c r="G10" s="8" t="s">
        <v>46</v>
      </c>
      <c r="H10" s="101"/>
      <c r="I10" s="8"/>
      <c r="J10" s="8">
        <v>0.65</v>
      </c>
      <c r="K10" s="8">
        <v>777</v>
      </c>
      <c r="L10" s="8" t="s">
        <v>202</v>
      </c>
      <c r="M10" s="8" t="s">
        <v>169</v>
      </c>
      <c r="N10" s="8" t="s">
        <v>203</v>
      </c>
    </row>
    <row r="11" spans="1:14" ht="105">
      <c r="A11" s="8" t="s">
        <v>204</v>
      </c>
      <c r="B11" s="8" t="s">
        <v>205</v>
      </c>
      <c r="C11" s="8" t="s">
        <v>206</v>
      </c>
      <c r="D11" s="8" t="s">
        <v>64</v>
      </c>
      <c r="E11" s="8" t="s">
        <v>92</v>
      </c>
      <c r="F11" s="101">
        <v>9900000</v>
      </c>
      <c r="G11" s="8" t="s">
        <v>29</v>
      </c>
      <c r="H11" s="101"/>
      <c r="I11" s="101"/>
      <c r="J11" s="8">
        <v>0.2</v>
      </c>
      <c r="K11" s="8">
        <v>783</v>
      </c>
      <c r="L11" s="8" t="s">
        <v>207</v>
      </c>
      <c r="M11" s="8" t="s">
        <v>198</v>
      </c>
      <c r="N11" s="8" t="s">
        <v>80</v>
      </c>
    </row>
    <row r="12" spans="1:14" ht="45">
      <c r="A12" s="8" t="s">
        <v>208</v>
      </c>
      <c r="B12" s="8" t="s">
        <v>209</v>
      </c>
      <c r="C12" s="8" t="s">
        <v>210</v>
      </c>
      <c r="D12" s="8" t="s">
        <v>64</v>
      </c>
      <c r="E12" s="8" t="s">
        <v>92</v>
      </c>
      <c r="F12" s="101">
        <v>4300000</v>
      </c>
      <c r="G12" s="8" t="s">
        <v>20</v>
      </c>
      <c r="H12" s="101"/>
      <c r="I12" s="101"/>
      <c r="J12" s="8">
        <v>0.63</v>
      </c>
      <c r="K12" s="8">
        <v>798</v>
      </c>
      <c r="L12" s="8" t="s">
        <v>211</v>
      </c>
      <c r="M12" s="8" t="s">
        <v>169</v>
      </c>
      <c r="N12" s="8" t="s">
        <v>80</v>
      </c>
    </row>
    <row r="13" spans="1:14" ht="60">
      <c r="A13" s="8" t="s">
        <v>212</v>
      </c>
      <c r="B13" s="8" t="s">
        <v>213</v>
      </c>
      <c r="C13" s="8" t="s">
        <v>214</v>
      </c>
      <c r="D13" s="8" t="s">
        <v>64</v>
      </c>
      <c r="E13" s="8" t="s">
        <v>92</v>
      </c>
      <c r="F13" s="101">
        <v>7700000</v>
      </c>
      <c r="G13" s="8" t="s">
        <v>46</v>
      </c>
      <c r="H13" s="101"/>
      <c r="I13" s="101"/>
      <c r="J13" s="8">
        <v>0.7</v>
      </c>
      <c r="K13" s="8">
        <v>897</v>
      </c>
      <c r="L13" s="8" t="s">
        <v>215</v>
      </c>
      <c r="M13" s="8" t="s">
        <v>169</v>
      </c>
      <c r="N13" s="8" t="s">
        <v>80</v>
      </c>
    </row>
    <row r="14" spans="1:14" ht="105">
      <c r="A14" s="8" t="s">
        <v>216</v>
      </c>
      <c r="B14" s="8" t="s">
        <v>217</v>
      </c>
      <c r="C14" s="8" t="s">
        <v>218</v>
      </c>
      <c r="D14" s="8" t="s">
        <v>64</v>
      </c>
      <c r="E14" s="8" t="s">
        <v>92</v>
      </c>
      <c r="F14" s="101">
        <v>3600000</v>
      </c>
      <c r="G14" s="8" t="s">
        <v>20</v>
      </c>
      <c r="H14" s="101"/>
      <c r="I14" s="101"/>
      <c r="J14" s="8">
        <v>0.3</v>
      </c>
      <c r="K14" s="8">
        <v>901</v>
      </c>
      <c r="L14" s="8" t="s">
        <v>219</v>
      </c>
      <c r="M14" s="8" t="s">
        <v>185</v>
      </c>
      <c r="N14" s="8" t="s">
        <v>220</v>
      </c>
    </row>
    <row r="15" spans="1:14" ht="45">
      <c r="A15" s="102" t="s">
        <v>181</v>
      </c>
      <c r="B15" s="8" t="s">
        <v>221</v>
      </c>
      <c r="C15" s="8" t="s">
        <v>222</v>
      </c>
      <c r="D15" s="8" t="s">
        <v>64</v>
      </c>
      <c r="E15" s="8" t="s">
        <v>92</v>
      </c>
      <c r="F15" s="101">
        <v>6300000</v>
      </c>
      <c r="G15" s="8" t="s">
        <v>29</v>
      </c>
      <c r="H15" s="101"/>
      <c r="I15" s="8"/>
      <c r="J15" s="8">
        <v>0.18</v>
      </c>
      <c r="K15" s="8">
        <v>707</v>
      </c>
      <c r="L15" s="8" t="s">
        <v>223</v>
      </c>
      <c r="M15" s="8" t="s">
        <v>185</v>
      </c>
      <c r="N15" s="8" t="s">
        <v>80</v>
      </c>
    </row>
    <row r="16" spans="1:14" ht="75">
      <c r="A16" s="8" t="s">
        <v>224</v>
      </c>
      <c r="B16" s="8" t="s">
        <v>225</v>
      </c>
      <c r="C16" s="8" t="s">
        <v>226</v>
      </c>
      <c r="D16" s="8" t="s">
        <v>64</v>
      </c>
      <c r="E16" s="8" t="s">
        <v>92</v>
      </c>
      <c r="F16" s="101">
        <v>3100000</v>
      </c>
      <c r="G16" s="8" t="s">
        <v>46</v>
      </c>
      <c r="H16" s="101"/>
      <c r="I16" s="8"/>
      <c r="J16" s="8">
        <v>0.11</v>
      </c>
      <c r="K16" s="8">
        <v>706</v>
      </c>
      <c r="L16" s="8" t="s">
        <v>227</v>
      </c>
      <c r="M16" s="8" t="s">
        <v>198</v>
      </c>
      <c r="N16" s="8" t="s">
        <v>80</v>
      </c>
    </row>
    <row r="17" spans="1:14" ht="30">
      <c r="A17" s="8" t="s">
        <v>181</v>
      </c>
      <c r="B17" s="8" t="s">
        <v>228</v>
      </c>
      <c r="C17" s="8" t="s">
        <v>229</v>
      </c>
      <c r="D17" s="8" t="s">
        <v>64</v>
      </c>
      <c r="E17" s="8" t="s">
        <v>92</v>
      </c>
      <c r="F17" s="101">
        <v>3100000</v>
      </c>
      <c r="G17" s="8" t="s">
        <v>230</v>
      </c>
      <c r="H17" s="101"/>
      <c r="I17" s="8"/>
      <c r="J17" s="8">
        <v>0.19</v>
      </c>
      <c r="K17" s="8">
        <v>705</v>
      </c>
      <c r="L17" s="8" t="s">
        <v>231</v>
      </c>
      <c r="M17" s="8" t="s">
        <v>169</v>
      </c>
      <c r="N17" s="8" t="s">
        <v>232</v>
      </c>
    </row>
    <row r="18" spans="1:14" ht="135">
      <c r="A18" s="102" t="s">
        <v>181</v>
      </c>
      <c r="B18" s="8" t="s">
        <v>233</v>
      </c>
      <c r="C18" s="8" t="s">
        <v>234</v>
      </c>
      <c r="D18" s="8" t="s">
        <v>64</v>
      </c>
      <c r="E18" s="8" t="s">
        <v>92</v>
      </c>
      <c r="F18" s="101">
        <v>3300000</v>
      </c>
      <c r="G18" s="8" t="s">
        <v>29</v>
      </c>
      <c r="H18" s="101"/>
      <c r="I18" s="101"/>
      <c r="J18" s="8">
        <v>0.12</v>
      </c>
      <c r="K18" s="8">
        <v>786</v>
      </c>
      <c r="L18" s="8" t="s">
        <v>235</v>
      </c>
      <c r="M18" s="8" t="s">
        <v>169</v>
      </c>
      <c r="N18" s="8" t="s">
        <v>80</v>
      </c>
    </row>
    <row r="19" spans="1:14" ht="30">
      <c r="A19" s="8" t="s">
        <v>236</v>
      </c>
      <c r="B19" s="8" t="s">
        <v>237</v>
      </c>
      <c r="C19" s="8" t="s">
        <v>238</v>
      </c>
      <c r="D19" s="8" t="s">
        <v>64</v>
      </c>
      <c r="E19" s="8" t="s">
        <v>92</v>
      </c>
      <c r="F19" s="101">
        <v>9500000</v>
      </c>
      <c r="G19" s="8" t="s">
        <v>29</v>
      </c>
      <c r="H19" s="101"/>
      <c r="I19" s="101"/>
      <c r="J19" s="8">
        <v>0.5</v>
      </c>
      <c r="K19" s="8">
        <v>924</v>
      </c>
      <c r="L19" s="8" t="s">
        <v>239</v>
      </c>
      <c r="M19" s="8" t="s">
        <v>185</v>
      </c>
      <c r="N19" s="8" t="s">
        <v>80</v>
      </c>
    </row>
    <row r="20" spans="1:14" ht="105">
      <c r="A20" s="8" t="s">
        <v>240</v>
      </c>
      <c r="B20" s="8" t="s">
        <v>241</v>
      </c>
      <c r="C20" s="8" t="s">
        <v>238</v>
      </c>
      <c r="D20" s="8" t="s">
        <v>64</v>
      </c>
      <c r="E20" s="8" t="s">
        <v>92</v>
      </c>
      <c r="F20" s="101">
        <v>19000000</v>
      </c>
      <c r="G20" s="8" t="s">
        <v>97</v>
      </c>
      <c r="H20" s="101"/>
      <c r="I20" s="101"/>
      <c r="J20" s="8">
        <v>0.84</v>
      </c>
      <c r="K20" s="8">
        <v>19</v>
      </c>
      <c r="L20" s="8" t="s">
        <v>242</v>
      </c>
      <c r="M20" s="8" t="s">
        <v>185</v>
      </c>
      <c r="N20" s="8" t="s">
        <v>80</v>
      </c>
    </row>
    <row r="21" spans="1:14" ht="60">
      <c r="A21" s="8" t="s">
        <v>181</v>
      </c>
      <c r="B21" s="8" t="s">
        <v>243</v>
      </c>
      <c r="C21" s="8" t="s">
        <v>244</v>
      </c>
      <c r="D21" s="8" t="s">
        <v>64</v>
      </c>
      <c r="E21" s="8" t="s">
        <v>92</v>
      </c>
      <c r="F21" s="101">
        <v>5300000</v>
      </c>
      <c r="G21" s="8" t="s">
        <v>20</v>
      </c>
      <c r="H21" s="101"/>
      <c r="I21" s="8"/>
      <c r="J21" s="8">
        <v>0.94</v>
      </c>
      <c r="K21" s="8">
        <v>22</v>
      </c>
      <c r="L21" s="8" t="s">
        <v>245</v>
      </c>
      <c r="M21" s="8" t="s">
        <v>198</v>
      </c>
      <c r="N21" s="8" t="s">
        <v>246</v>
      </c>
    </row>
    <row r="22" spans="1:14" ht="30">
      <c r="A22" s="8" t="s">
        <v>247</v>
      </c>
      <c r="B22" s="8" t="s">
        <v>248</v>
      </c>
      <c r="C22" s="8" t="s">
        <v>249</v>
      </c>
      <c r="D22" s="8" t="s">
        <v>64</v>
      </c>
      <c r="E22" s="8" t="s">
        <v>92</v>
      </c>
      <c r="F22" s="101">
        <v>3000000</v>
      </c>
      <c r="G22" s="8" t="s">
        <v>97</v>
      </c>
      <c r="H22" s="101"/>
      <c r="I22" s="101"/>
      <c r="J22" s="8">
        <v>0.18</v>
      </c>
      <c r="K22" s="8">
        <v>709</v>
      </c>
      <c r="L22" s="8" t="s">
        <v>250</v>
      </c>
      <c r="M22" s="8" t="s">
        <v>198</v>
      </c>
      <c r="N22" s="8" t="s">
        <v>80</v>
      </c>
    </row>
    <row r="23" spans="1:14" ht="45">
      <c r="A23" s="8" t="s">
        <v>251</v>
      </c>
      <c r="B23" s="8" t="s">
        <v>252</v>
      </c>
      <c r="C23" s="8" t="s">
        <v>253</v>
      </c>
      <c r="D23" s="8" t="s">
        <v>254</v>
      </c>
      <c r="E23" s="8" t="s">
        <v>255</v>
      </c>
      <c r="F23" s="101">
        <v>1600000</v>
      </c>
      <c r="G23" s="8" t="s">
        <v>20</v>
      </c>
      <c r="H23" s="101"/>
      <c r="I23" s="101"/>
      <c r="J23" s="8">
        <v>0</v>
      </c>
      <c r="K23" s="8">
        <v>717</v>
      </c>
      <c r="L23" s="8" t="s">
        <v>256</v>
      </c>
      <c r="M23" s="8" t="s">
        <v>185</v>
      </c>
      <c r="N23" s="8" t="s">
        <v>80</v>
      </c>
    </row>
    <row r="24" spans="1:14" ht="30">
      <c r="A24" s="23" t="s">
        <v>257</v>
      </c>
      <c r="B24" s="24" t="s">
        <v>258</v>
      </c>
      <c r="C24" s="24" t="s">
        <v>259</v>
      </c>
      <c r="D24" s="24" t="s">
        <v>148</v>
      </c>
      <c r="E24" s="24" t="s">
        <v>92</v>
      </c>
      <c r="F24" s="98">
        <v>3600000</v>
      </c>
      <c r="G24" s="24" t="s">
        <v>46</v>
      </c>
      <c r="H24" s="97"/>
      <c r="I24" s="97"/>
      <c r="J24" s="24">
        <v>1</v>
      </c>
      <c r="K24" s="24">
        <v>318</v>
      </c>
      <c r="L24" s="24" t="s">
        <v>260</v>
      </c>
      <c r="M24" s="24" t="s">
        <v>261</v>
      </c>
      <c r="N24" s="25" t="s">
        <v>262</v>
      </c>
    </row>
    <row r="25" spans="1:14" ht="30">
      <c r="A25" s="23" t="s">
        <v>263</v>
      </c>
      <c r="B25" s="24" t="s">
        <v>264</v>
      </c>
      <c r="C25" s="24" t="s">
        <v>259</v>
      </c>
      <c r="D25" s="24" t="s">
        <v>148</v>
      </c>
      <c r="E25" s="24" t="s">
        <v>92</v>
      </c>
      <c r="F25" s="98">
        <v>3700000</v>
      </c>
      <c r="G25" s="24" t="s">
        <v>20</v>
      </c>
      <c r="H25" s="97"/>
      <c r="I25" s="97"/>
      <c r="J25" s="24">
        <v>0.7</v>
      </c>
      <c r="K25" s="24">
        <v>429</v>
      </c>
      <c r="L25" s="24" t="s">
        <v>265</v>
      </c>
      <c r="M25" s="24" t="s">
        <v>261</v>
      </c>
      <c r="N25" s="25" t="s">
        <v>262</v>
      </c>
    </row>
    <row r="26" spans="1:14" ht="30">
      <c r="A26" s="23" t="s">
        <v>266</v>
      </c>
      <c r="B26" s="24" t="s">
        <v>267</v>
      </c>
      <c r="C26" s="24" t="s">
        <v>259</v>
      </c>
      <c r="D26" s="24" t="s">
        <v>148</v>
      </c>
      <c r="E26" s="24" t="s">
        <v>92</v>
      </c>
      <c r="F26" s="98">
        <v>17500000</v>
      </c>
      <c r="G26" s="24" t="s">
        <v>20</v>
      </c>
      <c r="H26" s="97"/>
      <c r="I26" s="97"/>
      <c r="J26" s="24">
        <v>0.5</v>
      </c>
      <c r="K26" s="24">
        <v>435</v>
      </c>
      <c r="L26" s="47" t="s">
        <v>268</v>
      </c>
      <c r="M26" s="24" t="s">
        <v>261</v>
      </c>
      <c r="N26" s="100" t="s">
        <v>262</v>
      </c>
    </row>
    <row r="27" spans="1:14" ht="30">
      <c r="A27" s="23" t="s">
        <v>269</v>
      </c>
      <c r="B27" s="24" t="s">
        <v>270</v>
      </c>
      <c r="C27" s="24" t="s">
        <v>259</v>
      </c>
      <c r="D27" s="24" t="s">
        <v>148</v>
      </c>
      <c r="E27" s="24" t="s">
        <v>92</v>
      </c>
      <c r="F27" s="98">
        <v>7400000</v>
      </c>
      <c r="G27" s="24" t="s">
        <v>29</v>
      </c>
      <c r="H27" s="97"/>
      <c r="I27" s="97"/>
      <c r="J27" s="24">
        <v>0.8</v>
      </c>
      <c r="K27" s="24">
        <v>441</v>
      </c>
      <c r="L27" s="24" t="s">
        <v>271</v>
      </c>
      <c r="M27" s="24" t="s">
        <v>261</v>
      </c>
      <c r="N27" s="25" t="s">
        <v>262</v>
      </c>
    </row>
    <row r="28" spans="1:14" ht="30">
      <c r="A28" s="23" t="s">
        <v>272</v>
      </c>
      <c r="B28" s="24" t="s">
        <v>273</v>
      </c>
      <c r="C28" s="24" t="s">
        <v>274</v>
      </c>
      <c r="D28" s="24" t="s">
        <v>148</v>
      </c>
      <c r="E28" s="24" t="s">
        <v>92</v>
      </c>
      <c r="F28" s="98">
        <v>2800000</v>
      </c>
      <c r="G28" s="24" t="s">
        <v>46</v>
      </c>
      <c r="H28" s="97"/>
      <c r="I28" s="97"/>
      <c r="J28" s="24">
        <v>0.7</v>
      </c>
      <c r="K28" s="24">
        <v>651</v>
      </c>
      <c r="L28" s="24" t="s">
        <v>275</v>
      </c>
      <c r="M28" s="24" t="s">
        <v>198</v>
      </c>
      <c r="N28" s="25" t="s">
        <v>262</v>
      </c>
    </row>
    <row r="29" spans="1:14" ht="60">
      <c r="A29" s="23" t="s">
        <v>276</v>
      </c>
      <c r="B29" s="24" t="s">
        <v>277</v>
      </c>
      <c r="C29" s="24" t="s">
        <v>278</v>
      </c>
      <c r="D29" s="24" t="s">
        <v>148</v>
      </c>
      <c r="E29" s="24" t="s">
        <v>92</v>
      </c>
      <c r="F29" s="98">
        <v>3200000</v>
      </c>
      <c r="G29" s="24" t="s">
        <v>46</v>
      </c>
      <c r="H29" s="97"/>
      <c r="I29" s="97"/>
      <c r="J29" s="24">
        <v>0.3</v>
      </c>
      <c r="K29" s="24">
        <v>603</v>
      </c>
      <c r="L29" s="24" t="s">
        <v>279</v>
      </c>
      <c r="M29" s="24" t="s">
        <v>198</v>
      </c>
      <c r="N29" s="25" t="s">
        <v>262</v>
      </c>
    </row>
    <row r="30" spans="1:14" ht="105">
      <c r="A30" s="23" t="s">
        <v>280</v>
      </c>
      <c r="B30" s="24" t="s">
        <v>280</v>
      </c>
      <c r="C30" s="24" t="s">
        <v>281</v>
      </c>
      <c r="D30" s="24" t="s">
        <v>148</v>
      </c>
      <c r="E30" s="24" t="s">
        <v>92</v>
      </c>
      <c r="F30" s="98">
        <v>21300000</v>
      </c>
      <c r="G30" s="24" t="s">
        <v>20</v>
      </c>
      <c r="H30" s="97"/>
      <c r="I30" s="97"/>
      <c r="J30" s="24">
        <v>1.3</v>
      </c>
      <c r="K30" s="24">
        <v>333</v>
      </c>
      <c r="L30" s="24" t="s">
        <v>282</v>
      </c>
      <c r="M30" s="24" t="s">
        <v>283</v>
      </c>
      <c r="N30" s="25" t="s">
        <v>262</v>
      </c>
    </row>
    <row r="31" spans="1:14">
      <c r="F31" s="172"/>
    </row>
  </sheetData>
  <mergeCells count="2">
    <mergeCell ref="H1:I1"/>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3F521-BC3B-475F-8745-22F84F949998}">
  <sheetPr>
    <tabColor rgb="FFFFC000"/>
  </sheetPr>
  <dimension ref="A1:O38"/>
  <sheetViews>
    <sheetView workbookViewId="0">
      <pane ySplit="1" topLeftCell="A9" activePane="bottomLeft" state="frozen"/>
      <selection pane="bottomLeft" activeCell="C38" sqref="C38"/>
    </sheetView>
  </sheetViews>
  <sheetFormatPr defaultRowHeight="15"/>
  <cols>
    <col min="1" max="1" width="18.5703125" style="1" customWidth="1"/>
    <col min="2" max="2" width="22" style="1" customWidth="1"/>
    <col min="3" max="3" width="25.28515625" style="1" customWidth="1"/>
    <col min="4" max="4" width="15.85546875" style="1" customWidth="1"/>
    <col min="5" max="5" width="16.85546875" style="1" customWidth="1"/>
    <col min="6" max="6" width="17.42578125" style="1" customWidth="1"/>
    <col min="7" max="8" width="16.140625" style="1" customWidth="1"/>
    <col min="9" max="9" width="17.42578125" style="1" customWidth="1"/>
    <col min="10" max="10" width="14.42578125" style="1" customWidth="1"/>
    <col min="11" max="11" width="14" style="1" customWidth="1"/>
    <col min="12" max="12" width="14.28515625" style="1" customWidth="1"/>
    <col min="13" max="13" width="12.85546875" style="1" customWidth="1"/>
    <col min="14" max="14" width="39.7109375" style="1" customWidth="1"/>
    <col min="15" max="16384" width="9.140625" style="1"/>
  </cols>
  <sheetData>
    <row r="1" spans="1:15" ht="60">
      <c r="A1" s="210" t="s">
        <v>0</v>
      </c>
      <c r="B1" s="210" t="s">
        <v>55</v>
      </c>
      <c r="C1" s="210" t="s">
        <v>2</v>
      </c>
      <c r="D1" s="210" t="s">
        <v>56</v>
      </c>
      <c r="E1" s="210" t="s">
        <v>4</v>
      </c>
      <c r="F1" s="210" t="s">
        <v>284</v>
      </c>
      <c r="G1" s="210" t="s">
        <v>57</v>
      </c>
      <c r="H1" s="230" t="s">
        <v>58</v>
      </c>
      <c r="I1" s="230"/>
      <c r="J1" s="210" t="s">
        <v>8</v>
      </c>
      <c r="K1" s="210" t="s">
        <v>9</v>
      </c>
      <c r="L1" s="210" t="s">
        <v>34</v>
      </c>
      <c r="M1" s="210" t="s">
        <v>11</v>
      </c>
      <c r="N1" s="210" t="s">
        <v>12</v>
      </c>
    </row>
    <row r="2" spans="1:15" ht="15.75">
      <c r="A2" s="227" t="s">
        <v>285</v>
      </c>
      <c r="B2" s="227"/>
      <c r="C2" s="227"/>
    </row>
    <row r="3" spans="1:15" ht="75">
      <c r="A3" s="8" t="s">
        <v>286</v>
      </c>
      <c r="B3" s="8" t="s">
        <v>287</v>
      </c>
      <c r="C3" s="8" t="s">
        <v>288</v>
      </c>
      <c r="D3" s="8" t="s">
        <v>289</v>
      </c>
      <c r="E3" s="8" t="s">
        <v>290</v>
      </c>
      <c r="F3" s="101">
        <v>4100000</v>
      </c>
      <c r="G3" s="8" t="s">
        <v>29</v>
      </c>
      <c r="H3" s="101"/>
      <c r="I3" s="101"/>
      <c r="J3" s="8">
        <v>0.93</v>
      </c>
      <c r="K3" s="8">
        <v>737</v>
      </c>
      <c r="L3" s="8" t="s">
        <v>291</v>
      </c>
      <c r="M3" s="8" t="s">
        <v>292</v>
      </c>
      <c r="N3" s="8" t="s">
        <v>80</v>
      </c>
    </row>
    <row r="4" spans="1:15" ht="75">
      <c r="A4" s="8" t="s">
        <v>293</v>
      </c>
      <c r="B4" s="8" t="s">
        <v>294</v>
      </c>
      <c r="C4" s="8" t="s">
        <v>295</v>
      </c>
      <c r="D4" s="8" t="s">
        <v>289</v>
      </c>
      <c r="E4" s="8" t="s">
        <v>290</v>
      </c>
      <c r="F4" s="101">
        <v>12000000</v>
      </c>
      <c r="G4" s="8" t="s">
        <v>29</v>
      </c>
      <c r="H4" s="101"/>
      <c r="I4" s="101"/>
      <c r="J4" s="8">
        <v>1.78</v>
      </c>
      <c r="K4" s="8">
        <v>747</v>
      </c>
      <c r="L4" s="8" t="s">
        <v>198</v>
      </c>
      <c r="M4" s="8" t="s">
        <v>296</v>
      </c>
      <c r="N4" s="8" t="s">
        <v>80</v>
      </c>
    </row>
    <row r="5" spans="1:15" ht="75">
      <c r="A5" s="8" t="s">
        <v>297</v>
      </c>
      <c r="B5" s="8" t="s">
        <v>298</v>
      </c>
      <c r="C5" s="8" t="s">
        <v>299</v>
      </c>
      <c r="D5" s="8" t="s">
        <v>289</v>
      </c>
      <c r="E5" s="8" t="s">
        <v>290</v>
      </c>
      <c r="F5" s="101">
        <v>3800000</v>
      </c>
      <c r="G5" s="8" t="s">
        <v>29</v>
      </c>
      <c r="H5" s="101"/>
      <c r="I5" s="101"/>
      <c r="J5" s="8">
        <v>0.57999999999999996</v>
      </c>
      <c r="K5" s="8">
        <v>765</v>
      </c>
      <c r="L5" s="8" t="s">
        <v>198</v>
      </c>
      <c r="M5" s="8" t="s">
        <v>300</v>
      </c>
      <c r="N5" s="8" t="s">
        <v>301</v>
      </c>
    </row>
    <row r="6" spans="1:15" s="21" customFormat="1" ht="180">
      <c r="A6" s="105" t="s">
        <v>302</v>
      </c>
      <c r="B6" s="105" t="s">
        <v>303</v>
      </c>
      <c r="C6" s="105" t="s">
        <v>304</v>
      </c>
      <c r="D6" s="105" t="s">
        <v>289</v>
      </c>
      <c r="E6" s="105" t="s">
        <v>305</v>
      </c>
      <c r="F6" s="106">
        <v>1575000</v>
      </c>
      <c r="G6" s="105" t="s">
        <v>46</v>
      </c>
      <c r="H6" s="106"/>
      <c r="I6" s="105"/>
      <c r="J6" s="105">
        <v>0.4</v>
      </c>
      <c r="K6" s="105">
        <v>750</v>
      </c>
      <c r="L6" s="105" t="s">
        <v>185</v>
      </c>
      <c r="M6" s="105" t="s">
        <v>306</v>
      </c>
      <c r="N6" s="105" t="s">
        <v>307</v>
      </c>
      <c r="O6" s="214"/>
    </row>
    <row r="7" spans="1:15" ht="75">
      <c r="A7" s="8" t="s">
        <v>308</v>
      </c>
      <c r="B7" s="8" t="s">
        <v>309</v>
      </c>
      <c r="C7" s="8" t="s">
        <v>310</v>
      </c>
      <c r="D7" s="8" t="s">
        <v>289</v>
      </c>
      <c r="E7" s="8" t="s">
        <v>290</v>
      </c>
      <c r="F7" s="101">
        <v>2800000</v>
      </c>
      <c r="G7" s="8" t="s">
        <v>29</v>
      </c>
      <c r="H7" s="101"/>
      <c r="I7" s="101"/>
      <c r="J7" s="8">
        <v>0.44</v>
      </c>
      <c r="K7" s="8">
        <v>809</v>
      </c>
      <c r="L7" s="8" t="s">
        <v>198</v>
      </c>
      <c r="M7" s="8" t="s">
        <v>311</v>
      </c>
      <c r="N7" s="8" t="s">
        <v>80</v>
      </c>
    </row>
    <row r="8" spans="1:15" ht="75">
      <c r="A8" s="8" t="s">
        <v>216</v>
      </c>
      <c r="B8" s="8" t="s">
        <v>312</v>
      </c>
      <c r="C8" s="8" t="s">
        <v>313</v>
      </c>
      <c r="D8" s="8" t="s">
        <v>64</v>
      </c>
      <c r="E8" s="8" t="s">
        <v>290</v>
      </c>
      <c r="F8" s="101">
        <v>600000</v>
      </c>
      <c r="G8" s="8" t="s">
        <v>20</v>
      </c>
      <c r="H8" s="101"/>
      <c r="I8" s="101"/>
      <c r="J8" s="8">
        <v>0.48</v>
      </c>
      <c r="K8" s="8">
        <v>3</v>
      </c>
      <c r="L8" s="8" t="s">
        <v>185</v>
      </c>
      <c r="M8" s="8" t="s">
        <v>314</v>
      </c>
      <c r="N8" s="107" t="s">
        <v>315</v>
      </c>
    </row>
    <row r="9" spans="1:15" ht="75">
      <c r="A9" s="8" t="s">
        <v>316</v>
      </c>
      <c r="B9" s="8" t="s">
        <v>317</v>
      </c>
      <c r="C9" s="8" t="s">
        <v>313</v>
      </c>
      <c r="D9" s="8" t="s">
        <v>64</v>
      </c>
      <c r="E9" s="8" t="s">
        <v>290</v>
      </c>
      <c r="F9" s="101">
        <v>250000</v>
      </c>
      <c r="G9" s="8" t="s">
        <v>46</v>
      </c>
      <c r="H9" s="101"/>
      <c r="I9" s="101"/>
      <c r="J9" s="8">
        <v>0.2</v>
      </c>
      <c r="K9" s="8">
        <v>6</v>
      </c>
      <c r="L9" s="8" t="s">
        <v>185</v>
      </c>
      <c r="M9" s="8" t="s">
        <v>318</v>
      </c>
      <c r="N9" s="107" t="s">
        <v>315</v>
      </c>
    </row>
    <row r="10" spans="1:15" ht="75">
      <c r="A10" s="8" t="s">
        <v>319</v>
      </c>
      <c r="B10" s="8" t="s">
        <v>320</v>
      </c>
      <c r="C10" s="8" t="s">
        <v>313</v>
      </c>
      <c r="D10" s="8" t="s">
        <v>64</v>
      </c>
      <c r="E10" s="8" t="s">
        <v>290</v>
      </c>
      <c r="F10" s="101">
        <v>370000</v>
      </c>
      <c r="G10" s="8" t="s">
        <v>46</v>
      </c>
      <c r="H10" s="101"/>
      <c r="I10" s="101"/>
      <c r="J10" s="8">
        <v>0.31</v>
      </c>
      <c r="K10" s="8">
        <v>54</v>
      </c>
      <c r="L10" s="8" t="s">
        <v>185</v>
      </c>
      <c r="M10" s="8" t="s">
        <v>321</v>
      </c>
      <c r="N10" s="107" t="s">
        <v>315</v>
      </c>
    </row>
    <row r="11" spans="1:15" ht="90">
      <c r="A11" s="8" t="s">
        <v>322</v>
      </c>
      <c r="B11" s="8" t="s">
        <v>323</v>
      </c>
      <c r="C11" s="8" t="s">
        <v>324</v>
      </c>
      <c r="D11" s="8" t="s">
        <v>64</v>
      </c>
      <c r="E11" s="8" t="s">
        <v>305</v>
      </c>
      <c r="F11" s="101">
        <v>4800000</v>
      </c>
      <c r="G11" s="8" t="s">
        <v>97</v>
      </c>
      <c r="H11" s="101"/>
      <c r="I11" s="101"/>
      <c r="J11" s="8">
        <v>0.61</v>
      </c>
      <c r="K11" s="8">
        <v>98</v>
      </c>
      <c r="L11" s="8" t="s">
        <v>198</v>
      </c>
      <c r="M11" s="8" t="s">
        <v>325</v>
      </c>
      <c r="N11" s="8" t="s">
        <v>80</v>
      </c>
    </row>
    <row r="12" spans="1:15" ht="75">
      <c r="A12" s="8" t="s">
        <v>135</v>
      </c>
      <c r="B12" s="8" t="s">
        <v>326</v>
      </c>
      <c r="C12" s="8" t="s">
        <v>327</v>
      </c>
      <c r="D12" s="8" t="s">
        <v>64</v>
      </c>
      <c r="E12" s="8" t="s">
        <v>92</v>
      </c>
      <c r="F12" s="101">
        <v>4300000</v>
      </c>
      <c r="G12" s="8" t="s">
        <v>29</v>
      </c>
      <c r="H12" s="101"/>
      <c r="I12" s="101"/>
      <c r="J12" s="8">
        <v>0.7</v>
      </c>
      <c r="K12" s="8">
        <v>909</v>
      </c>
      <c r="L12" s="8" t="s">
        <v>185</v>
      </c>
      <c r="M12" s="8" t="s">
        <v>328</v>
      </c>
      <c r="N12" s="8" t="s">
        <v>80</v>
      </c>
    </row>
    <row r="13" spans="1:15" ht="90">
      <c r="A13" s="8" t="s">
        <v>329</v>
      </c>
      <c r="B13" s="8" t="s">
        <v>330</v>
      </c>
      <c r="C13" s="8" t="s">
        <v>331</v>
      </c>
      <c r="D13" s="8" t="s">
        <v>64</v>
      </c>
      <c r="E13" s="8" t="s">
        <v>305</v>
      </c>
      <c r="F13" s="101">
        <v>3600000</v>
      </c>
      <c r="G13" s="8" t="s">
        <v>46</v>
      </c>
      <c r="H13" s="101"/>
      <c r="I13" s="101"/>
      <c r="J13" s="8">
        <v>0.46</v>
      </c>
      <c r="K13" s="8">
        <v>918</v>
      </c>
      <c r="L13" s="8" t="s">
        <v>185</v>
      </c>
      <c r="M13" s="8" t="s">
        <v>332</v>
      </c>
      <c r="N13" s="8" t="s">
        <v>80</v>
      </c>
    </row>
    <row r="14" spans="1:15" ht="90">
      <c r="A14" s="8" t="s">
        <v>240</v>
      </c>
      <c r="B14" s="8" t="s">
        <v>333</v>
      </c>
      <c r="C14" s="8" t="s">
        <v>334</v>
      </c>
      <c r="D14" s="8" t="s">
        <v>64</v>
      </c>
      <c r="E14" s="8" t="s">
        <v>305</v>
      </c>
      <c r="F14" s="101">
        <v>4500000</v>
      </c>
      <c r="G14" s="8" t="s">
        <v>20</v>
      </c>
      <c r="H14" s="101"/>
      <c r="I14" s="101"/>
      <c r="J14" s="8">
        <v>0.81</v>
      </c>
      <c r="K14" s="8">
        <v>933</v>
      </c>
      <c r="L14" s="8" t="s">
        <v>335</v>
      </c>
      <c r="M14" s="8" t="s">
        <v>336</v>
      </c>
      <c r="N14" s="8" t="s">
        <v>337</v>
      </c>
    </row>
    <row r="15" spans="1:15" ht="105">
      <c r="A15" s="8" t="s">
        <v>338</v>
      </c>
      <c r="B15" s="8" t="s">
        <v>339</v>
      </c>
      <c r="C15" s="8" t="s">
        <v>340</v>
      </c>
      <c r="D15" s="8" t="s">
        <v>64</v>
      </c>
      <c r="E15" s="8" t="s">
        <v>305</v>
      </c>
      <c r="F15" s="101">
        <v>6000000</v>
      </c>
      <c r="G15" s="8" t="s">
        <v>46</v>
      </c>
      <c r="H15" s="101"/>
      <c r="I15" s="101"/>
      <c r="J15" s="8">
        <v>0.67</v>
      </c>
      <c r="K15" s="8">
        <v>945</v>
      </c>
      <c r="L15" s="8" t="s">
        <v>185</v>
      </c>
      <c r="M15" s="8" t="s">
        <v>341</v>
      </c>
      <c r="N15" s="107" t="s">
        <v>342</v>
      </c>
    </row>
    <row r="16" spans="1:15" ht="90">
      <c r="A16" s="8" t="s">
        <v>343</v>
      </c>
      <c r="B16" s="8" t="s">
        <v>344</v>
      </c>
      <c r="C16" s="8" t="s">
        <v>345</v>
      </c>
      <c r="D16" s="8" t="s">
        <v>64</v>
      </c>
      <c r="E16" s="8" t="s">
        <v>305</v>
      </c>
      <c r="F16" s="101">
        <v>2300000</v>
      </c>
      <c r="G16" s="8" t="s">
        <v>346</v>
      </c>
      <c r="H16" s="101"/>
      <c r="I16" s="8"/>
      <c r="J16" s="8">
        <v>0.2</v>
      </c>
      <c r="K16" s="8">
        <v>962</v>
      </c>
      <c r="L16" s="8" t="s">
        <v>198</v>
      </c>
      <c r="M16" s="8" t="s">
        <v>347</v>
      </c>
      <c r="N16" s="8" t="s">
        <v>80</v>
      </c>
    </row>
    <row r="17" spans="1:14" ht="90">
      <c r="A17" s="8" t="s">
        <v>348</v>
      </c>
      <c r="B17" s="8" t="s">
        <v>349</v>
      </c>
      <c r="C17" s="8" t="s">
        <v>350</v>
      </c>
      <c r="D17" s="8" t="s">
        <v>64</v>
      </c>
      <c r="E17" s="8" t="s">
        <v>305</v>
      </c>
      <c r="F17" s="101">
        <v>3000000</v>
      </c>
      <c r="G17" s="8" t="s">
        <v>97</v>
      </c>
      <c r="H17" s="101"/>
      <c r="I17" s="101"/>
      <c r="J17" s="8">
        <v>0.47</v>
      </c>
      <c r="K17" s="8">
        <v>920</v>
      </c>
      <c r="L17" s="8" t="s">
        <v>198</v>
      </c>
      <c r="M17" s="8" t="s">
        <v>351</v>
      </c>
      <c r="N17" s="8" t="s">
        <v>80</v>
      </c>
    </row>
    <row r="18" spans="1:14" ht="75">
      <c r="A18" s="8" t="s">
        <v>352</v>
      </c>
      <c r="B18" s="8" t="s">
        <v>353</v>
      </c>
      <c r="C18" s="8" t="s">
        <v>354</v>
      </c>
      <c r="D18" s="8" t="s">
        <v>289</v>
      </c>
      <c r="E18" s="8" t="s">
        <v>355</v>
      </c>
      <c r="F18" s="101">
        <v>470000</v>
      </c>
      <c r="G18" s="8" t="s">
        <v>20</v>
      </c>
      <c r="H18" s="101"/>
      <c r="I18" s="101"/>
      <c r="J18" s="8">
        <v>0.11</v>
      </c>
      <c r="K18" s="8">
        <v>925</v>
      </c>
      <c r="L18" s="8" t="s">
        <v>291</v>
      </c>
      <c r="M18" s="8" t="s">
        <v>356</v>
      </c>
      <c r="N18" s="8" t="s">
        <v>80</v>
      </c>
    </row>
    <row r="19" spans="1:14" ht="75">
      <c r="A19" s="8" t="s">
        <v>247</v>
      </c>
      <c r="B19" s="8" t="s">
        <v>357</v>
      </c>
      <c r="C19" s="8" t="s">
        <v>358</v>
      </c>
      <c r="D19" s="8" t="s">
        <v>64</v>
      </c>
      <c r="E19" s="8" t="s">
        <v>290</v>
      </c>
      <c r="F19" s="101">
        <v>1500000</v>
      </c>
      <c r="G19" s="8" t="s">
        <v>46</v>
      </c>
      <c r="H19" s="101"/>
      <c r="I19" s="101"/>
      <c r="J19" s="8">
        <v>0.31</v>
      </c>
      <c r="K19" s="8">
        <v>710</v>
      </c>
      <c r="L19" s="8" t="s">
        <v>359</v>
      </c>
      <c r="M19" s="8" t="s">
        <v>360</v>
      </c>
      <c r="N19" s="8" t="s">
        <v>80</v>
      </c>
    </row>
    <row r="20" spans="1:14" ht="90">
      <c r="A20" s="8" t="s">
        <v>361</v>
      </c>
      <c r="B20" s="8" t="s">
        <v>362</v>
      </c>
      <c r="C20" s="8" t="s">
        <v>363</v>
      </c>
      <c r="D20" s="8" t="s">
        <v>64</v>
      </c>
      <c r="E20" s="8" t="s">
        <v>305</v>
      </c>
      <c r="F20" s="101">
        <v>1900000</v>
      </c>
      <c r="G20" s="8" t="s">
        <v>29</v>
      </c>
      <c r="H20" s="101"/>
      <c r="I20" s="101"/>
      <c r="J20" s="8">
        <v>0.52</v>
      </c>
      <c r="K20" s="8">
        <v>826</v>
      </c>
      <c r="L20" s="8" t="s">
        <v>198</v>
      </c>
      <c r="M20" s="8" t="s">
        <v>364</v>
      </c>
      <c r="N20" s="8" t="s">
        <v>80</v>
      </c>
    </row>
    <row r="21" spans="1:14" ht="90">
      <c r="A21" s="8" t="s">
        <v>365</v>
      </c>
      <c r="B21" s="8" t="s">
        <v>366</v>
      </c>
      <c r="C21" s="8" t="s">
        <v>367</v>
      </c>
      <c r="D21" s="8" t="s">
        <v>368</v>
      </c>
      <c r="E21" s="8" t="s">
        <v>305</v>
      </c>
      <c r="F21" s="101">
        <v>3400000</v>
      </c>
      <c r="G21" s="8" t="s">
        <v>97</v>
      </c>
      <c r="H21" s="101"/>
      <c r="I21" s="101"/>
      <c r="J21" s="8">
        <v>0.39</v>
      </c>
      <c r="K21" s="8">
        <v>827</v>
      </c>
      <c r="L21" s="8" t="s">
        <v>359</v>
      </c>
      <c r="M21" s="8" t="s">
        <v>369</v>
      </c>
      <c r="N21" s="8" t="s">
        <v>80</v>
      </c>
    </row>
    <row r="22" spans="1:14" ht="90">
      <c r="A22" s="8" t="s">
        <v>370</v>
      </c>
      <c r="B22" s="8" t="s">
        <v>371</v>
      </c>
      <c r="C22" s="8" t="s">
        <v>372</v>
      </c>
      <c r="D22" s="8" t="s">
        <v>64</v>
      </c>
      <c r="E22" s="8" t="s">
        <v>305</v>
      </c>
      <c r="F22" s="101">
        <v>3500000</v>
      </c>
      <c r="G22" s="8" t="s">
        <v>29</v>
      </c>
      <c r="H22" s="101"/>
      <c r="I22" s="101"/>
      <c r="J22" s="8">
        <v>0.49</v>
      </c>
      <c r="K22" s="8">
        <v>828</v>
      </c>
      <c r="L22" s="8" t="s">
        <v>198</v>
      </c>
      <c r="M22" s="8" t="s">
        <v>373</v>
      </c>
      <c r="N22" s="8" t="s">
        <v>80</v>
      </c>
    </row>
    <row r="23" spans="1:14" ht="75">
      <c r="A23" s="8" t="s">
        <v>204</v>
      </c>
      <c r="B23" s="8" t="s">
        <v>374</v>
      </c>
      <c r="C23" s="8" t="s">
        <v>375</v>
      </c>
      <c r="D23" s="8" t="s">
        <v>64</v>
      </c>
      <c r="E23" s="8" t="s">
        <v>290</v>
      </c>
      <c r="F23" s="101">
        <v>460000</v>
      </c>
      <c r="G23" s="8" t="s">
        <v>20</v>
      </c>
      <c r="H23" s="101"/>
      <c r="I23" s="101"/>
      <c r="J23" s="8"/>
      <c r="K23" s="8">
        <v>784</v>
      </c>
      <c r="L23" s="8" t="s">
        <v>198</v>
      </c>
      <c r="M23" s="8" t="s">
        <v>376</v>
      </c>
      <c r="N23" s="8" t="s">
        <v>377</v>
      </c>
    </row>
    <row r="24" spans="1:14" ht="105">
      <c r="A24" s="23" t="s">
        <v>378</v>
      </c>
      <c r="B24" s="24" t="s">
        <v>379</v>
      </c>
      <c r="C24" s="24" t="s">
        <v>380</v>
      </c>
      <c r="D24" s="24" t="s">
        <v>148</v>
      </c>
      <c r="E24" s="96" t="s">
        <v>290</v>
      </c>
      <c r="F24" s="98">
        <v>3900000</v>
      </c>
      <c r="G24" s="24" t="s">
        <v>46</v>
      </c>
      <c r="H24" s="97"/>
      <c r="I24" s="97"/>
      <c r="J24" s="24">
        <v>0.6</v>
      </c>
      <c r="K24" s="24">
        <v>315</v>
      </c>
      <c r="L24" s="24" t="s">
        <v>74</v>
      </c>
      <c r="M24" s="24" t="s">
        <v>381</v>
      </c>
      <c r="N24" s="25" t="s">
        <v>23</v>
      </c>
    </row>
    <row r="25" spans="1:14" ht="120">
      <c r="A25" s="23" t="s">
        <v>382</v>
      </c>
      <c r="B25" s="24" t="s">
        <v>383</v>
      </c>
      <c r="C25" s="24" t="s">
        <v>384</v>
      </c>
      <c r="D25" s="24" t="s">
        <v>385</v>
      </c>
      <c r="E25" s="96" t="s">
        <v>290</v>
      </c>
      <c r="F25" s="98">
        <v>9200000</v>
      </c>
      <c r="G25" s="24" t="s">
        <v>46</v>
      </c>
      <c r="H25" s="97"/>
      <c r="I25" s="97"/>
      <c r="J25" s="24">
        <v>1.6</v>
      </c>
      <c r="K25" s="24">
        <v>343</v>
      </c>
      <c r="L25" s="24" t="s">
        <v>74</v>
      </c>
      <c r="M25" s="24" t="s">
        <v>386</v>
      </c>
      <c r="N25" s="25" t="s">
        <v>23</v>
      </c>
    </row>
    <row r="26" spans="1:14" ht="105">
      <c r="A26" s="23" t="s">
        <v>387</v>
      </c>
      <c r="B26" s="24" t="s">
        <v>388</v>
      </c>
      <c r="C26" s="24" t="s">
        <v>288</v>
      </c>
      <c r="D26" s="24" t="s">
        <v>148</v>
      </c>
      <c r="E26" s="96" t="s">
        <v>290</v>
      </c>
      <c r="F26" s="98">
        <v>11800000</v>
      </c>
      <c r="G26" s="24" t="s">
        <v>20</v>
      </c>
      <c r="H26" s="97"/>
      <c r="I26" s="97"/>
      <c r="J26" s="24">
        <v>1.68</v>
      </c>
      <c r="K26" s="24">
        <v>414</v>
      </c>
      <c r="L26" s="24" t="s">
        <v>198</v>
      </c>
      <c r="M26" s="24" t="s">
        <v>389</v>
      </c>
      <c r="N26" s="25" t="s">
        <v>23</v>
      </c>
    </row>
    <row r="27" spans="1:14" ht="120">
      <c r="A27" s="23" t="s">
        <v>390</v>
      </c>
      <c r="B27" s="24" t="s">
        <v>391</v>
      </c>
      <c r="C27" s="24" t="s">
        <v>392</v>
      </c>
      <c r="D27" s="24" t="s">
        <v>148</v>
      </c>
      <c r="E27" s="96" t="s">
        <v>305</v>
      </c>
      <c r="F27" s="98">
        <v>11200000</v>
      </c>
      <c r="G27" s="24" t="s">
        <v>46</v>
      </c>
      <c r="H27" s="97"/>
      <c r="I27" s="97"/>
      <c r="J27" s="24">
        <v>1.01</v>
      </c>
      <c r="K27" s="24">
        <v>481</v>
      </c>
      <c r="L27" s="24" t="s">
        <v>74</v>
      </c>
      <c r="M27" s="24" t="s">
        <v>393</v>
      </c>
      <c r="N27" s="25" t="s">
        <v>23</v>
      </c>
    </row>
    <row r="28" spans="1:14" ht="105">
      <c r="A28" s="23" t="s">
        <v>394</v>
      </c>
      <c r="B28" s="24" t="s">
        <v>395</v>
      </c>
      <c r="C28" s="24" t="s">
        <v>288</v>
      </c>
      <c r="D28" s="24" t="s">
        <v>148</v>
      </c>
      <c r="E28" s="96" t="s">
        <v>290</v>
      </c>
      <c r="F28" s="98">
        <v>3900000</v>
      </c>
      <c r="G28" s="24" t="s">
        <v>396</v>
      </c>
      <c r="H28" s="97"/>
      <c r="I28" s="97"/>
      <c r="J28" s="24">
        <v>0.7</v>
      </c>
      <c r="K28" s="24">
        <v>670</v>
      </c>
      <c r="L28" s="24" t="s">
        <v>198</v>
      </c>
      <c r="M28" s="24" t="s">
        <v>397</v>
      </c>
      <c r="N28" s="25" t="s">
        <v>23</v>
      </c>
    </row>
    <row r="29" spans="1:14" ht="105">
      <c r="A29" s="103" t="s">
        <v>398</v>
      </c>
      <c r="B29" s="96" t="s">
        <v>399</v>
      </c>
      <c r="C29" s="96" t="s">
        <v>288</v>
      </c>
      <c r="D29" s="96" t="s">
        <v>400</v>
      </c>
      <c r="E29" s="96" t="s">
        <v>290</v>
      </c>
      <c r="F29" s="104">
        <v>9300000</v>
      </c>
      <c r="G29" s="96" t="s">
        <v>46</v>
      </c>
      <c r="H29" s="97"/>
      <c r="I29" s="97"/>
      <c r="J29" s="96">
        <v>1.1399999999999999</v>
      </c>
      <c r="K29" s="96">
        <v>527</v>
      </c>
      <c r="L29" s="96" t="s">
        <v>185</v>
      </c>
      <c r="M29" s="96" t="s">
        <v>401</v>
      </c>
      <c r="N29" s="96" t="s">
        <v>23</v>
      </c>
    </row>
    <row r="30" spans="1:14" ht="120">
      <c r="A30" s="103" t="s">
        <v>402</v>
      </c>
      <c r="B30" s="96" t="s">
        <v>403</v>
      </c>
      <c r="C30" s="96" t="s">
        <v>392</v>
      </c>
      <c r="D30" s="96" t="s">
        <v>400</v>
      </c>
      <c r="E30" s="96" t="s">
        <v>305</v>
      </c>
      <c r="F30" s="104">
        <v>7000000</v>
      </c>
      <c r="G30" s="96" t="s">
        <v>20</v>
      </c>
      <c r="H30" s="97"/>
      <c r="I30" s="97"/>
      <c r="J30" s="96">
        <v>0.93</v>
      </c>
      <c r="K30" s="96">
        <v>554</v>
      </c>
      <c r="L30" s="96" t="s">
        <v>185</v>
      </c>
      <c r="M30" s="96" t="s">
        <v>404</v>
      </c>
      <c r="N30" s="96" t="s">
        <v>23</v>
      </c>
    </row>
    <row r="31" spans="1:14" ht="105">
      <c r="A31" s="23" t="s">
        <v>405</v>
      </c>
      <c r="B31" s="24" t="s">
        <v>406</v>
      </c>
      <c r="C31" s="24" t="s">
        <v>288</v>
      </c>
      <c r="D31" s="24" t="s">
        <v>385</v>
      </c>
      <c r="E31" s="96" t="s">
        <v>290</v>
      </c>
      <c r="F31" s="98">
        <v>1500000</v>
      </c>
      <c r="G31" s="24" t="s">
        <v>46</v>
      </c>
      <c r="H31" s="97"/>
      <c r="I31" s="97"/>
      <c r="J31" s="24">
        <v>0.3</v>
      </c>
      <c r="K31" s="24">
        <v>662</v>
      </c>
      <c r="L31" s="96" t="s">
        <v>198</v>
      </c>
      <c r="M31" s="24" t="s">
        <v>407</v>
      </c>
      <c r="N31" s="25" t="s">
        <v>23</v>
      </c>
    </row>
    <row r="32" spans="1:14" ht="120">
      <c r="A32" s="103" t="s">
        <v>408</v>
      </c>
      <c r="B32" s="96" t="s">
        <v>409</v>
      </c>
      <c r="C32" s="96" t="s">
        <v>392</v>
      </c>
      <c r="D32" s="96" t="s">
        <v>400</v>
      </c>
      <c r="E32" s="96" t="s">
        <v>305</v>
      </c>
      <c r="F32" s="104">
        <v>4400000</v>
      </c>
      <c r="G32" s="96" t="s">
        <v>46</v>
      </c>
      <c r="H32" s="97"/>
      <c r="I32" s="97"/>
      <c r="J32" s="96">
        <v>0.62</v>
      </c>
      <c r="K32" s="96">
        <v>631</v>
      </c>
      <c r="L32" s="96" t="s">
        <v>185</v>
      </c>
      <c r="M32" s="96" t="s">
        <v>410</v>
      </c>
      <c r="N32" s="96" t="s">
        <v>23</v>
      </c>
    </row>
    <row r="33" spans="1:14" ht="105">
      <c r="A33" s="23" t="s">
        <v>408</v>
      </c>
      <c r="B33" s="24" t="s">
        <v>411</v>
      </c>
      <c r="C33" s="24" t="s">
        <v>288</v>
      </c>
      <c r="D33" s="24" t="s">
        <v>148</v>
      </c>
      <c r="E33" s="96" t="s">
        <v>290</v>
      </c>
      <c r="F33" s="98">
        <v>3200000</v>
      </c>
      <c r="G33" s="24" t="s">
        <v>20</v>
      </c>
      <c r="H33" s="97"/>
      <c r="I33" s="97"/>
      <c r="J33" s="24">
        <v>0.53</v>
      </c>
      <c r="K33" s="24">
        <v>632</v>
      </c>
      <c r="L33" s="96" t="s">
        <v>185</v>
      </c>
      <c r="M33" s="24" t="s">
        <v>412</v>
      </c>
      <c r="N33" s="96" t="s">
        <v>23</v>
      </c>
    </row>
    <row r="34" spans="1:14" ht="105">
      <c r="A34" s="23" t="s">
        <v>413</v>
      </c>
      <c r="B34" s="24" t="s">
        <v>414</v>
      </c>
      <c r="C34" s="24" t="s">
        <v>288</v>
      </c>
      <c r="D34" s="24" t="s">
        <v>148</v>
      </c>
      <c r="E34" s="96" t="s">
        <v>290</v>
      </c>
      <c r="F34" s="98">
        <v>163000</v>
      </c>
      <c r="G34" s="24" t="s">
        <v>29</v>
      </c>
      <c r="H34" s="97"/>
      <c r="I34" s="97"/>
      <c r="J34" s="24">
        <v>0.19</v>
      </c>
      <c r="K34" s="24">
        <v>664</v>
      </c>
      <c r="L34" s="24" t="s">
        <v>74</v>
      </c>
      <c r="M34" s="24" t="s">
        <v>415</v>
      </c>
      <c r="N34" s="25" t="s">
        <v>416</v>
      </c>
    </row>
    <row r="35" spans="1:14" ht="105">
      <c r="A35" s="1" t="s">
        <v>417</v>
      </c>
      <c r="B35" s="1" t="s">
        <v>418</v>
      </c>
      <c r="C35" s="1" t="s">
        <v>419</v>
      </c>
      <c r="D35" s="1" t="s">
        <v>385</v>
      </c>
      <c r="F35" s="2">
        <v>8700000</v>
      </c>
      <c r="G35" s="214"/>
      <c r="J35" s="1">
        <v>1.3</v>
      </c>
      <c r="M35" s="1" t="s">
        <v>420</v>
      </c>
    </row>
    <row r="36" spans="1:14" ht="45">
      <c r="A36" s="1" t="s">
        <v>421</v>
      </c>
      <c r="B36" s="1" t="s">
        <v>422</v>
      </c>
      <c r="C36" s="1" t="s">
        <v>423</v>
      </c>
      <c r="D36" s="1" t="s">
        <v>148</v>
      </c>
      <c r="F36" s="2">
        <v>8100000</v>
      </c>
      <c r="G36" s="214"/>
      <c r="J36" s="1">
        <v>1.4</v>
      </c>
      <c r="M36" s="1" t="s">
        <v>424</v>
      </c>
    </row>
    <row r="37" spans="1:14" ht="45">
      <c r="A37" s="1" t="s">
        <v>425</v>
      </c>
      <c r="B37" s="1" t="s">
        <v>426</v>
      </c>
      <c r="C37" s="1" t="s">
        <v>427</v>
      </c>
      <c r="D37" s="1" t="s">
        <v>385</v>
      </c>
      <c r="F37" s="45">
        <v>5700000</v>
      </c>
      <c r="G37" s="214"/>
      <c r="J37" s="1">
        <v>0.9</v>
      </c>
      <c r="M37" s="1" t="s">
        <v>428</v>
      </c>
      <c r="N37" s="214" t="s">
        <v>429</v>
      </c>
    </row>
    <row r="38" spans="1:14" ht="30">
      <c r="A38" s="185" t="s">
        <v>430</v>
      </c>
      <c r="B38" s="185" t="s">
        <v>431</v>
      </c>
      <c r="C38" s="185" t="s">
        <v>432</v>
      </c>
      <c r="D38" s="185" t="s">
        <v>400</v>
      </c>
      <c r="E38" s="185"/>
      <c r="F38" s="186">
        <v>272000</v>
      </c>
      <c r="G38" s="185"/>
      <c r="M38" s="1" t="s">
        <v>433</v>
      </c>
      <c r="N38" s="1" t="s">
        <v>434</v>
      </c>
    </row>
  </sheetData>
  <mergeCells count="2">
    <mergeCell ref="A2:C2"/>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FC6A-0D6A-436E-A84F-DAEF42ADCDAE}">
  <sheetPr>
    <tabColor rgb="FF92D050"/>
  </sheetPr>
  <dimension ref="A1:O52"/>
  <sheetViews>
    <sheetView workbookViewId="0">
      <pane ySplit="1" topLeftCell="A26" activePane="bottomLeft" state="frozen"/>
      <selection pane="bottomLeft" activeCell="L1" sqref="L1"/>
    </sheetView>
  </sheetViews>
  <sheetFormatPr defaultRowHeight="15"/>
  <cols>
    <col min="1" max="1" width="23.85546875" style="1" customWidth="1"/>
    <col min="2" max="2" width="22.7109375" style="1" customWidth="1"/>
    <col min="3" max="3" width="34.85546875" style="1" customWidth="1"/>
    <col min="4" max="4" width="15.85546875" style="1" customWidth="1"/>
    <col min="5" max="5" width="15.85546875" style="1" hidden="1" customWidth="1"/>
    <col min="6" max="6" width="18.5703125" style="152" customWidth="1"/>
    <col min="7" max="7" width="16.28515625" style="1" customWidth="1"/>
    <col min="8" max="8" width="16.140625" style="1" customWidth="1"/>
    <col min="9" max="9" width="17.42578125" style="1" customWidth="1"/>
    <col min="10" max="10" width="14.42578125" style="1" customWidth="1"/>
    <col min="11" max="11" width="14" style="1" customWidth="1"/>
    <col min="12" max="12" width="11.28515625" style="1" customWidth="1"/>
    <col min="13" max="13" width="32.28515625" style="1" customWidth="1"/>
    <col min="14" max="14" width="46.7109375" style="1" customWidth="1"/>
    <col min="15" max="15" width="30.140625" style="1" customWidth="1"/>
    <col min="16" max="16384" width="9.140625" style="1"/>
  </cols>
  <sheetData>
    <row r="1" spans="1:15" ht="45">
      <c r="A1" s="210" t="s">
        <v>0</v>
      </c>
      <c r="B1" s="210" t="s">
        <v>55</v>
      </c>
      <c r="C1" s="210" t="s">
        <v>2</v>
      </c>
      <c r="D1" s="210" t="s">
        <v>56</v>
      </c>
      <c r="E1" s="210" t="s">
        <v>4</v>
      </c>
      <c r="F1" s="146" t="s">
        <v>284</v>
      </c>
      <c r="G1" s="210" t="s">
        <v>57</v>
      </c>
      <c r="H1" s="230" t="s">
        <v>58</v>
      </c>
      <c r="I1" s="230"/>
      <c r="J1" s="210" t="s">
        <v>8</v>
      </c>
      <c r="K1" s="210" t="s">
        <v>9</v>
      </c>
      <c r="L1" s="210" t="s">
        <v>11</v>
      </c>
      <c r="M1" s="210" t="s">
        <v>12</v>
      </c>
      <c r="O1" s="210"/>
    </row>
    <row r="2" spans="1:15" ht="15.75">
      <c r="A2" s="227" t="s">
        <v>435</v>
      </c>
      <c r="B2" s="227"/>
      <c r="C2" s="227"/>
      <c r="D2" s="227"/>
      <c r="E2" s="227"/>
      <c r="F2" s="227"/>
      <c r="G2" s="227"/>
      <c r="H2" s="227"/>
      <c r="I2" s="227"/>
      <c r="J2" s="227"/>
      <c r="K2" s="227"/>
      <c r="L2" s="227"/>
      <c r="M2" s="227"/>
      <c r="N2" s="227"/>
      <c r="O2" s="227"/>
    </row>
    <row r="3" spans="1:15" ht="63">
      <c r="A3" s="142" t="s">
        <v>436</v>
      </c>
      <c r="B3" s="142" t="s">
        <v>437</v>
      </c>
      <c r="C3" s="142" t="s">
        <v>438</v>
      </c>
      <c r="D3" s="142" t="s">
        <v>254</v>
      </c>
      <c r="E3" s="142"/>
      <c r="F3" s="147">
        <v>250000</v>
      </c>
      <c r="G3" s="142" t="s">
        <v>20</v>
      </c>
      <c r="H3" s="143"/>
      <c r="I3" s="143"/>
      <c r="J3" s="142">
        <v>1.5</v>
      </c>
      <c r="K3" s="142">
        <v>96</v>
      </c>
      <c r="L3" s="142" t="s">
        <v>439</v>
      </c>
      <c r="M3" s="142" t="s">
        <v>440</v>
      </c>
    </row>
    <row r="4" spans="1:15" ht="31.5">
      <c r="A4" s="142" t="s">
        <v>441</v>
      </c>
      <c r="B4" s="142" t="s">
        <v>442</v>
      </c>
      <c r="C4" s="142" t="s">
        <v>443</v>
      </c>
      <c r="D4" s="142" t="s">
        <v>254</v>
      </c>
      <c r="E4" s="142"/>
      <c r="F4" s="147">
        <v>750000</v>
      </c>
      <c r="G4" s="142" t="s">
        <v>29</v>
      </c>
      <c r="H4" s="143"/>
      <c r="I4" s="143"/>
      <c r="J4" s="142">
        <v>6.5</v>
      </c>
      <c r="K4" s="142">
        <v>835</v>
      </c>
      <c r="L4" s="142" t="s">
        <v>444</v>
      </c>
      <c r="M4" s="142" t="s">
        <v>80</v>
      </c>
      <c r="N4" s="1" t="s">
        <v>445</v>
      </c>
    </row>
    <row r="5" spans="1:15" ht="45">
      <c r="A5" s="153" t="s">
        <v>446</v>
      </c>
      <c r="B5" s="153" t="s">
        <v>447</v>
      </c>
      <c r="C5" s="153" t="s">
        <v>448</v>
      </c>
      <c r="D5" s="153" t="s">
        <v>449</v>
      </c>
      <c r="E5" s="153"/>
      <c r="F5" s="154">
        <v>150000</v>
      </c>
      <c r="G5" s="153" t="s">
        <v>46</v>
      </c>
      <c r="H5" s="155"/>
      <c r="I5" s="153"/>
      <c r="J5" s="153">
        <v>6</v>
      </c>
      <c r="K5" s="153">
        <v>838</v>
      </c>
      <c r="L5" s="153"/>
      <c r="M5" s="153" t="s">
        <v>450</v>
      </c>
      <c r="N5" s="1" t="s">
        <v>451</v>
      </c>
    </row>
    <row r="6" spans="1:15" ht="31.5">
      <c r="A6" s="142" t="s">
        <v>452</v>
      </c>
      <c r="B6" s="142" t="s">
        <v>453</v>
      </c>
      <c r="C6" s="142" t="s">
        <v>454</v>
      </c>
      <c r="D6" s="142" t="s">
        <v>449</v>
      </c>
      <c r="E6" s="142"/>
      <c r="F6" s="147">
        <v>800000</v>
      </c>
      <c r="G6" s="142" t="s">
        <v>46</v>
      </c>
      <c r="H6" s="143"/>
      <c r="I6" s="143"/>
      <c r="J6" s="142">
        <v>0.36</v>
      </c>
      <c r="K6" s="142">
        <v>608</v>
      </c>
      <c r="L6" s="142" t="s">
        <v>455</v>
      </c>
      <c r="M6" s="142" t="s">
        <v>80</v>
      </c>
    </row>
    <row r="7" spans="1:15" ht="31.5">
      <c r="A7" s="142" t="s">
        <v>456</v>
      </c>
      <c r="B7" s="142" t="s">
        <v>457</v>
      </c>
      <c r="C7" s="142" t="s">
        <v>458</v>
      </c>
      <c r="D7" s="142" t="s">
        <v>449</v>
      </c>
      <c r="E7" s="142"/>
      <c r="F7" s="147">
        <v>300000</v>
      </c>
      <c r="G7" s="142" t="s">
        <v>20</v>
      </c>
      <c r="H7" s="143"/>
      <c r="I7" s="143"/>
      <c r="J7" s="142">
        <v>0.35</v>
      </c>
      <c r="K7" s="142">
        <v>718</v>
      </c>
      <c r="L7" s="142" t="s">
        <v>459</v>
      </c>
      <c r="M7" s="142" t="s">
        <v>80</v>
      </c>
    </row>
    <row r="8" spans="1:15" ht="31.5">
      <c r="A8" s="142" t="s">
        <v>460</v>
      </c>
      <c r="B8" s="142" t="s">
        <v>461</v>
      </c>
      <c r="C8" s="142" t="s">
        <v>462</v>
      </c>
      <c r="D8" s="142" t="s">
        <v>449</v>
      </c>
      <c r="E8" s="142"/>
      <c r="F8" s="147">
        <v>200000</v>
      </c>
      <c r="G8" s="142" t="s">
        <v>97</v>
      </c>
      <c r="H8" s="143"/>
      <c r="I8" s="142"/>
      <c r="J8" s="142">
        <v>0.79</v>
      </c>
      <c r="K8" s="142">
        <v>823</v>
      </c>
      <c r="L8" s="142" t="s">
        <v>463</v>
      </c>
      <c r="M8" s="142" t="s">
        <v>80</v>
      </c>
    </row>
    <row r="9" spans="1:15" ht="31.5">
      <c r="A9" s="142" t="s">
        <v>94</v>
      </c>
      <c r="B9" s="142" t="s">
        <v>464</v>
      </c>
      <c r="C9" s="142" t="s">
        <v>465</v>
      </c>
      <c r="D9" s="142" t="s">
        <v>64</v>
      </c>
      <c r="E9" s="142"/>
      <c r="F9" s="147">
        <v>100000</v>
      </c>
      <c r="G9" s="142" t="s">
        <v>29</v>
      </c>
      <c r="H9" s="143"/>
      <c r="I9" s="143"/>
      <c r="J9" s="142">
        <v>0.28999999999999998</v>
      </c>
      <c r="K9" s="142">
        <v>818</v>
      </c>
      <c r="L9" s="142" t="s">
        <v>466</v>
      </c>
      <c r="M9" s="142" t="s">
        <v>80</v>
      </c>
    </row>
    <row r="10" spans="1:15" ht="31.5">
      <c r="A10" s="142" t="s">
        <v>467</v>
      </c>
      <c r="B10" s="142" t="s">
        <v>468</v>
      </c>
      <c r="C10" s="142" t="s">
        <v>469</v>
      </c>
      <c r="D10" s="142" t="s">
        <v>64</v>
      </c>
      <c r="E10" s="142"/>
      <c r="F10" s="147">
        <v>75000</v>
      </c>
      <c r="G10" s="142" t="s">
        <v>46</v>
      </c>
      <c r="H10" s="143"/>
      <c r="I10" s="142"/>
      <c r="J10" s="142">
        <v>0</v>
      </c>
      <c r="K10" s="142">
        <v>849</v>
      </c>
      <c r="L10" s="142" t="s">
        <v>470</v>
      </c>
      <c r="M10" s="142" t="s">
        <v>80</v>
      </c>
    </row>
    <row r="11" spans="1:15" ht="31.5">
      <c r="A11" s="142" t="s">
        <v>94</v>
      </c>
      <c r="B11" s="142" t="s">
        <v>471</v>
      </c>
      <c r="C11" s="142" t="s">
        <v>465</v>
      </c>
      <c r="D11" s="142" t="s">
        <v>64</v>
      </c>
      <c r="E11" s="142"/>
      <c r="F11" s="147">
        <v>75000</v>
      </c>
      <c r="G11" s="142" t="s">
        <v>46</v>
      </c>
      <c r="H11" s="143"/>
      <c r="I11" s="143"/>
      <c r="J11" s="142">
        <v>1.08</v>
      </c>
      <c r="K11" s="142">
        <v>819</v>
      </c>
      <c r="L11" s="142" t="s">
        <v>472</v>
      </c>
      <c r="M11" s="142" t="s">
        <v>80</v>
      </c>
    </row>
    <row r="12" spans="1:15" ht="78.75">
      <c r="A12" s="142" t="s">
        <v>473</v>
      </c>
      <c r="B12" s="142" t="s">
        <v>474</v>
      </c>
      <c r="C12" s="142" t="s">
        <v>475</v>
      </c>
      <c r="D12" s="142" t="s">
        <v>64</v>
      </c>
      <c r="E12" s="142"/>
      <c r="F12" s="147">
        <v>100000</v>
      </c>
      <c r="G12" s="142" t="s">
        <v>46</v>
      </c>
      <c r="H12" s="143"/>
      <c r="I12" s="142"/>
      <c r="J12" s="142">
        <v>0.9</v>
      </c>
      <c r="K12" s="142">
        <v>916</v>
      </c>
      <c r="L12" s="142" t="s">
        <v>476</v>
      </c>
      <c r="M12" s="142" t="s">
        <v>80</v>
      </c>
    </row>
    <row r="13" spans="1:15" ht="31.5">
      <c r="A13" s="142" t="s">
        <v>477</v>
      </c>
      <c r="B13" s="142" t="s">
        <v>478</v>
      </c>
      <c r="C13" s="142" t="s">
        <v>479</v>
      </c>
      <c r="D13" s="142" t="s">
        <v>64</v>
      </c>
      <c r="E13" s="142"/>
      <c r="F13" s="147">
        <v>750000</v>
      </c>
      <c r="G13" s="142" t="s">
        <v>97</v>
      </c>
      <c r="H13" s="143"/>
      <c r="I13" s="143"/>
      <c r="J13" s="142">
        <v>0.28000000000000003</v>
      </c>
      <c r="K13" s="142">
        <v>815</v>
      </c>
      <c r="L13" s="142" t="s">
        <v>480</v>
      </c>
      <c r="M13" s="142" t="s">
        <v>80</v>
      </c>
    </row>
    <row r="14" spans="1:15" ht="31.5">
      <c r="A14" s="142" t="s">
        <v>481</v>
      </c>
      <c r="B14" s="142" t="s">
        <v>482</v>
      </c>
      <c r="C14" s="142" t="s">
        <v>483</v>
      </c>
      <c r="D14" s="142" t="s">
        <v>64</v>
      </c>
      <c r="E14" s="142"/>
      <c r="F14" s="147">
        <v>150000</v>
      </c>
      <c r="G14" s="142" t="s">
        <v>46</v>
      </c>
      <c r="H14" s="143"/>
      <c r="I14" s="142"/>
      <c r="J14" s="142">
        <v>2.98</v>
      </c>
      <c r="K14" s="142">
        <v>824</v>
      </c>
      <c r="L14" s="142" t="s">
        <v>484</v>
      </c>
      <c r="M14" s="142" t="s">
        <v>485</v>
      </c>
    </row>
    <row r="15" spans="1:15" ht="31.5">
      <c r="A15" s="142" t="s">
        <v>486</v>
      </c>
      <c r="B15" s="142" t="s">
        <v>487</v>
      </c>
      <c r="C15" s="142" t="s">
        <v>488</v>
      </c>
      <c r="D15" s="142" t="s">
        <v>64</v>
      </c>
      <c r="E15" s="142"/>
      <c r="F15" s="147">
        <v>150000</v>
      </c>
      <c r="G15" s="142" t="s">
        <v>29</v>
      </c>
      <c r="H15" s="143"/>
      <c r="I15" s="143"/>
      <c r="J15" s="142">
        <v>0.82</v>
      </c>
      <c r="K15" s="142">
        <v>829</v>
      </c>
      <c r="L15" s="142" t="s">
        <v>489</v>
      </c>
      <c r="M15" s="142" t="s">
        <v>80</v>
      </c>
    </row>
    <row r="16" spans="1:15" ht="31.5">
      <c r="A16" s="142" t="s">
        <v>490</v>
      </c>
      <c r="B16" s="142" t="s">
        <v>491</v>
      </c>
      <c r="C16" s="142" t="s">
        <v>492</v>
      </c>
      <c r="D16" s="142" t="s">
        <v>64</v>
      </c>
      <c r="E16" s="142"/>
      <c r="F16" s="147">
        <v>750000</v>
      </c>
      <c r="G16" s="142" t="s">
        <v>97</v>
      </c>
      <c r="H16" s="143"/>
      <c r="I16" s="143"/>
      <c r="J16" s="142">
        <v>0.08</v>
      </c>
      <c r="K16" s="142">
        <v>831</v>
      </c>
      <c r="L16" s="142" t="s">
        <v>493</v>
      </c>
      <c r="M16" s="142" t="s">
        <v>80</v>
      </c>
    </row>
    <row r="17" spans="1:14" ht="31.5">
      <c r="A17" s="142" t="s">
        <v>460</v>
      </c>
      <c r="B17" s="142" t="s">
        <v>494</v>
      </c>
      <c r="C17" s="142" t="s">
        <v>443</v>
      </c>
      <c r="D17" s="142" t="s">
        <v>449</v>
      </c>
      <c r="E17" s="142"/>
      <c r="F17" s="147">
        <v>1000000</v>
      </c>
      <c r="G17" s="142" t="s">
        <v>495</v>
      </c>
      <c r="H17" s="143"/>
      <c r="I17" s="142"/>
      <c r="J17" s="142">
        <v>2.23</v>
      </c>
      <c r="K17" s="142">
        <v>917</v>
      </c>
      <c r="L17" s="142" t="s">
        <v>496</v>
      </c>
      <c r="M17" s="142" t="s">
        <v>450</v>
      </c>
      <c r="N17" s="1" t="s">
        <v>497</v>
      </c>
    </row>
    <row r="18" spans="1:14" ht="31.5">
      <c r="A18" s="142" t="s">
        <v>498</v>
      </c>
      <c r="B18" s="142" t="s">
        <v>499</v>
      </c>
      <c r="C18" s="142" t="s">
        <v>500</v>
      </c>
      <c r="D18" s="142" t="s">
        <v>64</v>
      </c>
      <c r="E18" s="142"/>
      <c r="F18" s="147">
        <v>100000</v>
      </c>
      <c r="G18" s="142" t="s">
        <v>20</v>
      </c>
      <c r="H18" s="143"/>
      <c r="I18" s="142"/>
      <c r="J18" s="142">
        <v>0.33</v>
      </c>
      <c r="K18" s="142">
        <v>918</v>
      </c>
      <c r="L18" s="142" t="s">
        <v>501</v>
      </c>
      <c r="M18" s="142" t="s">
        <v>80</v>
      </c>
    </row>
    <row r="19" spans="1:14" ht="31.5">
      <c r="A19" s="142" t="s">
        <v>502</v>
      </c>
      <c r="B19" s="142" t="s">
        <v>503</v>
      </c>
      <c r="C19" s="142" t="s">
        <v>504</v>
      </c>
      <c r="D19" s="142" t="s">
        <v>449</v>
      </c>
      <c r="E19" s="142"/>
      <c r="F19" s="147">
        <v>200000</v>
      </c>
      <c r="G19" s="142" t="s">
        <v>20</v>
      </c>
      <c r="H19" s="143"/>
      <c r="I19" s="143"/>
      <c r="J19" s="142">
        <v>0.32</v>
      </c>
      <c r="K19" s="142">
        <v>26</v>
      </c>
      <c r="L19" s="142" t="s">
        <v>505</v>
      </c>
      <c r="M19" s="142" t="s">
        <v>80</v>
      </c>
    </row>
    <row r="20" spans="1:14" ht="31.5">
      <c r="A20" s="142" t="s">
        <v>506</v>
      </c>
      <c r="B20" s="142" t="s">
        <v>507</v>
      </c>
      <c r="C20" s="142" t="s">
        <v>508</v>
      </c>
      <c r="D20" s="142" t="s">
        <v>64</v>
      </c>
      <c r="E20" s="142"/>
      <c r="F20" s="147">
        <v>100000</v>
      </c>
      <c r="G20" s="142" t="s">
        <v>29</v>
      </c>
      <c r="H20" s="143"/>
      <c r="I20" s="143"/>
      <c r="J20" s="142">
        <v>1.89</v>
      </c>
      <c r="K20" s="142">
        <v>31</v>
      </c>
      <c r="L20" s="142" t="s">
        <v>509</v>
      </c>
      <c r="M20" s="142" t="s">
        <v>80</v>
      </c>
    </row>
    <row r="21" spans="1:14" ht="60">
      <c r="A21" s="77" t="s">
        <v>510</v>
      </c>
      <c r="B21" s="79" t="s">
        <v>511</v>
      </c>
      <c r="C21" s="79" t="s">
        <v>512</v>
      </c>
      <c r="D21" s="79" t="s">
        <v>148</v>
      </c>
      <c r="E21" s="144"/>
      <c r="F21" s="148">
        <v>100000</v>
      </c>
      <c r="G21" s="79" t="s">
        <v>20</v>
      </c>
      <c r="H21" s="82"/>
      <c r="I21" s="82"/>
      <c r="J21" s="79" t="s">
        <v>14</v>
      </c>
      <c r="K21" s="79" t="s">
        <v>14</v>
      </c>
      <c r="L21" s="80" t="s">
        <v>513</v>
      </c>
      <c r="M21" s="80" t="s">
        <v>14</v>
      </c>
    </row>
    <row r="22" spans="1:14" ht="60">
      <c r="A22" s="110" t="s">
        <v>514</v>
      </c>
      <c r="B22" s="111" t="s">
        <v>515</v>
      </c>
      <c r="C22" s="111" t="s">
        <v>516</v>
      </c>
      <c r="D22" s="111" t="s">
        <v>148</v>
      </c>
      <c r="E22" s="145"/>
      <c r="F22" s="149">
        <v>100000</v>
      </c>
      <c r="G22" s="111"/>
      <c r="H22" s="109"/>
      <c r="I22" s="109"/>
      <c r="J22" s="111">
        <v>5.49</v>
      </c>
      <c r="K22" s="111">
        <v>210</v>
      </c>
      <c r="L22" s="112" t="s">
        <v>517</v>
      </c>
      <c r="M22" s="112" t="s">
        <v>518</v>
      </c>
    </row>
    <row r="23" spans="1:14" ht="75">
      <c r="A23" s="23" t="s">
        <v>519</v>
      </c>
      <c r="B23" s="24" t="s">
        <v>520</v>
      </c>
      <c r="C23" s="24" t="s">
        <v>521</v>
      </c>
      <c r="D23" s="24" t="s">
        <v>39</v>
      </c>
      <c r="E23" s="144"/>
      <c r="F23" s="150">
        <v>100000</v>
      </c>
      <c r="G23" s="24" t="s">
        <v>20</v>
      </c>
      <c r="H23" s="97"/>
      <c r="I23" s="97"/>
      <c r="J23" s="24">
        <v>0.44</v>
      </c>
      <c r="K23" s="24">
        <v>102</v>
      </c>
      <c r="L23" s="25" t="s">
        <v>522</v>
      </c>
      <c r="M23" s="25" t="s">
        <v>14</v>
      </c>
    </row>
    <row r="24" spans="1:14" ht="75">
      <c r="A24" s="23" t="s">
        <v>523</v>
      </c>
      <c r="B24" s="24" t="s">
        <v>14</v>
      </c>
      <c r="C24" s="24" t="s">
        <v>524</v>
      </c>
      <c r="D24" s="24" t="s">
        <v>525</v>
      </c>
      <c r="E24" s="144"/>
      <c r="F24" s="150">
        <v>100000</v>
      </c>
      <c r="G24" s="24" t="s">
        <v>20</v>
      </c>
      <c r="H24" s="97"/>
      <c r="I24" s="97"/>
      <c r="J24" s="24">
        <v>0.35</v>
      </c>
      <c r="K24" s="24">
        <v>557</v>
      </c>
      <c r="L24" s="25" t="s">
        <v>526</v>
      </c>
      <c r="M24" s="25" t="s">
        <v>14</v>
      </c>
    </row>
    <row r="25" spans="1:14" ht="30">
      <c r="A25" s="166" t="s">
        <v>527</v>
      </c>
      <c r="B25" s="167" t="s">
        <v>528</v>
      </c>
      <c r="C25" s="167" t="s">
        <v>529</v>
      </c>
      <c r="D25" s="167" t="s">
        <v>400</v>
      </c>
      <c r="E25" s="168"/>
      <c r="F25" s="169">
        <v>500000</v>
      </c>
      <c r="G25" s="108"/>
      <c r="H25" s="109"/>
      <c r="I25" s="109"/>
      <c r="J25" s="108">
        <v>4.2699999999999996</v>
      </c>
      <c r="K25" s="108" t="s">
        <v>530</v>
      </c>
      <c r="L25" s="108" t="s">
        <v>531</v>
      </c>
      <c r="M25" s="170" t="s">
        <v>532</v>
      </c>
    </row>
    <row r="26" spans="1:14" s="185" customFormat="1" ht="90.75">
      <c r="A26" s="187" t="s">
        <v>533</v>
      </c>
      <c r="B26" s="188" t="s">
        <v>534</v>
      </c>
      <c r="C26" s="188" t="s">
        <v>535</v>
      </c>
      <c r="D26" s="188" t="s">
        <v>400</v>
      </c>
      <c r="E26" s="189"/>
      <c r="F26" s="190">
        <v>250000</v>
      </c>
      <c r="G26" s="191" t="s">
        <v>396</v>
      </c>
      <c r="H26" s="192"/>
      <c r="I26" s="192"/>
      <c r="J26" s="191">
        <v>3.14</v>
      </c>
      <c r="K26" s="191">
        <v>211</v>
      </c>
      <c r="L26" s="188" t="s">
        <v>536</v>
      </c>
      <c r="M26" s="193" t="s">
        <v>537</v>
      </c>
    </row>
    <row r="27" spans="1:14" ht="75">
      <c r="A27" s="144" t="s">
        <v>538</v>
      </c>
      <c r="B27" s="144" t="s">
        <v>539</v>
      </c>
      <c r="C27" s="144" t="s">
        <v>540</v>
      </c>
      <c r="D27" s="144" t="s">
        <v>27</v>
      </c>
      <c r="E27" s="144"/>
      <c r="F27" s="151">
        <v>2000000</v>
      </c>
      <c r="G27" s="144" t="s">
        <v>541</v>
      </c>
      <c r="H27" s="144"/>
      <c r="I27" s="144"/>
      <c r="J27" s="144">
        <v>3.46</v>
      </c>
      <c r="K27" s="144">
        <v>555</v>
      </c>
      <c r="L27" s="144"/>
      <c r="M27" s="120" t="s">
        <v>542</v>
      </c>
    </row>
    <row r="28" spans="1:14" ht="63">
      <c r="A28" s="144" t="s">
        <v>543</v>
      </c>
      <c r="B28" s="144" t="s">
        <v>544</v>
      </c>
      <c r="C28" s="144" t="s">
        <v>545</v>
      </c>
      <c r="D28" s="144" t="s">
        <v>546</v>
      </c>
      <c r="E28" s="144"/>
      <c r="F28" s="151">
        <v>250000</v>
      </c>
      <c r="G28" s="145"/>
      <c r="H28" s="145"/>
      <c r="I28" s="145"/>
      <c r="J28" s="145"/>
      <c r="K28" s="145"/>
      <c r="L28" s="144" t="s">
        <v>547</v>
      </c>
      <c r="M28" s="144"/>
    </row>
    <row r="29" spans="1:14" ht="75">
      <c r="A29" s="144" t="s">
        <v>548</v>
      </c>
      <c r="B29" s="144" t="s">
        <v>549</v>
      </c>
      <c r="C29" s="171" t="s">
        <v>550</v>
      </c>
      <c r="D29" s="144" t="s">
        <v>551</v>
      </c>
      <c r="E29" s="144"/>
      <c r="F29" s="151">
        <v>415000</v>
      </c>
      <c r="G29" s="144"/>
      <c r="H29" s="144"/>
      <c r="I29" s="144"/>
      <c r="J29" s="144"/>
      <c r="K29" s="144"/>
      <c r="L29" s="144" t="s">
        <v>552</v>
      </c>
      <c r="M29" s="144"/>
    </row>
    <row r="30" spans="1:14" ht="15.75">
      <c r="A30" s="144"/>
      <c r="B30" s="144"/>
      <c r="C30" s="144"/>
      <c r="D30" s="144"/>
      <c r="E30" s="144"/>
      <c r="F30" s="151"/>
      <c r="G30" s="144"/>
      <c r="H30" s="144"/>
      <c r="I30" s="144"/>
      <c r="J30" s="144"/>
      <c r="K30" s="144"/>
      <c r="L30" s="144"/>
      <c r="M30" s="144"/>
    </row>
    <row r="31" spans="1:14" ht="15.75">
      <c r="A31" s="144"/>
      <c r="B31" s="144"/>
      <c r="C31" s="144"/>
      <c r="D31" s="144"/>
      <c r="E31" s="144"/>
      <c r="F31" s="151"/>
      <c r="G31" s="144"/>
      <c r="H31" s="144"/>
      <c r="I31" s="144"/>
      <c r="J31" s="144"/>
      <c r="K31" s="144"/>
      <c r="L31" s="144"/>
      <c r="M31" s="144"/>
    </row>
    <row r="32" spans="1:14" ht="15.75">
      <c r="A32" s="144"/>
      <c r="B32" s="144"/>
      <c r="C32" s="144"/>
      <c r="D32" s="144"/>
      <c r="E32" s="144"/>
      <c r="F32" s="151"/>
      <c r="G32" s="144"/>
      <c r="H32" s="144"/>
      <c r="I32" s="144"/>
      <c r="J32" s="144"/>
      <c r="K32" s="144"/>
      <c r="L32" s="144"/>
      <c r="M32" s="144"/>
    </row>
    <row r="33" spans="1:13" ht="15.75">
      <c r="A33" s="144"/>
      <c r="B33" s="144"/>
      <c r="C33" s="144"/>
      <c r="D33" s="144"/>
      <c r="E33" s="144"/>
      <c r="F33" s="151"/>
      <c r="G33" s="144"/>
      <c r="H33" s="144"/>
      <c r="I33" s="144"/>
      <c r="J33" s="144"/>
      <c r="K33" s="144"/>
      <c r="L33" s="144"/>
      <c r="M33" s="144"/>
    </row>
    <row r="34" spans="1:13" ht="15.75">
      <c r="A34" s="144"/>
      <c r="B34" s="144"/>
      <c r="C34" s="144"/>
      <c r="D34" s="144"/>
      <c r="E34" s="144"/>
      <c r="F34" s="151"/>
      <c r="G34" s="144"/>
      <c r="H34" s="144"/>
      <c r="I34" s="144"/>
      <c r="J34" s="144"/>
      <c r="K34" s="144"/>
      <c r="L34" s="144"/>
      <c r="M34" s="144"/>
    </row>
    <row r="35" spans="1:13" ht="15.75">
      <c r="A35" s="144"/>
      <c r="B35" s="144"/>
      <c r="C35" s="144"/>
      <c r="D35" s="144"/>
      <c r="E35" s="144"/>
      <c r="F35" s="151"/>
      <c r="G35" s="144"/>
      <c r="H35" s="144"/>
      <c r="I35" s="144"/>
      <c r="J35" s="144"/>
      <c r="K35" s="144"/>
      <c r="L35" s="144"/>
      <c r="M35" s="144"/>
    </row>
    <row r="36" spans="1:13" ht="15.75">
      <c r="A36" s="144"/>
      <c r="B36" s="144"/>
      <c r="C36" s="144"/>
      <c r="D36" s="144"/>
      <c r="E36" s="144"/>
      <c r="F36" s="151"/>
      <c r="G36" s="144"/>
      <c r="H36" s="144"/>
      <c r="I36" s="144"/>
      <c r="J36" s="144"/>
      <c r="K36" s="144"/>
      <c r="L36" s="144"/>
      <c r="M36" s="144"/>
    </row>
    <row r="37" spans="1:13" ht="15.75">
      <c r="A37" s="144"/>
      <c r="B37" s="144"/>
      <c r="C37" s="144"/>
      <c r="D37" s="144"/>
      <c r="E37" s="144"/>
      <c r="F37" s="151"/>
      <c r="G37" s="144"/>
      <c r="H37" s="144"/>
      <c r="I37" s="144"/>
      <c r="J37" s="144"/>
      <c r="K37" s="144"/>
      <c r="L37" s="144"/>
      <c r="M37" s="144"/>
    </row>
    <row r="38" spans="1:13" ht="15.75">
      <c r="A38" s="144"/>
      <c r="B38" s="144"/>
      <c r="C38" s="144"/>
      <c r="D38" s="144"/>
      <c r="E38" s="144"/>
      <c r="F38" s="151"/>
      <c r="G38" s="144"/>
      <c r="H38" s="144"/>
      <c r="I38" s="144"/>
      <c r="J38" s="144"/>
      <c r="K38" s="144"/>
      <c r="L38" s="144"/>
      <c r="M38" s="144"/>
    </row>
    <row r="39" spans="1:13" ht="15.75">
      <c r="A39" s="144"/>
      <c r="B39" s="144"/>
      <c r="C39" s="144"/>
      <c r="D39" s="144"/>
      <c r="E39" s="144"/>
      <c r="F39" s="151"/>
      <c r="G39" s="144"/>
      <c r="H39" s="144"/>
      <c r="I39" s="144"/>
      <c r="J39" s="144"/>
      <c r="K39" s="144"/>
      <c r="L39" s="144"/>
      <c r="M39" s="144"/>
    </row>
    <row r="40" spans="1:13" ht="15.75">
      <c r="A40" s="144"/>
      <c r="B40" s="144"/>
      <c r="C40" s="144"/>
      <c r="D40" s="144"/>
      <c r="E40" s="144"/>
      <c r="F40" s="151"/>
      <c r="G40" s="144"/>
      <c r="H40" s="144"/>
      <c r="I40" s="144"/>
      <c r="J40" s="144"/>
      <c r="K40" s="144"/>
      <c r="L40" s="144"/>
      <c r="M40" s="144"/>
    </row>
    <row r="41" spans="1:13" ht="15.75">
      <c r="A41" s="144"/>
      <c r="B41" s="144"/>
      <c r="C41" s="144"/>
      <c r="D41" s="144"/>
      <c r="E41" s="144"/>
      <c r="F41" s="151"/>
      <c r="G41" s="144"/>
      <c r="H41" s="144"/>
      <c r="I41" s="144"/>
      <c r="J41" s="144"/>
      <c r="K41" s="144"/>
      <c r="L41" s="144"/>
      <c r="M41" s="144"/>
    </row>
    <row r="42" spans="1:13" ht="15.75">
      <c r="A42" s="144"/>
      <c r="B42" s="144"/>
      <c r="C42" s="144"/>
      <c r="D42" s="144"/>
      <c r="E42" s="144"/>
      <c r="F42" s="151"/>
      <c r="G42" s="144"/>
      <c r="H42" s="144"/>
      <c r="I42" s="144"/>
      <c r="J42" s="144"/>
      <c r="K42" s="144"/>
      <c r="L42" s="144"/>
      <c r="M42" s="144"/>
    </row>
    <row r="43" spans="1:13" ht="15.75">
      <c r="A43" s="144"/>
      <c r="B43" s="144"/>
      <c r="C43" s="144"/>
      <c r="D43" s="144"/>
      <c r="E43" s="144"/>
      <c r="F43" s="151"/>
      <c r="G43" s="144"/>
      <c r="H43" s="144"/>
      <c r="I43" s="144"/>
      <c r="J43" s="144"/>
      <c r="K43" s="144"/>
      <c r="L43" s="144"/>
      <c r="M43" s="144"/>
    </row>
    <row r="44" spans="1:13" ht="15.75">
      <c r="A44" s="144"/>
      <c r="B44" s="144"/>
      <c r="C44" s="144"/>
      <c r="D44" s="144"/>
      <c r="E44" s="144"/>
      <c r="F44" s="151"/>
      <c r="G44" s="144"/>
      <c r="H44" s="144"/>
      <c r="I44" s="144"/>
      <c r="J44" s="144"/>
      <c r="K44" s="144"/>
      <c r="L44" s="144"/>
      <c r="M44" s="144"/>
    </row>
    <row r="45" spans="1:13" ht="15.75">
      <c r="A45" s="144"/>
      <c r="B45" s="144"/>
      <c r="C45" s="144"/>
      <c r="D45" s="144"/>
      <c r="E45" s="144"/>
      <c r="F45" s="151"/>
      <c r="G45" s="144"/>
      <c r="H45" s="144"/>
      <c r="I45" s="144"/>
      <c r="J45" s="144"/>
      <c r="K45" s="144"/>
      <c r="L45" s="144"/>
      <c r="M45" s="144"/>
    </row>
    <row r="46" spans="1:13" ht="15.75">
      <c r="A46" s="144"/>
      <c r="B46" s="144"/>
      <c r="C46" s="144"/>
      <c r="D46" s="144"/>
      <c r="E46" s="144"/>
      <c r="F46" s="151"/>
      <c r="G46" s="144"/>
      <c r="H46" s="144"/>
      <c r="I46" s="144"/>
      <c r="J46" s="144"/>
      <c r="K46" s="144"/>
      <c r="L46" s="144"/>
      <c r="M46" s="144"/>
    </row>
    <row r="47" spans="1:13" ht="15.75">
      <c r="A47" s="144"/>
      <c r="B47" s="144"/>
      <c r="C47" s="144"/>
      <c r="D47" s="144"/>
      <c r="E47" s="144"/>
      <c r="F47" s="151"/>
      <c r="G47" s="144"/>
      <c r="H47" s="144"/>
      <c r="I47" s="144"/>
      <c r="J47" s="144"/>
      <c r="K47" s="144"/>
      <c r="L47" s="144"/>
      <c r="M47" s="144"/>
    </row>
    <row r="48" spans="1:13" ht="15.75">
      <c r="A48" s="144"/>
      <c r="B48" s="144"/>
      <c r="C48" s="144"/>
      <c r="D48" s="144"/>
      <c r="E48" s="144"/>
      <c r="F48" s="151"/>
      <c r="G48" s="144"/>
      <c r="H48" s="144"/>
      <c r="I48" s="144"/>
      <c r="J48" s="144"/>
      <c r="K48" s="144"/>
      <c r="L48" s="144"/>
      <c r="M48" s="144"/>
    </row>
    <row r="49" spans="1:13" ht="15.75">
      <c r="A49" s="144"/>
      <c r="B49" s="144"/>
      <c r="C49" s="144"/>
      <c r="D49" s="144"/>
      <c r="E49" s="144"/>
      <c r="F49" s="151"/>
      <c r="G49" s="144"/>
      <c r="H49" s="144"/>
      <c r="I49" s="144"/>
      <c r="J49" s="144"/>
      <c r="K49" s="144"/>
      <c r="L49" s="144"/>
      <c r="M49" s="144"/>
    </row>
    <row r="50" spans="1:13" ht="15.75">
      <c r="A50" s="144"/>
      <c r="B50" s="144"/>
      <c r="C50" s="144"/>
      <c r="D50" s="144"/>
      <c r="E50" s="144"/>
      <c r="F50" s="151"/>
      <c r="G50" s="144"/>
      <c r="H50" s="144"/>
      <c r="I50" s="144"/>
      <c r="J50" s="144"/>
      <c r="K50" s="144"/>
      <c r="L50" s="144"/>
      <c r="M50" s="144"/>
    </row>
    <row r="51" spans="1:13" ht="15.75">
      <c r="A51" s="144"/>
      <c r="B51" s="144"/>
      <c r="C51" s="144"/>
      <c r="D51" s="144"/>
      <c r="E51" s="144"/>
      <c r="F51" s="151"/>
      <c r="G51" s="144"/>
      <c r="H51" s="144"/>
      <c r="I51" s="144"/>
      <c r="J51" s="144"/>
      <c r="K51" s="144"/>
      <c r="L51" s="144"/>
      <c r="M51" s="144"/>
    </row>
    <row r="52" spans="1:13" ht="15.75">
      <c r="A52" s="144"/>
      <c r="B52" s="144"/>
      <c r="C52" s="144"/>
      <c r="D52" s="144"/>
      <c r="E52" s="144"/>
      <c r="F52" s="151"/>
      <c r="G52" s="144"/>
      <c r="H52" s="144"/>
      <c r="I52" s="144"/>
      <c r="J52" s="144"/>
      <c r="K52" s="144"/>
      <c r="L52" s="144"/>
      <c r="M52" s="144"/>
    </row>
  </sheetData>
  <mergeCells count="2">
    <mergeCell ref="A2:O2"/>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D301D-A820-408D-A66A-ECF05B171F85}">
  <sheetPr>
    <tabColor rgb="FFFFC000"/>
  </sheetPr>
  <dimension ref="A1:M5"/>
  <sheetViews>
    <sheetView workbookViewId="0">
      <selection activeCell="L1" sqref="L1"/>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8" width="16.140625" style="1" customWidth="1"/>
    <col min="9" max="9" width="17.42578125" style="1" customWidth="1"/>
    <col min="10" max="10" width="14.42578125" style="1" customWidth="1"/>
    <col min="11" max="12" width="14" style="1" customWidth="1"/>
    <col min="13" max="13" width="35" style="1" customWidth="1"/>
    <col min="14" max="16384" width="9.140625" style="1"/>
  </cols>
  <sheetData>
    <row r="1" spans="1:13" ht="60">
      <c r="A1" s="210" t="s">
        <v>0</v>
      </c>
      <c r="B1" s="210" t="s">
        <v>55</v>
      </c>
      <c r="C1" s="210" t="s">
        <v>2</v>
      </c>
      <c r="D1" s="210" t="s">
        <v>56</v>
      </c>
      <c r="E1" s="210" t="s">
        <v>4</v>
      </c>
      <c r="F1" s="210" t="s">
        <v>5</v>
      </c>
      <c r="G1" s="210" t="s">
        <v>57</v>
      </c>
      <c r="H1" s="230" t="s">
        <v>58</v>
      </c>
      <c r="I1" s="230"/>
      <c r="J1" s="210" t="s">
        <v>8</v>
      </c>
      <c r="K1" s="210" t="s">
        <v>9</v>
      </c>
      <c r="L1" s="217" t="s">
        <v>11</v>
      </c>
      <c r="M1" s="210" t="s">
        <v>553</v>
      </c>
    </row>
    <row r="2" spans="1:13" ht="15.75">
      <c r="A2" s="208" t="s">
        <v>554</v>
      </c>
      <c r="B2" s="208"/>
      <c r="C2" s="208"/>
      <c r="D2" s="19"/>
      <c r="E2" s="210"/>
      <c r="F2" s="210"/>
      <c r="G2" s="210"/>
      <c r="H2" s="210"/>
      <c r="I2" s="210"/>
      <c r="J2" s="210"/>
      <c r="K2" s="210"/>
      <c r="L2" s="217"/>
      <c r="M2" s="210"/>
    </row>
    <row r="3" spans="1:13" s="184" customFormat="1" ht="75">
      <c r="A3" s="214" t="s">
        <v>555</v>
      </c>
      <c r="B3" s="214" t="s">
        <v>556</v>
      </c>
      <c r="C3" s="214" t="s">
        <v>557</v>
      </c>
      <c r="D3" s="214" t="s">
        <v>558</v>
      </c>
      <c r="E3" s="214" t="s">
        <v>559</v>
      </c>
      <c r="F3" s="22">
        <v>6200000</v>
      </c>
      <c r="G3" s="214" t="s">
        <v>396</v>
      </c>
      <c r="H3" s="22">
        <v>6200000</v>
      </c>
      <c r="I3" s="22">
        <v>6794659</v>
      </c>
      <c r="J3" s="214"/>
      <c r="K3" s="214"/>
      <c r="L3" s="218"/>
      <c r="M3" s="214" t="s">
        <v>80</v>
      </c>
    </row>
    <row r="4" spans="1:13" ht="75">
      <c r="A4" s="77" t="s">
        <v>560</v>
      </c>
      <c r="B4" s="79" t="s">
        <v>556</v>
      </c>
      <c r="C4" s="79" t="s">
        <v>561</v>
      </c>
      <c r="D4" s="79" t="s">
        <v>148</v>
      </c>
      <c r="E4" s="79" t="s">
        <v>14</v>
      </c>
      <c r="F4" s="113">
        <v>2500000</v>
      </c>
      <c r="G4" s="114" t="s">
        <v>46</v>
      </c>
      <c r="H4" s="113"/>
      <c r="I4" s="113"/>
      <c r="J4" s="79" t="s">
        <v>14</v>
      </c>
      <c r="K4" s="79" t="s">
        <v>14</v>
      </c>
      <c r="L4" s="76"/>
    </row>
    <row r="5" spans="1:13" ht="105">
      <c r="A5" s="194" t="s">
        <v>562</v>
      </c>
      <c r="B5" s="195" t="s">
        <v>563</v>
      </c>
      <c r="C5" s="195" t="s">
        <v>564</v>
      </c>
      <c r="D5" s="195" t="s">
        <v>148</v>
      </c>
      <c r="E5" s="195" t="s">
        <v>92</v>
      </c>
      <c r="F5" s="196">
        <v>3200000</v>
      </c>
      <c r="G5" s="195" t="s">
        <v>46</v>
      </c>
      <c r="H5" s="196"/>
      <c r="I5" s="196"/>
      <c r="J5" s="197"/>
      <c r="K5" s="195" t="s">
        <v>565</v>
      </c>
      <c r="L5" s="219"/>
      <c r="M5" s="197"/>
    </row>
  </sheetData>
  <mergeCells count="1">
    <mergeCell ref="H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54447-3137-46BC-B777-4AC8230160DE}">
  <dimension ref="A1:N6"/>
  <sheetViews>
    <sheetView workbookViewId="0">
      <selection activeCell="M1" sqref="M1"/>
    </sheetView>
  </sheetViews>
  <sheetFormatPr defaultRowHeight="15"/>
  <cols>
    <col min="1" max="1" width="18.5703125" style="1" customWidth="1"/>
    <col min="2" max="2" width="13.5703125" style="1" customWidth="1"/>
    <col min="3" max="3" width="22.1406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1" width="9.140625" style="1"/>
    <col min="12" max="12" width="13.5703125" style="1" customWidth="1"/>
    <col min="13" max="13" width="12.28515625" style="1" customWidth="1"/>
    <col min="14" max="14" width="29.5703125" style="1" customWidth="1"/>
    <col min="15" max="16384" width="9.140625" style="1"/>
  </cols>
  <sheetData>
    <row r="1" spans="1:14" ht="45" customHeight="1">
      <c r="A1" s="210" t="s">
        <v>0</v>
      </c>
      <c r="B1" s="210" t="s">
        <v>1</v>
      </c>
      <c r="C1" s="210" t="s">
        <v>2</v>
      </c>
      <c r="D1" s="210" t="s">
        <v>56</v>
      </c>
      <c r="E1" s="210" t="s">
        <v>566</v>
      </c>
      <c r="F1" s="210" t="s">
        <v>284</v>
      </c>
      <c r="G1" s="210" t="s">
        <v>6</v>
      </c>
      <c r="H1" s="230" t="s">
        <v>7</v>
      </c>
      <c r="I1" s="230"/>
      <c r="J1" s="210" t="s">
        <v>8</v>
      </c>
      <c r="K1" s="210" t="s">
        <v>9</v>
      </c>
      <c r="L1" s="210" t="s">
        <v>34</v>
      </c>
      <c r="M1" s="210" t="s">
        <v>11</v>
      </c>
      <c r="N1" s="210" t="s">
        <v>12</v>
      </c>
    </row>
    <row r="3" spans="1:14">
      <c r="F3" s="18"/>
      <c r="H3" s="18"/>
      <c r="I3" s="18"/>
    </row>
    <row r="4" spans="1:14">
      <c r="F4" s="18"/>
      <c r="H4" s="18"/>
      <c r="I4" s="18"/>
    </row>
    <row r="5" spans="1:14">
      <c r="F5" s="18"/>
      <c r="H5" s="18"/>
      <c r="I5" s="18"/>
    </row>
    <row r="6" spans="1:14">
      <c r="F6" s="18"/>
      <c r="H6" s="18"/>
      <c r="I6" s="18"/>
    </row>
  </sheetData>
  <mergeCells count="1">
    <mergeCell ref="H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DBE22-BD63-40F4-8AE8-718A8ED9881F}">
  <sheetPr>
    <tabColor rgb="FFC00000"/>
  </sheetPr>
  <dimension ref="A1:N6"/>
  <sheetViews>
    <sheetView topLeftCell="A5" workbookViewId="0">
      <selection activeCell="K9" sqref="K9"/>
    </sheetView>
  </sheetViews>
  <sheetFormatPr defaultRowHeight="15"/>
  <cols>
    <col min="1" max="1" width="18.5703125" style="1" customWidth="1"/>
    <col min="2" max="2" width="18.28515625" style="1" customWidth="1"/>
    <col min="3" max="3" width="23.85546875" style="1" customWidth="1"/>
    <col min="4" max="4" width="15.85546875" style="1" customWidth="1"/>
    <col min="5" max="5" width="18" style="1" customWidth="1"/>
    <col min="6" max="6" width="13.42578125" style="1" customWidth="1"/>
    <col min="7" max="8" width="16.140625" style="1" customWidth="1"/>
    <col min="9" max="9" width="17.42578125" style="1" customWidth="1"/>
    <col min="10" max="10" width="14.42578125" style="1" customWidth="1"/>
    <col min="11" max="11" width="14" style="1" customWidth="1"/>
    <col min="12" max="12" width="17.42578125" style="1" customWidth="1"/>
    <col min="13" max="13" width="15.42578125" style="1" customWidth="1"/>
    <col min="14" max="14" width="29.28515625" style="1" customWidth="1"/>
    <col min="15" max="16384" width="9.140625" style="1"/>
  </cols>
  <sheetData>
    <row r="1" spans="1:14" ht="60">
      <c r="A1" s="210" t="s">
        <v>0</v>
      </c>
      <c r="B1" s="210" t="s">
        <v>55</v>
      </c>
      <c r="C1" s="210" t="s">
        <v>2</v>
      </c>
      <c r="D1" s="210" t="s">
        <v>56</v>
      </c>
      <c r="E1" s="210" t="s">
        <v>4</v>
      </c>
      <c r="F1" s="210" t="s">
        <v>567</v>
      </c>
      <c r="G1" s="210" t="s">
        <v>57</v>
      </c>
      <c r="H1" s="230" t="s">
        <v>58</v>
      </c>
      <c r="I1" s="230"/>
      <c r="J1" s="210" t="s">
        <v>8</v>
      </c>
      <c r="K1" s="210" t="s">
        <v>9</v>
      </c>
      <c r="L1" s="210" t="s">
        <v>34</v>
      </c>
      <c r="M1" s="210" t="s">
        <v>11</v>
      </c>
      <c r="N1" s="210" t="s">
        <v>12</v>
      </c>
    </row>
    <row r="2" spans="1:14" ht="20.25" customHeight="1">
      <c r="A2" s="231" t="s">
        <v>568</v>
      </c>
      <c r="B2" s="231"/>
      <c r="C2" s="231"/>
      <c r="D2" s="231"/>
      <c r="E2" s="231"/>
      <c r="F2" s="231"/>
      <c r="G2" s="231"/>
      <c r="H2" s="231"/>
      <c r="I2" s="231"/>
      <c r="J2" s="231"/>
      <c r="K2" s="231"/>
      <c r="L2" s="231"/>
      <c r="M2" s="231"/>
      <c r="N2" s="231"/>
    </row>
    <row r="3" spans="1:14" ht="60">
      <c r="A3" s="35" t="s">
        <v>181</v>
      </c>
      <c r="B3" s="28" t="s">
        <v>569</v>
      </c>
      <c r="C3" s="28" t="s">
        <v>570</v>
      </c>
      <c r="D3" s="28" t="s">
        <v>64</v>
      </c>
      <c r="E3" s="28" t="s">
        <v>92</v>
      </c>
      <c r="F3" s="30">
        <v>700000</v>
      </c>
      <c r="G3" s="31" t="s">
        <v>97</v>
      </c>
      <c r="H3" s="30"/>
      <c r="I3" s="30"/>
      <c r="J3" s="28">
        <v>0.14000000000000001</v>
      </c>
      <c r="K3" s="28">
        <v>910</v>
      </c>
      <c r="L3" s="28" t="s">
        <v>198</v>
      </c>
      <c r="M3" s="28" t="s">
        <v>571</v>
      </c>
      <c r="N3" s="26" t="s">
        <v>80</v>
      </c>
    </row>
    <row r="4" spans="1:14" ht="90">
      <c r="A4" s="36" t="s">
        <v>572</v>
      </c>
      <c r="B4" s="29" t="s">
        <v>573</v>
      </c>
      <c r="C4" s="29" t="s">
        <v>574</v>
      </c>
      <c r="D4" s="29" t="s">
        <v>64</v>
      </c>
      <c r="E4" s="29" t="s">
        <v>92</v>
      </c>
      <c r="F4" s="32">
        <v>1300000</v>
      </c>
      <c r="G4" s="33" t="s">
        <v>97</v>
      </c>
      <c r="H4" s="32"/>
      <c r="I4" s="32"/>
      <c r="J4" s="29">
        <v>0.13</v>
      </c>
      <c r="K4" s="29">
        <v>825</v>
      </c>
      <c r="L4" s="29" t="s">
        <v>74</v>
      </c>
      <c r="M4" s="29" t="s">
        <v>575</v>
      </c>
      <c r="N4" s="27" t="s">
        <v>80</v>
      </c>
    </row>
    <row r="5" spans="1:14" ht="60">
      <c r="A5" s="36" t="s">
        <v>576</v>
      </c>
      <c r="B5" s="29" t="s">
        <v>577</v>
      </c>
      <c r="C5" s="29" t="s">
        <v>578</v>
      </c>
      <c r="D5" s="29" t="s">
        <v>64</v>
      </c>
      <c r="E5" s="29" t="s">
        <v>92</v>
      </c>
      <c r="F5" s="32">
        <v>7500000</v>
      </c>
      <c r="G5" s="33" t="s">
        <v>97</v>
      </c>
      <c r="H5" s="32"/>
      <c r="I5" s="32"/>
      <c r="J5" s="29">
        <v>0.55000000000000004</v>
      </c>
      <c r="K5" s="29">
        <v>913</v>
      </c>
      <c r="L5" s="29" t="s">
        <v>198</v>
      </c>
      <c r="M5" s="29" t="s">
        <v>579</v>
      </c>
      <c r="N5" s="27" t="s">
        <v>80</v>
      </c>
    </row>
    <row r="6" spans="1:14" ht="135">
      <c r="A6" s="36" t="s">
        <v>580</v>
      </c>
      <c r="B6" s="29" t="s">
        <v>581</v>
      </c>
      <c r="C6" s="29" t="s">
        <v>582</v>
      </c>
      <c r="D6" s="29" t="s">
        <v>64</v>
      </c>
      <c r="E6" s="34" t="s">
        <v>305</v>
      </c>
      <c r="F6" s="32">
        <v>5300000</v>
      </c>
      <c r="G6" s="33" t="s">
        <v>97</v>
      </c>
      <c r="H6" s="32"/>
      <c r="I6" s="32"/>
      <c r="J6" s="29">
        <v>0.55000000000000004</v>
      </c>
      <c r="K6" s="29">
        <v>919</v>
      </c>
      <c r="L6" s="29" t="s">
        <v>185</v>
      </c>
      <c r="M6" s="29" t="s">
        <v>583</v>
      </c>
      <c r="N6" s="37" t="s">
        <v>584</v>
      </c>
    </row>
  </sheetData>
  <mergeCells count="2">
    <mergeCell ref="H1:I1"/>
    <mergeCell ref="A2:N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Auto Constrained - Arterial Lin</vt:lpstr>
      <vt:lpstr>Auto Constrained - Added Freewa</vt:lpstr>
      <vt:lpstr>Auto Constrained - Arterial Cap</vt:lpstr>
      <vt:lpstr>Auto Constrained - New Collecto</vt:lpstr>
      <vt:lpstr>Auto Constrained - Urban Stnds</vt:lpstr>
      <vt:lpstr>Auto Constrained - Study</vt:lpstr>
      <vt:lpstr>Auto Constrained - TOD</vt:lpstr>
      <vt:lpstr>Auto Illustrative - New Arteria</vt:lpstr>
      <vt:lpstr>Auto Illustrative - New Collect</vt:lpstr>
      <vt:lpstr>Auto Illustrative - Art Cap</vt:lpstr>
      <vt:lpstr>Auto Illustrative - Added Freew</vt:lpstr>
      <vt:lpstr>Auto Illustrative - Urban Stnds</vt:lpstr>
      <vt:lpstr>Transit Constrained</vt:lpstr>
      <vt:lpstr>Transit Illustrative</vt:lpstr>
      <vt:lpstr>Bike Constrained - woutRd</vt:lpstr>
      <vt:lpstr>Bike Constrained - wRd</vt:lpstr>
      <vt:lpstr>Bike Constrained - onstreet w</vt:lpstr>
      <vt:lpstr>Bike Constrained - onstreet wou</vt:lpstr>
      <vt:lpstr>Bike Illustrative - woutRD</vt:lpstr>
      <vt:lpstr>Bike Illustrative - withRd</vt:lpstr>
      <vt:lpstr>Bike Illustrative - onstreet w</vt:lpstr>
      <vt:lpstr>Table Data</vt:lpstr>
      <vt:lpstr>Bike Illustrative onstreet wout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CHEN Dongmei</cp:lastModifiedBy>
  <cp:revision/>
  <dcterms:created xsi:type="dcterms:W3CDTF">2021-03-18T18:34:42Z</dcterms:created>
  <dcterms:modified xsi:type="dcterms:W3CDTF">2021-06-02T22:08:08Z</dcterms:modified>
  <cp:category/>
  <cp:contentStatus/>
</cp:coreProperties>
</file>