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nobili/Documents/GitHub/Polymer/src/"/>
    </mc:Choice>
  </mc:AlternateContent>
  <xr:revisionPtr revIDLastSave="0" documentId="13_ncr:1_{DE48F3D2-9013-8A44-95B3-11921C50103A}" xr6:coauthVersionLast="47" xr6:coauthVersionMax="47" xr10:uidLastSave="{00000000-0000-0000-0000-000000000000}"/>
  <bookViews>
    <workbookView xWindow="4920" yWindow="1300" windowWidth="22320" windowHeight="16740" activeTab="1" xr2:uid="{031F4352-7E66-7746-8FF9-A834512E1A43}"/>
  </bookViews>
  <sheets>
    <sheet name="From exp. data" sheetId="1" r:id="rId1"/>
    <sheet name="From CRECK 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40" i="2"/>
  <c r="E41" i="2"/>
  <c r="E42" i="2"/>
  <c r="E43" i="2"/>
  <c r="C43" i="2" s="1"/>
  <c r="E44" i="2"/>
  <c r="C44" i="2" s="1"/>
  <c r="E38" i="2"/>
  <c r="C39" i="2"/>
  <c r="C40" i="2"/>
  <c r="C41" i="2"/>
  <c r="C42" i="2"/>
  <c r="C38" i="2"/>
  <c r="D44" i="2"/>
  <c r="D39" i="2"/>
  <c r="D40" i="2"/>
  <c r="D41" i="2"/>
  <c r="D42" i="2"/>
  <c r="D43" i="2"/>
  <c r="D38" i="2"/>
  <c r="D31" i="2"/>
  <c r="G31" i="2"/>
  <c r="C32" i="2"/>
  <c r="E33" i="2"/>
  <c r="C34" i="2"/>
  <c r="D34" i="2"/>
  <c r="F35" i="2"/>
  <c r="F29" i="2"/>
  <c r="G29" i="2"/>
  <c r="I5" i="2"/>
  <c r="I6" i="2"/>
  <c r="I7" i="2"/>
  <c r="I8" i="2"/>
  <c r="I9" i="2"/>
  <c r="I10" i="2"/>
  <c r="I4" i="2"/>
  <c r="H5" i="2"/>
  <c r="H6" i="2"/>
  <c r="H7" i="2"/>
  <c r="H8" i="2"/>
  <c r="H9" i="2"/>
  <c r="H4" i="2"/>
  <c r="H10" i="2"/>
  <c r="G26" i="2"/>
  <c r="F26" i="2"/>
  <c r="F34" i="2" s="1"/>
  <c r="E26" i="2"/>
  <c r="E34" i="2" s="1"/>
  <c r="D26" i="2"/>
  <c r="D32" i="2" s="1"/>
  <c r="C26" i="2"/>
  <c r="C30" i="2" s="1"/>
  <c r="E29" i="2" l="1"/>
  <c r="G33" i="2"/>
  <c r="F31" i="2"/>
  <c r="G35" i="2"/>
  <c r="F33" i="2"/>
  <c r="E31" i="2"/>
  <c r="I31" i="2" s="1"/>
  <c r="E35" i="2"/>
  <c r="C31" i="2"/>
  <c r="D35" i="2"/>
  <c r="I35" i="2" s="1"/>
  <c r="G30" i="2"/>
  <c r="C35" i="2"/>
  <c r="G32" i="2"/>
  <c r="F30" i="2"/>
  <c r="G34" i="2"/>
  <c r="I34" i="2" s="1"/>
  <c r="F32" i="2"/>
  <c r="E30" i="2"/>
  <c r="C29" i="2"/>
  <c r="E32" i="2"/>
  <c r="I32" i="2" s="1"/>
  <c r="D30" i="2"/>
  <c r="D33" i="2"/>
  <c r="I33" i="2" s="1"/>
  <c r="C33" i="2"/>
  <c r="D29" i="2"/>
  <c r="I29" i="2" s="1"/>
  <c r="I30" i="2" l="1"/>
  <c r="H29" i="2"/>
  <c r="H34" i="2"/>
  <c r="H31" i="2"/>
  <c r="H35" i="2"/>
  <c r="H32" i="2"/>
  <c r="H30" i="2"/>
  <c r="H33" i="2"/>
  <c r="AH5" i="1" l="1"/>
  <c r="AI5" i="1"/>
  <c r="AJ5" i="1"/>
  <c r="AK5" i="1"/>
  <c r="AH6" i="1"/>
  <c r="AI6" i="1"/>
  <c r="AJ6" i="1"/>
  <c r="AK6" i="1"/>
  <c r="AH7" i="1"/>
  <c r="AK7" i="1" s="1"/>
  <c r="AI7" i="1"/>
  <c r="AJ7" i="1"/>
  <c r="AH8" i="1"/>
  <c r="AI8" i="1"/>
  <c r="AJ8" i="1"/>
  <c r="AK8" i="1"/>
  <c r="AH9" i="1"/>
  <c r="AI9" i="1"/>
  <c r="AJ9" i="1"/>
  <c r="AK9" i="1"/>
  <c r="AH10" i="1"/>
  <c r="AK10" i="1" s="1"/>
  <c r="AI10" i="1"/>
  <c r="AJ10" i="1"/>
  <c r="AH11" i="1"/>
  <c r="AI11" i="1"/>
  <c r="AJ11" i="1"/>
  <c r="AK11" i="1"/>
  <c r="AH12" i="1"/>
  <c r="AK12" i="1" s="1"/>
  <c r="AI12" i="1"/>
  <c r="AJ12" i="1"/>
  <c r="AH13" i="1"/>
  <c r="AK13" i="1" s="1"/>
  <c r="AI13" i="1"/>
  <c r="AJ13" i="1"/>
  <c r="AH14" i="1"/>
  <c r="AI14" i="1"/>
  <c r="AJ14" i="1"/>
  <c r="AK14" i="1"/>
  <c r="AH15" i="1"/>
  <c r="AK15" i="1" s="1"/>
  <c r="AI15" i="1"/>
  <c r="AJ15" i="1"/>
  <c r="AH16" i="1"/>
  <c r="AK16" i="1" s="1"/>
  <c r="AI16" i="1"/>
  <c r="AJ16" i="1"/>
  <c r="AH17" i="1"/>
  <c r="AI17" i="1"/>
  <c r="AJ17" i="1"/>
  <c r="AK17" i="1"/>
  <c r="AH18" i="1"/>
  <c r="AK18" i="1" s="1"/>
  <c r="AI18" i="1"/>
  <c r="AJ18" i="1"/>
  <c r="AH19" i="1"/>
  <c r="AI19" i="1"/>
  <c r="AJ19" i="1"/>
  <c r="AK19" i="1"/>
  <c r="AH20" i="1"/>
  <c r="AI20" i="1"/>
  <c r="AJ20" i="1"/>
  <c r="AK20" i="1"/>
  <c r="AH21" i="1"/>
  <c r="AK21" i="1" s="1"/>
  <c r="AI21" i="1"/>
  <c r="AJ21" i="1"/>
  <c r="AH22" i="1"/>
  <c r="AI22" i="1"/>
  <c r="AJ22" i="1"/>
  <c r="AK22" i="1"/>
  <c r="AH23" i="1"/>
  <c r="AK23" i="1" s="1"/>
  <c r="AI23" i="1"/>
  <c r="AJ23" i="1"/>
  <c r="AH24" i="1"/>
  <c r="AK24" i="1" s="1"/>
  <c r="AI24" i="1"/>
  <c r="AJ24" i="1"/>
  <c r="AH25" i="1"/>
  <c r="AI25" i="1"/>
  <c r="AJ25" i="1"/>
  <c r="AK25" i="1"/>
  <c r="AH26" i="1"/>
  <c r="AK26" i="1" s="1"/>
  <c r="AI26" i="1"/>
  <c r="AJ26" i="1"/>
  <c r="AH27" i="1"/>
  <c r="AK27" i="1" s="1"/>
  <c r="AI27" i="1"/>
  <c r="AJ27" i="1"/>
  <c r="AH28" i="1"/>
  <c r="AI28" i="1"/>
  <c r="AJ28" i="1"/>
  <c r="AK28" i="1"/>
  <c r="AH29" i="1"/>
  <c r="AK29" i="1" s="1"/>
  <c r="AI29" i="1"/>
  <c r="AJ29" i="1"/>
  <c r="AH30" i="1"/>
  <c r="AI30" i="1"/>
  <c r="AJ30" i="1"/>
  <c r="AK30" i="1"/>
  <c r="AH31" i="1"/>
  <c r="AI31" i="1"/>
  <c r="AJ31" i="1"/>
  <c r="AK31" i="1"/>
  <c r="AH32" i="1"/>
  <c r="AK32" i="1" s="1"/>
  <c r="AI32" i="1"/>
  <c r="AJ32" i="1"/>
  <c r="AH33" i="1"/>
  <c r="AI33" i="1"/>
  <c r="AJ33" i="1"/>
  <c r="AK33" i="1"/>
  <c r="AH34" i="1"/>
  <c r="AK34" i="1" s="1"/>
  <c r="AI34" i="1"/>
  <c r="AJ34" i="1"/>
  <c r="AH35" i="1"/>
  <c r="AK35" i="1" s="1"/>
  <c r="AI35" i="1"/>
  <c r="AJ35" i="1"/>
  <c r="AH36" i="1"/>
  <c r="AI36" i="1"/>
  <c r="AJ36" i="1"/>
  <c r="AK36" i="1"/>
  <c r="AH37" i="1"/>
  <c r="AK37" i="1" s="1"/>
  <c r="AI37" i="1"/>
  <c r="AJ37" i="1"/>
  <c r="AH38" i="1"/>
  <c r="AK38" i="1" s="1"/>
  <c r="AI38" i="1"/>
  <c r="AJ38" i="1"/>
  <c r="AH39" i="1"/>
  <c r="AI39" i="1"/>
  <c r="AJ39" i="1"/>
  <c r="AK39" i="1"/>
  <c r="AH40" i="1"/>
  <c r="AK40" i="1" s="1"/>
  <c r="AI40" i="1"/>
  <c r="AJ40" i="1"/>
  <c r="AH41" i="1"/>
  <c r="AI41" i="1"/>
  <c r="AJ41" i="1"/>
  <c r="AK41" i="1"/>
  <c r="AH42" i="1"/>
  <c r="AI42" i="1"/>
  <c r="AJ42" i="1"/>
  <c r="AK42" i="1"/>
  <c r="AH43" i="1"/>
  <c r="AK43" i="1" s="1"/>
  <c r="AI43" i="1"/>
  <c r="AJ43" i="1"/>
  <c r="AH44" i="1"/>
  <c r="AI44" i="1"/>
  <c r="AJ44" i="1"/>
  <c r="AK44" i="1"/>
  <c r="AH45" i="1"/>
  <c r="AK45" i="1" s="1"/>
  <c r="AI45" i="1"/>
  <c r="AJ45" i="1"/>
  <c r="AH46" i="1"/>
  <c r="AK46" i="1" s="1"/>
  <c r="AI46" i="1"/>
  <c r="AJ46" i="1"/>
  <c r="AH47" i="1"/>
  <c r="AI47" i="1"/>
  <c r="AJ47" i="1"/>
  <c r="AK47" i="1"/>
  <c r="AH48" i="1"/>
  <c r="AK48" i="1" s="1"/>
  <c r="AI48" i="1"/>
  <c r="AJ48" i="1"/>
  <c r="AH49" i="1"/>
  <c r="AK49" i="1" s="1"/>
  <c r="AI49" i="1"/>
  <c r="AJ49" i="1"/>
  <c r="AH50" i="1"/>
  <c r="AI50" i="1"/>
  <c r="AJ50" i="1"/>
  <c r="AK50" i="1"/>
  <c r="AH51" i="1"/>
  <c r="AK51" i="1" s="1"/>
  <c r="AI51" i="1"/>
  <c r="AJ51" i="1"/>
  <c r="AH52" i="1"/>
  <c r="AI52" i="1"/>
  <c r="AJ52" i="1"/>
  <c r="AK52" i="1"/>
  <c r="AH53" i="1"/>
  <c r="AI53" i="1"/>
  <c r="AJ53" i="1"/>
  <c r="AK53" i="1"/>
  <c r="AH54" i="1"/>
  <c r="AK54" i="1" s="1"/>
  <c r="AI54" i="1"/>
  <c r="AJ54" i="1"/>
  <c r="AH55" i="1"/>
  <c r="AI55" i="1"/>
  <c r="AJ55" i="1"/>
  <c r="AK55" i="1"/>
  <c r="AH56" i="1"/>
  <c r="AK56" i="1" s="1"/>
  <c r="AI56" i="1"/>
  <c r="AJ56" i="1"/>
  <c r="AH57" i="1"/>
  <c r="AK57" i="1" s="1"/>
  <c r="AI57" i="1"/>
  <c r="AJ57" i="1"/>
  <c r="AH58" i="1"/>
  <c r="AI58" i="1"/>
  <c r="AJ58" i="1"/>
  <c r="AK58" i="1"/>
  <c r="AH59" i="1"/>
  <c r="AK59" i="1" s="1"/>
  <c r="AI59" i="1"/>
  <c r="AJ59" i="1"/>
  <c r="AH60" i="1"/>
  <c r="AI60" i="1"/>
  <c r="AJ60" i="1"/>
  <c r="AK60" i="1"/>
  <c r="AH61" i="1"/>
  <c r="AI61" i="1"/>
  <c r="AJ61" i="1"/>
  <c r="AK61" i="1"/>
  <c r="AH62" i="1"/>
  <c r="AK62" i="1" s="1"/>
  <c r="AI62" i="1"/>
  <c r="AJ62" i="1"/>
  <c r="AH63" i="1"/>
  <c r="AI63" i="1"/>
  <c r="AJ63" i="1"/>
  <c r="AK63" i="1"/>
  <c r="AH64" i="1"/>
  <c r="AI64" i="1"/>
  <c r="AJ64" i="1"/>
  <c r="AK64" i="1"/>
  <c r="AH65" i="1"/>
  <c r="AK65" i="1" s="1"/>
  <c r="AI65" i="1"/>
  <c r="AJ65" i="1"/>
  <c r="AH66" i="1"/>
  <c r="AI66" i="1"/>
  <c r="AJ66" i="1"/>
  <c r="AK66" i="1"/>
  <c r="AH67" i="1"/>
  <c r="AK67" i="1" s="1"/>
  <c r="AI67" i="1"/>
  <c r="AJ67" i="1"/>
  <c r="AH68" i="1"/>
  <c r="AK68" i="1" s="1"/>
  <c r="AI68" i="1"/>
  <c r="AJ68" i="1"/>
  <c r="AI4" i="1"/>
  <c r="AJ4" i="1"/>
  <c r="AH4" i="1"/>
  <c r="AH2" i="1"/>
  <c r="AJ2" i="1" s="1"/>
  <c r="Q4" i="1"/>
  <c r="R4" i="1"/>
  <c r="AB4" i="1"/>
  <c r="AA4" i="1"/>
  <c r="AB5" i="1"/>
  <c r="AA5" i="1" s="1"/>
  <c r="AD5" i="1" s="1"/>
  <c r="AC5" i="1"/>
  <c r="AB6" i="1"/>
  <c r="AA6" i="1" s="1"/>
  <c r="AD6" i="1" s="1"/>
  <c r="AC6" i="1"/>
  <c r="AB7" i="1"/>
  <c r="AA7" i="1" s="1"/>
  <c r="AD7" i="1" s="1"/>
  <c r="AC7" i="1"/>
  <c r="AB8" i="1"/>
  <c r="AA8" i="1" s="1"/>
  <c r="AD8" i="1" s="1"/>
  <c r="AC8" i="1"/>
  <c r="AB9" i="1"/>
  <c r="AA9" i="1" s="1"/>
  <c r="AD9" i="1" s="1"/>
  <c r="AC9" i="1"/>
  <c r="AA10" i="1"/>
  <c r="AD10" i="1" s="1"/>
  <c r="AB10" i="1"/>
  <c r="AC10" i="1"/>
  <c r="AB11" i="1"/>
  <c r="AA11" i="1" s="1"/>
  <c r="AD11" i="1" s="1"/>
  <c r="AC11" i="1"/>
  <c r="AB12" i="1"/>
  <c r="AA12" i="1" s="1"/>
  <c r="AD12" i="1" s="1"/>
  <c r="AC12" i="1"/>
  <c r="AA13" i="1"/>
  <c r="AD13" i="1" s="1"/>
  <c r="AB13" i="1"/>
  <c r="AC13" i="1"/>
  <c r="AB14" i="1"/>
  <c r="AA14" i="1" s="1"/>
  <c r="AD14" i="1" s="1"/>
  <c r="AC14" i="1"/>
  <c r="AB15" i="1"/>
  <c r="AA15" i="1" s="1"/>
  <c r="AD15" i="1" s="1"/>
  <c r="AC15" i="1"/>
  <c r="AB16" i="1"/>
  <c r="AA16" i="1" s="1"/>
  <c r="AD16" i="1" s="1"/>
  <c r="AC16" i="1"/>
  <c r="AB17" i="1"/>
  <c r="AA17" i="1" s="1"/>
  <c r="AD17" i="1" s="1"/>
  <c r="AC17" i="1"/>
  <c r="AB18" i="1"/>
  <c r="AA18" i="1" s="1"/>
  <c r="AD18" i="1" s="1"/>
  <c r="AC18" i="1"/>
  <c r="AB19" i="1"/>
  <c r="AA19" i="1" s="1"/>
  <c r="AD19" i="1" s="1"/>
  <c r="AC19" i="1"/>
  <c r="AB20" i="1"/>
  <c r="AA20" i="1" s="1"/>
  <c r="AD20" i="1" s="1"/>
  <c r="AC20" i="1"/>
  <c r="AA21" i="1"/>
  <c r="AD21" i="1" s="1"/>
  <c r="AB21" i="1"/>
  <c r="AC21" i="1"/>
  <c r="AB22" i="1"/>
  <c r="AA22" i="1" s="1"/>
  <c r="AD22" i="1" s="1"/>
  <c r="AC22" i="1"/>
  <c r="AB23" i="1"/>
  <c r="AA23" i="1" s="1"/>
  <c r="AD23" i="1" s="1"/>
  <c r="AC23" i="1"/>
  <c r="AA24" i="1"/>
  <c r="AD24" i="1" s="1"/>
  <c r="AB24" i="1"/>
  <c r="AC24" i="1"/>
  <c r="AB25" i="1"/>
  <c r="AA25" i="1" s="1"/>
  <c r="AD25" i="1" s="1"/>
  <c r="AC25" i="1"/>
  <c r="AB26" i="1"/>
  <c r="AA26" i="1" s="1"/>
  <c r="AD26" i="1" s="1"/>
  <c r="AC26" i="1"/>
  <c r="AB27" i="1"/>
  <c r="AA27" i="1" s="1"/>
  <c r="AD27" i="1" s="1"/>
  <c r="AC27" i="1"/>
  <c r="AB28" i="1"/>
  <c r="AA28" i="1" s="1"/>
  <c r="AD28" i="1" s="1"/>
  <c r="AC28" i="1"/>
  <c r="AB29" i="1"/>
  <c r="AA29" i="1" s="1"/>
  <c r="AD29" i="1" s="1"/>
  <c r="AC29" i="1"/>
  <c r="AB30" i="1"/>
  <c r="AA30" i="1" s="1"/>
  <c r="AD30" i="1" s="1"/>
  <c r="AC30" i="1"/>
  <c r="AB31" i="1"/>
  <c r="AA31" i="1" s="1"/>
  <c r="AD31" i="1" s="1"/>
  <c r="AC31" i="1"/>
  <c r="AA32" i="1"/>
  <c r="AD32" i="1" s="1"/>
  <c r="AB32" i="1"/>
  <c r="AC32" i="1"/>
  <c r="AB33" i="1"/>
  <c r="AA33" i="1" s="1"/>
  <c r="AD33" i="1" s="1"/>
  <c r="AC33" i="1"/>
  <c r="AB34" i="1"/>
  <c r="AA34" i="1" s="1"/>
  <c r="AD34" i="1" s="1"/>
  <c r="AC34" i="1"/>
  <c r="AA35" i="1"/>
  <c r="AD35" i="1" s="1"/>
  <c r="AB35" i="1"/>
  <c r="AC35" i="1"/>
  <c r="AB36" i="1"/>
  <c r="AA36" i="1" s="1"/>
  <c r="AD36" i="1" s="1"/>
  <c r="AC36" i="1"/>
  <c r="AB37" i="1"/>
  <c r="AA37" i="1" s="1"/>
  <c r="AD37" i="1" s="1"/>
  <c r="AC37" i="1"/>
  <c r="AB38" i="1"/>
  <c r="AA38" i="1" s="1"/>
  <c r="AD38" i="1" s="1"/>
  <c r="AC38" i="1"/>
  <c r="AB39" i="1"/>
  <c r="AA39" i="1" s="1"/>
  <c r="AD39" i="1" s="1"/>
  <c r="AC39" i="1"/>
  <c r="AB40" i="1"/>
  <c r="AA40" i="1" s="1"/>
  <c r="AD40" i="1" s="1"/>
  <c r="AC40" i="1"/>
  <c r="AB41" i="1"/>
  <c r="AA41" i="1" s="1"/>
  <c r="AD41" i="1" s="1"/>
  <c r="AC41" i="1"/>
  <c r="AB42" i="1"/>
  <c r="AA42" i="1" s="1"/>
  <c r="AD42" i="1" s="1"/>
  <c r="AC42" i="1"/>
  <c r="AA43" i="1"/>
  <c r="AD43" i="1" s="1"/>
  <c r="AB43" i="1"/>
  <c r="AC43" i="1"/>
  <c r="AB44" i="1"/>
  <c r="AA44" i="1" s="1"/>
  <c r="AD44" i="1" s="1"/>
  <c r="AC44" i="1"/>
  <c r="AB45" i="1"/>
  <c r="AA45" i="1" s="1"/>
  <c r="AD45" i="1" s="1"/>
  <c r="AC45" i="1"/>
  <c r="AA46" i="1"/>
  <c r="AD46" i="1" s="1"/>
  <c r="AB46" i="1"/>
  <c r="AC46" i="1"/>
  <c r="AB47" i="1"/>
  <c r="AA47" i="1" s="1"/>
  <c r="AD47" i="1" s="1"/>
  <c r="AC47" i="1"/>
  <c r="AB48" i="1"/>
  <c r="AA48" i="1" s="1"/>
  <c r="AD48" i="1" s="1"/>
  <c r="AC48" i="1"/>
  <c r="AB49" i="1"/>
  <c r="AA49" i="1" s="1"/>
  <c r="AD49" i="1" s="1"/>
  <c r="AC49" i="1"/>
  <c r="AB50" i="1"/>
  <c r="AA50" i="1" s="1"/>
  <c r="AD50" i="1" s="1"/>
  <c r="AC50" i="1"/>
  <c r="AB51" i="1"/>
  <c r="AA51" i="1" s="1"/>
  <c r="AD51" i="1" s="1"/>
  <c r="AC51" i="1"/>
  <c r="AB52" i="1"/>
  <c r="AA52" i="1" s="1"/>
  <c r="AD52" i="1" s="1"/>
  <c r="AC52" i="1"/>
  <c r="AB53" i="1"/>
  <c r="AA53" i="1" s="1"/>
  <c r="AD53" i="1" s="1"/>
  <c r="AC53" i="1"/>
  <c r="AA54" i="1"/>
  <c r="AD54" i="1" s="1"/>
  <c r="AB54" i="1"/>
  <c r="AC54" i="1"/>
  <c r="AB55" i="1"/>
  <c r="AA55" i="1" s="1"/>
  <c r="AD55" i="1" s="1"/>
  <c r="AC55" i="1"/>
  <c r="AB56" i="1"/>
  <c r="AA56" i="1" s="1"/>
  <c r="AD56" i="1" s="1"/>
  <c r="AC56" i="1"/>
  <c r="AA57" i="1"/>
  <c r="AD57" i="1" s="1"/>
  <c r="AB57" i="1"/>
  <c r="AC57" i="1"/>
  <c r="AB58" i="1"/>
  <c r="AA58" i="1" s="1"/>
  <c r="AD58" i="1" s="1"/>
  <c r="AC58" i="1"/>
  <c r="AB59" i="1"/>
  <c r="AA59" i="1" s="1"/>
  <c r="AD59" i="1" s="1"/>
  <c r="AC59" i="1"/>
  <c r="AB60" i="1"/>
  <c r="AA60" i="1" s="1"/>
  <c r="AD60" i="1" s="1"/>
  <c r="AC60" i="1"/>
  <c r="AB61" i="1"/>
  <c r="AA61" i="1" s="1"/>
  <c r="AD61" i="1" s="1"/>
  <c r="AC61" i="1"/>
  <c r="AB62" i="1"/>
  <c r="AA62" i="1" s="1"/>
  <c r="AD62" i="1" s="1"/>
  <c r="AC62" i="1"/>
  <c r="AB63" i="1"/>
  <c r="AA63" i="1" s="1"/>
  <c r="AD63" i="1" s="1"/>
  <c r="AC63" i="1"/>
  <c r="AB64" i="1"/>
  <c r="AA64" i="1" s="1"/>
  <c r="AD64" i="1" s="1"/>
  <c r="AC64" i="1"/>
  <c r="AA65" i="1"/>
  <c r="AD65" i="1" s="1"/>
  <c r="AB65" i="1"/>
  <c r="AC65" i="1"/>
  <c r="AB66" i="1"/>
  <c r="AA66" i="1" s="1"/>
  <c r="AD66" i="1" s="1"/>
  <c r="AC66" i="1"/>
  <c r="AB67" i="1"/>
  <c r="AA67" i="1" s="1"/>
  <c r="AD67" i="1" s="1"/>
  <c r="AC67" i="1"/>
  <c r="AA68" i="1"/>
  <c r="AD68" i="1" s="1"/>
  <c r="AB68" i="1"/>
  <c r="AC68" i="1"/>
  <c r="AC4" i="1"/>
  <c r="AD4" i="1"/>
  <c r="V7" i="1"/>
  <c r="W7" i="1"/>
  <c r="X33" i="1"/>
  <c r="V38" i="1"/>
  <c r="Q5" i="1"/>
  <c r="R5" i="1"/>
  <c r="S5" i="1"/>
  <c r="Q6" i="1"/>
  <c r="V6" i="1" s="1"/>
  <c r="R6" i="1"/>
  <c r="W6" i="1" s="1"/>
  <c r="S6" i="1"/>
  <c r="X6" i="1" s="1"/>
  <c r="T6" i="1"/>
  <c r="Q7" i="1"/>
  <c r="T7" i="1" s="1"/>
  <c r="X7" i="1" s="1"/>
  <c r="R7" i="1"/>
  <c r="S7" i="1"/>
  <c r="Q8" i="1"/>
  <c r="R8" i="1"/>
  <c r="S8" i="1"/>
  <c r="Q9" i="1"/>
  <c r="V9" i="1" s="1"/>
  <c r="R9" i="1"/>
  <c r="W9" i="1" s="1"/>
  <c r="S9" i="1"/>
  <c r="X9" i="1" s="1"/>
  <c r="T9" i="1"/>
  <c r="Q10" i="1"/>
  <c r="T10" i="1" s="1"/>
  <c r="W10" i="1" s="1"/>
  <c r="R10" i="1"/>
  <c r="S10" i="1"/>
  <c r="Q11" i="1"/>
  <c r="V11" i="1" s="1"/>
  <c r="R11" i="1"/>
  <c r="W11" i="1" s="1"/>
  <c r="S11" i="1"/>
  <c r="X11" i="1" s="1"/>
  <c r="T11" i="1"/>
  <c r="Q12" i="1"/>
  <c r="V12" i="1" s="1"/>
  <c r="R12" i="1"/>
  <c r="W12" i="1" s="1"/>
  <c r="S12" i="1"/>
  <c r="X12" i="1" s="1"/>
  <c r="T12" i="1"/>
  <c r="Q13" i="1"/>
  <c r="T13" i="1" s="1"/>
  <c r="W13" i="1" s="1"/>
  <c r="R13" i="1"/>
  <c r="S13" i="1"/>
  <c r="Q14" i="1"/>
  <c r="V14" i="1" s="1"/>
  <c r="R14" i="1"/>
  <c r="W14" i="1" s="1"/>
  <c r="S14" i="1"/>
  <c r="X14" i="1" s="1"/>
  <c r="T14" i="1"/>
  <c r="Q15" i="1"/>
  <c r="V15" i="1" s="1"/>
  <c r="R15" i="1"/>
  <c r="W15" i="1" s="1"/>
  <c r="S15" i="1"/>
  <c r="X15" i="1" s="1"/>
  <c r="T15" i="1"/>
  <c r="Q16" i="1"/>
  <c r="R16" i="1"/>
  <c r="S16" i="1"/>
  <c r="Q17" i="1"/>
  <c r="V17" i="1" s="1"/>
  <c r="R17" i="1"/>
  <c r="W17" i="1" s="1"/>
  <c r="S17" i="1"/>
  <c r="X17" i="1" s="1"/>
  <c r="T17" i="1"/>
  <c r="Q18" i="1"/>
  <c r="R18" i="1"/>
  <c r="S18" i="1"/>
  <c r="Q19" i="1"/>
  <c r="R19" i="1"/>
  <c r="S19" i="1"/>
  <c r="Q20" i="1"/>
  <c r="V20" i="1" s="1"/>
  <c r="R20" i="1"/>
  <c r="W20" i="1" s="1"/>
  <c r="S20" i="1"/>
  <c r="X20" i="1" s="1"/>
  <c r="T20" i="1"/>
  <c r="Q21" i="1"/>
  <c r="R21" i="1"/>
  <c r="S21" i="1"/>
  <c r="Q22" i="1"/>
  <c r="T22" i="1" s="1"/>
  <c r="R22" i="1"/>
  <c r="W22" i="1" s="1"/>
  <c r="S22" i="1"/>
  <c r="Q23" i="1"/>
  <c r="V23" i="1" s="1"/>
  <c r="R23" i="1"/>
  <c r="W23" i="1" s="1"/>
  <c r="S23" i="1"/>
  <c r="X23" i="1" s="1"/>
  <c r="T23" i="1"/>
  <c r="Q24" i="1"/>
  <c r="R24" i="1"/>
  <c r="S24" i="1"/>
  <c r="Q25" i="1"/>
  <c r="R25" i="1"/>
  <c r="S25" i="1"/>
  <c r="Q26" i="1"/>
  <c r="V26" i="1" s="1"/>
  <c r="Y26" i="1" s="1"/>
  <c r="R26" i="1"/>
  <c r="W26" i="1" s="1"/>
  <c r="S26" i="1"/>
  <c r="X26" i="1" s="1"/>
  <c r="T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V31" i="1" s="1"/>
  <c r="R31" i="1"/>
  <c r="W31" i="1" s="1"/>
  <c r="S31" i="1"/>
  <c r="X31" i="1" s="1"/>
  <c r="T31" i="1"/>
  <c r="Q32" i="1"/>
  <c r="T32" i="1" s="1"/>
  <c r="R32" i="1"/>
  <c r="W32" i="1" s="1"/>
  <c r="S32" i="1"/>
  <c r="X32" i="1" s="1"/>
  <c r="Q33" i="1"/>
  <c r="V33" i="1" s="1"/>
  <c r="R33" i="1"/>
  <c r="W33" i="1" s="1"/>
  <c r="S33" i="1"/>
  <c r="T33" i="1"/>
  <c r="Q34" i="1"/>
  <c r="V34" i="1" s="1"/>
  <c r="R34" i="1"/>
  <c r="W34" i="1" s="1"/>
  <c r="S34" i="1"/>
  <c r="X34" i="1" s="1"/>
  <c r="T34" i="1"/>
  <c r="Q35" i="1"/>
  <c r="T35" i="1" s="1"/>
  <c r="R35" i="1"/>
  <c r="W35" i="1" s="1"/>
  <c r="S35" i="1"/>
  <c r="X35" i="1" s="1"/>
  <c r="Q36" i="1"/>
  <c r="V36" i="1" s="1"/>
  <c r="R36" i="1"/>
  <c r="W36" i="1" s="1"/>
  <c r="S36" i="1"/>
  <c r="X36" i="1" s="1"/>
  <c r="T36" i="1"/>
  <c r="Q37" i="1"/>
  <c r="V37" i="1" s="1"/>
  <c r="R37" i="1"/>
  <c r="W37" i="1" s="1"/>
  <c r="S37" i="1"/>
  <c r="X37" i="1" s="1"/>
  <c r="T37" i="1"/>
  <c r="Q38" i="1"/>
  <c r="T38" i="1" s="1"/>
  <c r="W38" i="1" s="1"/>
  <c r="R38" i="1"/>
  <c r="S38" i="1"/>
  <c r="X38" i="1" s="1"/>
  <c r="Q39" i="1"/>
  <c r="V39" i="1" s="1"/>
  <c r="R39" i="1"/>
  <c r="W39" i="1" s="1"/>
  <c r="S39" i="1"/>
  <c r="X39" i="1" s="1"/>
  <c r="T39" i="1"/>
  <c r="Q40" i="1"/>
  <c r="R40" i="1"/>
  <c r="S40" i="1"/>
  <c r="Q41" i="1"/>
  <c r="T41" i="1" s="1"/>
  <c r="R41" i="1"/>
  <c r="W41" i="1" s="1"/>
  <c r="S41" i="1"/>
  <c r="X41" i="1" s="1"/>
  <c r="Q42" i="1"/>
  <c r="V42" i="1" s="1"/>
  <c r="Y42" i="1" s="1"/>
  <c r="R42" i="1"/>
  <c r="W42" i="1" s="1"/>
  <c r="S42" i="1"/>
  <c r="T42" i="1"/>
  <c r="X42" i="1" s="1"/>
  <c r="Q43" i="1"/>
  <c r="R43" i="1"/>
  <c r="S43" i="1"/>
  <c r="Q44" i="1"/>
  <c r="T44" i="1" s="1"/>
  <c r="V44" i="1" s="1"/>
  <c r="R44" i="1"/>
  <c r="W44" i="1" s="1"/>
  <c r="S44" i="1"/>
  <c r="X44" i="1" s="1"/>
  <c r="Q45" i="1"/>
  <c r="V45" i="1" s="1"/>
  <c r="Y45" i="1" s="1"/>
  <c r="R45" i="1"/>
  <c r="W45" i="1" s="1"/>
  <c r="S45" i="1"/>
  <c r="T45" i="1"/>
  <c r="X45" i="1" s="1"/>
  <c r="Q46" i="1"/>
  <c r="R46" i="1"/>
  <c r="S46" i="1"/>
  <c r="Q47" i="1"/>
  <c r="T47" i="1" s="1"/>
  <c r="V47" i="1" s="1"/>
  <c r="R47" i="1"/>
  <c r="W47" i="1" s="1"/>
  <c r="S47" i="1"/>
  <c r="X47" i="1" s="1"/>
  <c r="Q48" i="1"/>
  <c r="V48" i="1" s="1"/>
  <c r="R48" i="1"/>
  <c r="W48" i="1" s="1"/>
  <c r="S48" i="1"/>
  <c r="T48" i="1"/>
  <c r="X48" i="1" s="1"/>
  <c r="Q49" i="1"/>
  <c r="R49" i="1"/>
  <c r="S49" i="1"/>
  <c r="Q50" i="1"/>
  <c r="T50" i="1" s="1"/>
  <c r="R50" i="1"/>
  <c r="W50" i="1" s="1"/>
  <c r="S50" i="1"/>
  <c r="X50" i="1" s="1"/>
  <c r="Q51" i="1"/>
  <c r="R51" i="1"/>
  <c r="S51" i="1"/>
  <c r="Q52" i="1"/>
  <c r="R52" i="1"/>
  <c r="S52" i="1"/>
  <c r="Q53" i="1"/>
  <c r="T53" i="1" s="1"/>
  <c r="R53" i="1"/>
  <c r="S53" i="1"/>
  <c r="X53" i="1" s="1"/>
  <c r="Q54" i="1"/>
  <c r="R54" i="1"/>
  <c r="S54" i="1"/>
  <c r="Q55" i="1"/>
  <c r="R55" i="1"/>
  <c r="S55" i="1"/>
  <c r="T55" i="1"/>
  <c r="X55" i="1" s="1"/>
  <c r="Q56" i="1"/>
  <c r="T56" i="1" s="1"/>
  <c r="R56" i="1"/>
  <c r="S56" i="1"/>
  <c r="X56" i="1" s="1"/>
  <c r="Q57" i="1"/>
  <c r="R57" i="1"/>
  <c r="S57" i="1"/>
  <c r="Q58" i="1"/>
  <c r="R58" i="1"/>
  <c r="S58" i="1"/>
  <c r="T58" i="1"/>
  <c r="W58" i="1" s="1"/>
  <c r="Q59" i="1"/>
  <c r="T59" i="1" s="1"/>
  <c r="R59" i="1"/>
  <c r="S59" i="1"/>
  <c r="X59" i="1" s="1"/>
  <c r="Q60" i="1"/>
  <c r="R60" i="1"/>
  <c r="S60" i="1"/>
  <c r="Q61" i="1"/>
  <c r="V61" i="1" s="1"/>
  <c r="R61" i="1"/>
  <c r="W61" i="1" s="1"/>
  <c r="S61" i="1"/>
  <c r="X61" i="1" s="1"/>
  <c r="T61" i="1"/>
  <c r="Q62" i="1"/>
  <c r="R62" i="1"/>
  <c r="S62" i="1"/>
  <c r="Q63" i="1"/>
  <c r="T63" i="1" s="1"/>
  <c r="R63" i="1"/>
  <c r="W63" i="1" s="1"/>
  <c r="S63" i="1"/>
  <c r="X63" i="1" s="1"/>
  <c r="Q64" i="1"/>
  <c r="V64" i="1" s="1"/>
  <c r="R64" i="1"/>
  <c r="S64" i="1"/>
  <c r="T64" i="1"/>
  <c r="X64" i="1" s="1"/>
  <c r="Q65" i="1"/>
  <c r="R65" i="1"/>
  <c r="S65" i="1"/>
  <c r="Q66" i="1"/>
  <c r="T66" i="1" s="1"/>
  <c r="R66" i="1"/>
  <c r="W66" i="1" s="1"/>
  <c r="S66" i="1"/>
  <c r="X66" i="1" s="1"/>
  <c r="Q67" i="1"/>
  <c r="V67" i="1" s="1"/>
  <c r="R67" i="1"/>
  <c r="S67" i="1"/>
  <c r="T67" i="1"/>
  <c r="W67" i="1" s="1"/>
  <c r="Q68" i="1"/>
  <c r="R68" i="1"/>
  <c r="S68" i="1"/>
  <c r="S4" i="1"/>
  <c r="M9" i="1"/>
  <c r="M10" i="1"/>
  <c r="M11" i="1"/>
  <c r="M12" i="1"/>
  <c r="M13" i="1"/>
  <c r="M14" i="1"/>
  <c r="M20" i="1"/>
  <c r="M21" i="1"/>
  <c r="M22" i="1"/>
  <c r="M23" i="1"/>
  <c r="M24" i="1"/>
  <c r="M25" i="1"/>
  <c r="M31" i="1"/>
  <c r="M32" i="1"/>
  <c r="M33" i="1"/>
  <c r="M34" i="1"/>
  <c r="M35" i="1"/>
  <c r="M36" i="1"/>
  <c r="M42" i="1"/>
  <c r="M43" i="1"/>
  <c r="M44" i="1"/>
  <c r="M45" i="1"/>
  <c r="M46" i="1"/>
  <c r="M47" i="1"/>
  <c r="M53" i="1"/>
  <c r="M54" i="1"/>
  <c r="M55" i="1"/>
  <c r="M56" i="1"/>
  <c r="M57" i="1"/>
  <c r="M58" i="1"/>
  <c r="M64" i="1"/>
  <c r="M65" i="1"/>
  <c r="M66" i="1"/>
  <c r="M67" i="1"/>
  <c r="M68" i="1"/>
  <c r="M4" i="1"/>
  <c r="J9" i="1"/>
  <c r="K9" i="1"/>
  <c r="L17" i="1"/>
  <c r="J24" i="1"/>
  <c r="L31" i="1"/>
  <c r="J32" i="1"/>
  <c r="J37" i="1"/>
  <c r="K37" i="1"/>
  <c r="L45" i="1"/>
  <c r="J46" i="1"/>
  <c r="K46" i="1"/>
  <c r="K52" i="1"/>
  <c r="L52" i="1"/>
  <c r="N52" i="1"/>
  <c r="J53" i="1"/>
  <c r="K64" i="1"/>
  <c r="K65" i="1"/>
  <c r="L65" i="1"/>
  <c r="H5" i="1"/>
  <c r="J5" i="1" s="1"/>
  <c r="H6" i="1"/>
  <c r="J6" i="1" s="1"/>
  <c r="H7" i="1"/>
  <c r="K7" i="1" s="1"/>
  <c r="H8" i="1"/>
  <c r="K8" i="1" s="1"/>
  <c r="H9" i="1"/>
  <c r="L9" i="1" s="1"/>
  <c r="H10" i="1"/>
  <c r="H11" i="1"/>
  <c r="H12" i="1"/>
  <c r="H13" i="1"/>
  <c r="N13" i="1" s="1"/>
  <c r="H14" i="1"/>
  <c r="J14" i="1" s="1"/>
  <c r="H15" i="1"/>
  <c r="J15" i="1" s="1"/>
  <c r="H16" i="1"/>
  <c r="J16" i="1" s="1"/>
  <c r="H17" i="1"/>
  <c r="M17" i="1" s="1"/>
  <c r="H18" i="1"/>
  <c r="K18" i="1" s="1"/>
  <c r="H19" i="1"/>
  <c r="K19" i="1" s="1"/>
  <c r="H20" i="1"/>
  <c r="L20" i="1" s="1"/>
  <c r="H21" i="1"/>
  <c r="H22" i="1"/>
  <c r="H23" i="1"/>
  <c r="N23" i="1" s="1"/>
  <c r="H24" i="1"/>
  <c r="L24" i="1" s="1"/>
  <c r="H25" i="1"/>
  <c r="J25" i="1" s="1"/>
  <c r="H26" i="1"/>
  <c r="L26" i="1" s="1"/>
  <c r="H27" i="1"/>
  <c r="J27" i="1" s="1"/>
  <c r="H28" i="1"/>
  <c r="N28" i="1" s="1"/>
  <c r="H29" i="1"/>
  <c r="K29" i="1" s="1"/>
  <c r="H30" i="1"/>
  <c r="L30" i="1" s="1"/>
  <c r="H31" i="1"/>
  <c r="N31" i="1" s="1"/>
  <c r="H32" i="1"/>
  <c r="K32" i="1" s="1"/>
  <c r="H33" i="1"/>
  <c r="K33" i="1" s="1"/>
  <c r="H34" i="1"/>
  <c r="L34" i="1" s="1"/>
  <c r="H35" i="1"/>
  <c r="N35" i="1" s="1"/>
  <c r="H36" i="1"/>
  <c r="J36" i="1" s="1"/>
  <c r="H37" i="1"/>
  <c r="N37" i="1" s="1"/>
  <c r="H38" i="1"/>
  <c r="K38" i="1" s="1"/>
  <c r="H39" i="1"/>
  <c r="J39" i="1" s="1"/>
  <c r="H40" i="1"/>
  <c r="L40" i="1" s="1"/>
  <c r="H41" i="1"/>
  <c r="M41" i="1" s="1"/>
  <c r="H42" i="1"/>
  <c r="J42" i="1" s="1"/>
  <c r="H43" i="1"/>
  <c r="L43" i="1" s="1"/>
  <c r="H44" i="1"/>
  <c r="N44" i="1" s="1"/>
  <c r="H45" i="1"/>
  <c r="H46" i="1"/>
  <c r="L46" i="1" s="1"/>
  <c r="H47" i="1"/>
  <c r="H48" i="1"/>
  <c r="J48" i="1" s="1"/>
  <c r="H49" i="1"/>
  <c r="K49" i="1" s="1"/>
  <c r="H50" i="1"/>
  <c r="J50" i="1" s="1"/>
  <c r="H51" i="1"/>
  <c r="J51" i="1" s="1"/>
  <c r="H52" i="1"/>
  <c r="J52" i="1" s="1"/>
  <c r="H53" i="1"/>
  <c r="K53" i="1" s="1"/>
  <c r="H54" i="1"/>
  <c r="J54" i="1" s="1"/>
  <c r="H55" i="1"/>
  <c r="N55" i="1" s="1"/>
  <c r="H56" i="1"/>
  <c r="J56" i="1" s="1"/>
  <c r="H57" i="1"/>
  <c r="K57" i="1" s="1"/>
  <c r="H58" i="1"/>
  <c r="J58" i="1" s="1"/>
  <c r="H59" i="1"/>
  <c r="J59" i="1" s="1"/>
  <c r="H60" i="1"/>
  <c r="K60" i="1" s="1"/>
  <c r="H61" i="1"/>
  <c r="K61" i="1" s="1"/>
  <c r="H62" i="1"/>
  <c r="L62" i="1" s="1"/>
  <c r="H63" i="1"/>
  <c r="K63" i="1" s="1"/>
  <c r="H64" i="1"/>
  <c r="H65" i="1"/>
  <c r="J65" i="1" s="1"/>
  <c r="H66" i="1"/>
  <c r="J66" i="1" s="1"/>
  <c r="H67" i="1"/>
  <c r="H68" i="1"/>
  <c r="K68" i="1" s="1"/>
  <c r="H4" i="1"/>
  <c r="J4" i="1" s="1"/>
  <c r="AK4" i="1" l="1"/>
  <c r="AI2" i="1"/>
  <c r="Y48" i="1"/>
  <c r="W29" i="1"/>
  <c r="X22" i="1"/>
  <c r="W19" i="1"/>
  <c r="V16" i="1"/>
  <c r="V4" i="1"/>
  <c r="X28" i="1"/>
  <c r="Y12" i="1"/>
  <c r="Y31" i="1"/>
  <c r="X30" i="1"/>
  <c r="V27" i="1"/>
  <c r="Y38" i="1"/>
  <c r="Y6" i="1"/>
  <c r="X27" i="1"/>
  <c r="Y37" i="1"/>
  <c r="V53" i="1"/>
  <c r="W53" i="1"/>
  <c r="W30" i="1"/>
  <c r="Y17" i="1"/>
  <c r="Y14" i="1"/>
  <c r="Y11" i="1"/>
  <c r="Y61" i="1"/>
  <c r="Y15" i="1"/>
  <c r="Y64" i="1"/>
  <c r="W40" i="1"/>
  <c r="V40" i="1"/>
  <c r="V56" i="1"/>
  <c r="W56" i="1"/>
  <c r="Y20" i="1"/>
  <c r="X51" i="1"/>
  <c r="Y44" i="1"/>
  <c r="V28" i="1"/>
  <c r="Y9" i="1"/>
  <c r="Y47" i="1"/>
  <c r="Y34" i="1"/>
  <c r="W62" i="1"/>
  <c r="W59" i="1"/>
  <c r="V59" i="1"/>
  <c r="Y59" i="1" s="1"/>
  <c r="W52" i="1"/>
  <c r="Y39" i="1"/>
  <c r="Y36" i="1"/>
  <c r="Y33" i="1"/>
  <c r="Y23" i="1"/>
  <c r="T19" i="1"/>
  <c r="X19" i="1" s="1"/>
  <c r="J17" i="1"/>
  <c r="V22" i="1"/>
  <c r="L27" i="1"/>
  <c r="L37" i="1"/>
  <c r="O37" i="1" s="1"/>
  <c r="N4" i="1"/>
  <c r="M59" i="1"/>
  <c r="M48" i="1"/>
  <c r="M37" i="1"/>
  <c r="M26" i="1"/>
  <c r="M15" i="1"/>
  <c r="T28" i="1"/>
  <c r="W28" i="1" s="1"/>
  <c r="T25" i="1"/>
  <c r="X25" i="1" s="1"/>
  <c r="T16" i="1"/>
  <c r="V66" i="1"/>
  <c r="Y66" i="1" s="1"/>
  <c r="V63" i="1"/>
  <c r="Y63" i="1" s="1"/>
  <c r="V35" i="1"/>
  <c r="Y35" i="1" s="1"/>
  <c r="V32" i="1"/>
  <c r="Y32" i="1" s="1"/>
  <c r="X13" i="1"/>
  <c r="X10" i="1"/>
  <c r="V41" i="1"/>
  <c r="Y41" i="1" s="1"/>
  <c r="K17" i="1"/>
  <c r="V13" i="1"/>
  <c r="V10" i="1"/>
  <c r="Y10" i="1" s="1"/>
  <c r="V19" i="1"/>
  <c r="X58" i="1"/>
  <c r="L15" i="1"/>
  <c r="T49" i="1"/>
  <c r="V49" i="1" s="1"/>
  <c r="X67" i="1"/>
  <c r="Y67" i="1" s="1"/>
  <c r="W55" i="1"/>
  <c r="T21" i="1"/>
  <c r="X21" i="1" s="1"/>
  <c r="W64" i="1"/>
  <c r="V58" i="1"/>
  <c r="V55" i="1"/>
  <c r="K62" i="1"/>
  <c r="K44" i="1"/>
  <c r="O44" i="1" s="1"/>
  <c r="K26" i="1"/>
  <c r="O26" i="1" s="1"/>
  <c r="M63" i="1"/>
  <c r="M52" i="1"/>
  <c r="O52" i="1" s="1"/>
  <c r="M30" i="1"/>
  <c r="M19" i="1"/>
  <c r="M8" i="1"/>
  <c r="T30" i="1"/>
  <c r="V50" i="1"/>
  <c r="Y50" i="1" s="1"/>
  <c r="T62" i="1"/>
  <c r="X62" i="1" s="1"/>
  <c r="T68" i="1"/>
  <c r="T52" i="1"/>
  <c r="X52" i="1" s="1"/>
  <c r="T24" i="1"/>
  <c r="X24" i="1" s="1"/>
  <c r="V21" i="1"/>
  <c r="J60" i="1"/>
  <c r="O60" i="1" s="1"/>
  <c r="J44" i="1"/>
  <c r="J26" i="1"/>
  <c r="N8" i="1"/>
  <c r="M62" i="1"/>
  <c r="M51" i="1"/>
  <c r="M40" i="1"/>
  <c r="M29" i="1"/>
  <c r="M18" i="1"/>
  <c r="M7" i="1"/>
  <c r="T8" i="1"/>
  <c r="V8" i="1" s="1"/>
  <c r="V30" i="1"/>
  <c r="Y30" i="1" s="1"/>
  <c r="N15" i="1"/>
  <c r="T65" i="1"/>
  <c r="T46" i="1"/>
  <c r="T27" i="1"/>
  <c r="W27" i="1" s="1"/>
  <c r="L59" i="1"/>
  <c r="J38" i="1"/>
  <c r="N25" i="1"/>
  <c r="J7" i="1"/>
  <c r="M61" i="1"/>
  <c r="M50" i="1"/>
  <c r="M39" i="1"/>
  <c r="M28" i="1"/>
  <c r="M6" i="1"/>
  <c r="T51" i="1"/>
  <c r="W51" i="1" s="1"/>
  <c r="V51" i="1"/>
  <c r="Y7" i="1"/>
  <c r="T40" i="1"/>
  <c r="X40" i="1" s="1"/>
  <c r="T43" i="1"/>
  <c r="T18" i="1"/>
  <c r="W18" i="1" s="1"/>
  <c r="T5" i="1"/>
  <c r="W5" i="1" s="1"/>
  <c r="V24" i="1"/>
  <c r="J57" i="1"/>
  <c r="K24" i="1"/>
  <c r="M60" i="1"/>
  <c r="M49" i="1"/>
  <c r="M38" i="1"/>
  <c r="M27" i="1"/>
  <c r="M16" i="1"/>
  <c r="M5" i="1"/>
  <c r="T60" i="1"/>
  <c r="V60" i="1" s="1"/>
  <c r="T57" i="1"/>
  <c r="X57" i="1" s="1"/>
  <c r="T54" i="1"/>
  <c r="X54" i="1" s="1"/>
  <c r="T29" i="1"/>
  <c r="V29" i="1" s="1"/>
  <c r="T4" i="1"/>
  <c r="X4" i="1" s="1"/>
  <c r="L67" i="1"/>
  <c r="K67" i="1"/>
  <c r="J67" i="1"/>
  <c r="O67" i="1" s="1"/>
  <c r="N65" i="1"/>
  <c r="O65" i="1"/>
  <c r="L64" i="1"/>
  <c r="N50" i="1"/>
  <c r="L50" i="1"/>
  <c r="K50" i="1"/>
  <c r="N54" i="1"/>
  <c r="L54" i="1"/>
  <c r="K54" i="1"/>
  <c r="N53" i="1"/>
  <c r="L53" i="1"/>
  <c r="O53" i="1" s="1"/>
  <c r="K51" i="1"/>
  <c r="L51" i="1"/>
  <c r="N51" i="1"/>
  <c r="N47" i="1"/>
  <c r="L47" i="1"/>
  <c r="K47" i="1"/>
  <c r="J47" i="1"/>
  <c r="L44" i="1"/>
  <c r="N36" i="1"/>
  <c r="J33" i="1"/>
  <c r="L28" i="1"/>
  <c r="L25" i="1"/>
  <c r="K15" i="1"/>
  <c r="O15" i="1" s="1"/>
  <c r="N6" i="1"/>
  <c r="J34" i="1"/>
  <c r="L8" i="1"/>
  <c r="N19" i="1"/>
  <c r="N38" i="1"/>
  <c r="N32" i="1"/>
  <c r="K28" i="1"/>
  <c r="O28" i="1" s="1"/>
  <c r="K25" i="1"/>
  <c r="L19" i="1"/>
  <c r="L22" i="1"/>
  <c r="K31" i="1"/>
  <c r="L33" i="1"/>
  <c r="L4" i="1"/>
  <c r="L36" i="1"/>
  <c r="J28" i="1"/>
  <c r="N24" i="1"/>
  <c r="J18" i="1"/>
  <c r="N14" i="1"/>
  <c r="L6" i="1"/>
  <c r="K34" i="1"/>
  <c r="O34" i="1" s="1"/>
  <c r="N30" i="1"/>
  <c r="K4" i="1"/>
  <c r="L38" i="1"/>
  <c r="O38" i="1" s="1"/>
  <c r="K36" i="1"/>
  <c r="L32" i="1"/>
  <c r="O32" i="1" s="1"/>
  <c r="N27" i="1"/>
  <c r="O24" i="1"/>
  <c r="N17" i="1"/>
  <c r="L11" i="1"/>
  <c r="K6" i="1"/>
  <c r="O6" i="1" s="1"/>
  <c r="N33" i="1"/>
  <c r="K20" i="1"/>
  <c r="J20" i="1"/>
  <c r="O20" i="1" s="1"/>
  <c r="K11" i="1"/>
  <c r="L35" i="1"/>
  <c r="J35" i="1"/>
  <c r="K35" i="1"/>
  <c r="N34" i="1"/>
  <c r="K30" i="1"/>
  <c r="K27" i="1"/>
  <c r="O27" i="1" s="1"/>
  <c r="J31" i="1"/>
  <c r="J30" i="1"/>
  <c r="J29" i="1"/>
  <c r="N26" i="1"/>
  <c r="L23" i="1"/>
  <c r="K21" i="1"/>
  <c r="J19" i="1"/>
  <c r="N16" i="1"/>
  <c r="L12" i="1"/>
  <c r="K10" i="1"/>
  <c r="J8" i="1"/>
  <c r="N5" i="1"/>
  <c r="J11" i="1"/>
  <c r="N12" i="1"/>
  <c r="K23" i="1"/>
  <c r="J21" i="1"/>
  <c r="N18" i="1"/>
  <c r="L14" i="1"/>
  <c r="K12" i="1"/>
  <c r="J10" i="1"/>
  <c r="N7" i="1"/>
  <c r="J22" i="1"/>
  <c r="N21" i="1"/>
  <c r="L21" i="1"/>
  <c r="O21" i="1" s="1"/>
  <c r="L10" i="1"/>
  <c r="J23" i="1"/>
  <c r="N20" i="1"/>
  <c r="L16" i="1"/>
  <c r="K14" i="1"/>
  <c r="J12" i="1"/>
  <c r="N9" i="1"/>
  <c r="L5" i="1"/>
  <c r="K22" i="1"/>
  <c r="L13" i="1"/>
  <c r="K13" i="1"/>
  <c r="N10" i="1"/>
  <c r="N22" i="1"/>
  <c r="L18" i="1"/>
  <c r="K16" i="1"/>
  <c r="N11" i="1"/>
  <c r="O9" i="1"/>
  <c r="L7" i="1"/>
  <c r="O7" i="1" s="1"/>
  <c r="K5" i="1"/>
  <c r="O17" i="1"/>
  <c r="J13" i="1"/>
  <c r="N42" i="1"/>
  <c r="N39" i="1"/>
  <c r="J68" i="1"/>
  <c r="N67" i="1"/>
  <c r="N59" i="1"/>
  <c r="N56" i="1"/>
  <c r="K59" i="1"/>
  <c r="O59" i="1" s="1"/>
  <c r="J62" i="1"/>
  <c r="N57" i="1"/>
  <c r="N61" i="1"/>
  <c r="O57" i="1"/>
  <c r="N58" i="1"/>
  <c r="L57" i="1"/>
  <c r="L61" i="1"/>
  <c r="K48" i="1"/>
  <c r="N49" i="1"/>
  <c r="N48" i="1"/>
  <c r="L49" i="1"/>
  <c r="J49" i="1"/>
  <c r="O49" i="1" s="1"/>
  <c r="L48" i="1"/>
  <c r="N66" i="1"/>
  <c r="N68" i="1"/>
  <c r="L66" i="1"/>
  <c r="L68" i="1"/>
  <c r="O68" i="1" s="1"/>
  <c r="K66" i="1"/>
  <c r="O66" i="1" s="1"/>
  <c r="L55" i="1"/>
  <c r="L63" i="1"/>
  <c r="J61" i="1"/>
  <c r="J63" i="1"/>
  <c r="O63" i="1" s="1"/>
  <c r="N60" i="1"/>
  <c r="L56" i="1"/>
  <c r="J64" i="1"/>
  <c r="K55" i="1"/>
  <c r="N63" i="1"/>
  <c r="J55" i="1"/>
  <c r="N62" i="1"/>
  <c r="L58" i="1"/>
  <c r="K56" i="1"/>
  <c r="N64" i="1"/>
  <c r="L60" i="1"/>
  <c r="K58" i="1"/>
  <c r="N46" i="1"/>
  <c r="O46" i="1"/>
  <c r="N45" i="1"/>
  <c r="K45" i="1"/>
  <c r="J45" i="1"/>
  <c r="O45" i="1" s="1"/>
  <c r="K43" i="1"/>
  <c r="J43" i="1"/>
  <c r="O43" i="1" s="1"/>
  <c r="N43" i="1"/>
  <c r="L42" i="1"/>
  <c r="K42" i="1"/>
  <c r="L41" i="1"/>
  <c r="K41" i="1"/>
  <c r="N41" i="1"/>
  <c r="J41" i="1"/>
  <c r="K40" i="1"/>
  <c r="N40" i="1"/>
  <c r="J40" i="1"/>
  <c r="L39" i="1"/>
  <c r="K39" i="1"/>
  <c r="N29" i="1"/>
  <c r="L29" i="1"/>
  <c r="V57" i="1" l="1"/>
  <c r="W24" i="1"/>
  <c r="Y19" i="1"/>
  <c r="W57" i="1"/>
  <c r="O11" i="1"/>
  <c r="O50" i="1"/>
  <c r="Y29" i="1"/>
  <c r="W4" i="1"/>
  <c r="X8" i="1"/>
  <c r="Y27" i="1"/>
  <c r="W25" i="1"/>
  <c r="Y28" i="1"/>
  <c r="Y40" i="1"/>
  <c r="V54" i="1"/>
  <c r="X49" i="1"/>
  <c r="Y4" i="1"/>
  <c r="X5" i="1"/>
  <c r="W49" i="1"/>
  <c r="Y49" i="1" s="1"/>
  <c r="Y22" i="1"/>
  <c r="X60" i="1"/>
  <c r="Y51" i="1"/>
  <c r="V52" i="1"/>
  <c r="Y52" i="1" s="1"/>
  <c r="Y55" i="1"/>
  <c r="Y13" i="1"/>
  <c r="V5" i="1"/>
  <c r="W54" i="1"/>
  <c r="V62" i="1"/>
  <c r="Y62" i="1" s="1"/>
  <c r="Y21" i="1"/>
  <c r="O51" i="1"/>
  <c r="V18" i="1"/>
  <c r="O48" i="1"/>
  <c r="W68" i="1"/>
  <c r="V68" i="1"/>
  <c r="X68" i="1"/>
  <c r="Y58" i="1"/>
  <c r="W21" i="1"/>
  <c r="W8" i="1"/>
  <c r="Y8" i="1" s="1"/>
  <c r="W16" i="1"/>
  <c r="X16" i="1"/>
  <c r="Y16" i="1" s="1"/>
  <c r="O41" i="1"/>
  <c r="O47" i="1"/>
  <c r="V46" i="1"/>
  <c r="W46" i="1"/>
  <c r="X46" i="1"/>
  <c r="W60" i="1"/>
  <c r="Y60" i="1" s="1"/>
  <c r="Y56" i="1"/>
  <c r="X18" i="1"/>
  <c r="V25" i="1"/>
  <c r="Y25" i="1" s="1"/>
  <c r="Y24" i="1"/>
  <c r="V43" i="1"/>
  <c r="Y43" i="1" s="1"/>
  <c r="X43" i="1"/>
  <c r="W43" i="1"/>
  <c r="O25" i="1"/>
  <c r="Y53" i="1"/>
  <c r="O64" i="1"/>
  <c r="V65" i="1"/>
  <c r="W65" i="1"/>
  <c r="X65" i="1"/>
  <c r="X29" i="1"/>
  <c r="O55" i="1"/>
  <c r="O54" i="1"/>
  <c r="O8" i="1"/>
  <c r="O10" i="1"/>
  <c r="O33" i="1"/>
  <c r="O19" i="1"/>
  <c r="O31" i="1"/>
  <c r="O36" i="1"/>
  <c r="O4" i="1"/>
  <c r="O5" i="1"/>
  <c r="O16" i="1"/>
  <c r="O18" i="1"/>
  <c r="O35" i="1"/>
  <c r="O29" i="1"/>
  <c r="O30" i="1"/>
  <c r="O22" i="1"/>
  <c r="O23" i="1"/>
  <c r="O13" i="1"/>
  <c r="O12" i="1"/>
  <c r="O14" i="1"/>
  <c r="O40" i="1"/>
  <c r="O42" i="1"/>
  <c r="O56" i="1"/>
  <c r="O61" i="1"/>
  <c r="O62" i="1"/>
  <c r="O58" i="1"/>
  <c r="O39" i="1"/>
  <c r="Y65" i="1" l="1"/>
  <c r="Y68" i="1"/>
  <c r="Y57" i="1"/>
  <c r="Y5" i="1"/>
  <c r="Y54" i="1"/>
  <c r="Y46" i="1"/>
  <c r="Y18" i="1"/>
</calcChain>
</file>

<file path=xl/sharedStrings.xml><?xml version="1.0" encoding="utf-8"?>
<sst xmlns="http://schemas.openxmlformats.org/spreadsheetml/2006/main" count="58" uniqueCount="25">
  <si>
    <t>T (°C)</t>
  </si>
  <si>
    <t>C8H8</t>
  </si>
  <si>
    <t>C16H16</t>
  </si>
  <si>
    <t>Total</t>
  </si>
  <si>
    <t>C24H22/4/6</t>
  </si>
  <si>
    <t>C7H8</t>
  </si>
  <si>
    <t>C2H4/C3H6/C4H8</t>
  </si>
  <si>
    <t>From fitting of raw data</t>
  </si>
  <si>
    <t>MON</t>
  </si>
  <si>
    <t>DIM</t>
  </si>
  <si>
    <t>TRIM</t>
  </si>
  <si>
    <t>total</t>
  </si>
  <si>
    <t>Norm fitted raw data</t>
  </si>
  <si>
    <t>MON = 1-DIM-TRIM</t>
  </si>
  <si>
    <t>Normalized mass fraction</t>
  </si>
  <si>
    <t>Molar fraction</t>
  </si>
  <si>
    <t>MW</t>
  </si>
  <si>
    <t>Raw mass fraction data from literature</t>
  </si>
  <si>
    <t>C15H16</t>
  </si>
  <si>
    <t>C24H24</t>
  </si>
  <si>
    <t>C16H14</t>
  </si>
  <si>
    <t>Mass fraction simulated with the CRECK multi-step model</t>
  </si>
  <si>
    <t>Mole fraction simulated with the CRECK multi-step model</t>
  </si>
  <si>
    <t>sum C16</t>
  </si>
  <si>
    <t>sum C15-16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</si>
</sst>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'From exp. data'!$J$3</c:f>
              <c:strCache>
                <c:ptCount val="1"/>
                <c:pt idx="0">
                  <c:v>C8H8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8659481089453983E-4"/>
                  <c:y val="0.14987953778504959"/>
                </c:manualLayout>
              </c:layout>
              <c:numFmt formatCode="General" sourceLinked="0"/>
            </c:trendlineLbl>
          </c:trendline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data'!$J$4:$J$75</c:f>
              <c:numCache>
                <c:formatCode>0.00E+00</c:formatCode>
                <c:ptCount val="72"/>
                <c:pt idx="0">
                  <c:v>0.5465780073383889</c:v>
                </c:pt>
                <c:pt idx="1">
                  <c:v>0.56721844188574955</c:v>
                </c:pt>
                <c:pt idx="2">
                  <c:v>0.57443432121529392</c:v>
                </c:pt>
                <c:pt idx="3">
                  <c:v>0.62947321618188512</c:v>
                </c:pt>
                <c:pt idx="4">
                  <c:v>0.61507465019723973</c:v>
                </c:pt>
                <c:pt idx="5">
                  <c:v>0.59618527746168692</c:v>
                </c:pt>
                <c:pt idx="6">
                  <c:v>0.63701376855730663</c:v>
                </c:pt>
                <c:pt idx="7">
                  <c:v>0.68130485917788486</c:v>
                </c:pt>
                <c:pt idx="8">
                  <c:v>0.75773080780549862</c:v>
                </c:pt>
                <c:pt idx="9">
                  <c:v>0.66277378584730673</c:v>
                </c:pt>
                <c:pt idx="10">
                  <c:v>0.61392754527550963</c:v>
                </c:pt>
                <c:pt idx="11">
                  <c:v>0.6547803336505601</c:v>
                </c:pt>
                <c:pt idx="12">
                  <c:v>0.66987137043488987</c:v>
                </c:pt>
                <c:pt idx="13">
                  <c:v>0.69629711371795011</c:v>
                </c:pt>
                <c:pt idx="14">
                  <c:v>0.71885473151619583</c:v>
                </c:pt>
                <c:pt idx="15">
                  <c:v>0.64051453962600358</c:v>
                </c:pt>
                <c:pt idx="16">
                  <c:v>0.66676231491285687</c:v>
                </c:pt>
                <c:pt idx="17">
                  <c:v>0.68432849442892441</c:v>
                </c:pt>
                <c:pt idx="18">
                  <c:v>0.70981028659096335</c:v>
                </c:pt>
                <c:pt idx="19">
                  <c:v>0.69387755102040827</c:v>
                </c:pt>
                <c:pt idx="20">
                  <c:v>0.44565217391304346</c:v>
                </c:pt>
                <c:pt idx="21">
                  <c:v>0.54800477581461216</c:v>
                </c:pt>
                <c:pt idx="22">
                  <c:v>0.73093270462524051</c:v>
                </c:pt>
                <c:pt idx="23">
                  <c:v>0.75170544031550013</c:v>
                </c:pt>
                <c:pt idx="24">
                  <c:v>0.7547896709332067</c:v>
                </c:pt>
                <c:pt idx="25">
                  <c:v>1</c:v>
                </c:pt>
                <c:pt idx="26">
                  <c:v>0.84204630100177191</c:v>
                </c:pt>
                <c:pt idx="27">
                  <c:v>0.76286586791505429</c:v>
                </c:pt>
                <c:pt idx="28">
                  <c:v>0.76693455797933396</c:v>
                </c:pt>
                <c:pt idx="29">
                  <c:v>0.66279069767441856</c:v>
                </c:pt>
                <c:pt idx="30">
                  <c:v>0.80932642487046624</c:v>
                </c:pt>
                <c:pt idx="31">
                  <c:v>0.81606765327695552</c:v>
                </c:pt>
                <c:pt idx="32">
                  <c:v>0.77024647887323949</c:v>
                </c:pt>
                <c:pt idx="33">
                  <c:v>0.86855499004204473</c:v>
                </c:pt>
                <c:pt idx="34">
                  <c:v>0.83949191685912239</c:v>
                </c:pt>
                <c:pt idx="35">
                  <c:v>0.92859526192859532</c:v>
                </c:pt>
                <c:pt idx="36">
                  <c:v>0.91617825942718123</c:v>
                </c:pt>
                <c:pt idx="37">
                  <c:v>0.92859526192859532</c:v>
                </c:pt>
                <c:pt idx="38">
                  <c:v>0.94417344173441731</c:v>
                </c:pt>
                <c:pt idx="39">
                  <c:v>0.95106106539627544</c:v>
                </c:pt>
                <c:pt idx="40">
                  <c:v>0.80487804878048774</c:v>
                </c:pt>
                <c:pt idx="41">
                  <c:v>0.96269541778975742</c:v>
                </c:pt>
                <c:pt idx="42">
                  <c:v>0.88004868872413411</c:v>
                </c:pt>
                <c:pt idx="43">
                  <c:v>0.77499999999999991</c:v>
                </c:pt>
                <c:pt idx="44">
                  <c:v>0.96572280178837555</c:v>
                </c:pt>
                <c:pt idx="45">
                  <c:v>0.90212290502793291</c:v>
                </c:pt>
                <c:pt idx="46">
                  <c:v>0.85117332235487853</c:v>
                </c:pt>
                <c:pt idx="47">
                  <c:v>0.89376463744389301</c:v>
                </c:pt>
                <c:pt idx="48">
                  <c:v>0.55869565217391304</c:v>
                </c:pt>
                <c:pt idx="49">
                  <c:v>0.91863816721375879</c:v>
                </c:pt>
                <c:pt idx="50">
                  <c:v>0.89356725146198823</c:v>
                </c:pt>
                <c:pt idx="51">
                  <c:v>0.96861638230298408</c:v>
                </c:pt>
                <c:pt idx="52">
                  <c:v>0.91617825942718123</c:v>
                </c:pt>
                <c:pt idx="53">
                  <c:v>0.92859526192859532</c:v>
                </c:pt>
                <c:pt idx="54">
                  <c:v>0.94417344173441731</c:v>
                </c:pt>
                <c:pt idx="55">
                  <c:v>0.95106106539627544</c:v>
                </c:pt>
                <c:pt idx="56">
                  <c:v>0.96269541778975742</c:v>
                </c:pt>
                <c:pt idx="57">
                  <c:v>0.88004868872413411</c:v>
                </c:pt>
                <c:pt idx="58">
                  <c:v>0.96572280178837555</c:v>
                </c:pt>
                <c:pt idx="59">
                  <c:v>0.90212290502793291</c:v>
                </c:pt>
                <c:pt idx="60">
                  <c:v>0.97227430469063592</c:v>
                </c:pt>
                <c:pt idx="61">
                  <c:v>0.95048309178743962</c:v>
                </c:pt>
                <c:pt idx="62">
                  <c:v>0.95928753180661575</c:v>
                </c:pt>
                <c:pt idx="63">
                  <c:v>1</c:v>
                </c:pt>
                <c:pt idx="64">
                  <c:v>0.94339622641509424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A-D849-9CC3-C4E1A4137EA1}"/>
            </c:ext>
          </c:extLst>
        </c:ser>
        <c:ser>
          <c:idx val="1"/>
          <c:order val="1"/>
          <c:tx>
            <c:strRef>
              <c:f>'From exp. data'!$K$3</c:f>
              <c:strCache>
                <c:ptCount val="1"/>
                <c:pt idx="0">
                  <c:v>C16H16</c:v>
                </c:pt>
              </c:strCache>
            </c:strRef>
          </c:tx>
          <c:spPr>
            <a:ln w="38100">
              <a:noFill/>
            </a:ln>
          </c:spPr>
          <c:marker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data'!$K$4:$K$75</c:f>
              <c:numCache>
                <c:formatCode>0.00E+00</c:formatCode>
                <c:ptCount val="72"/>
                <c:pt idx="0">
                  <c:v>0.2084892318079222</c:v>
                </c:pt>
                <c:pt idx="1">
                  <c:v>0.22348568845682515</c:v>
                </c:pt>
                <c:pt idx="2">
                  <c:v>0.23076051212092136</c:v>
                </c:pt>
                <c:pt idx="3">
                  <c:v>0.12350892793937163</c:v>
                </c:pt>
                <c:pt idx="4">
                  <c:v>0.1393695232044477</c:v>
                </c:pt>
                <c:pt idx="5">
                  <c:v>0.21653832947706639</c:v>
                </c:pt>
                <c:pt idx="6">
                  <c:v>0.22708142938590792</c:v>
                </c:pt>
                <c:pt idx="7">
                  <c:v>0.24477725526203684</c:v>
                </c:pt>
                <c:pt idx="8">
                  <c:v>0.21489414224769637</c:v>
                </c:pt>
                <c:pt idx="9">
                  <c:v>0.1829532121030818</c:v>
                </c:pt>
                <c:pt idx="10">
                  <c:v>0.19304673837672831</c:v>
                </c:pt>
                <c:pt idx="11">
                  <c:v>0.12082489945182173</c:v>
                </c:pt>
                <c:pt idx="12">
                  <c:v>9.315566141317709E-2</c:v>
                </c:pt>
                <c:pt idx="13">
                  <c:v>6.6143347083168214E-2</c:v>
                </c:pt>
                <c:pt idx="14">
                  <c:v>3.5376500555558604E-2</c:v>
                </c:pt>
                <c:pt idx="15">
                  <c:v>0.14729538078191284</c:v>
                </c:pt>
                <c:pt idx="16">
                  <c:v>0.18428715010327157</c:v>
                </c:pt>
                <c:pt idx="17">
                  <c:v>0.19358596526460359</c:v>
                </c:pt>
                <c:pt idx="18">
                  <c:v>0.19418714036072177</c:v>
                </c:pt>
                <c:pt idx="19">
                  <c:v>9.1836734693877556E-2</c:v>
                </c:pt>
                <c:pt idx="20">
                  <c:v>0.16304347826086957</c:v>
                </c:pt>
                <c:pt idx="21">
                  <c:v>0.22595111511931434</c:v>
                </c:pt>
                <c:pt idx="22">
                  <c:v>0.15139557411214968</c:v>
                </c:pt>
                <c:pt idx="23">
                  <c:v>0.17895684384884653</c:v>
                </c:pt>
                <c:pt idx="24">
                  <c:v>0.18510075687210251</c:v>
                </c:pt>
                <c:pt idx="25">
                  <c:v>0</c:v>
                </c:pt>
                <c:pt idx="26">
                  <c:v>4.3061779643087376E-2</c:v>
                </c:pt>
                <c:pt idx="27">
                  <c:v>6.8710248007299191E-2</c:v>
                </c:pt>
                <c:pt idx="28">
                  <c:v>5.2812858783008038E-2</c:v>
                </c:pt>
                <c:pt idx="29">
                  <c:v>0.12790697674418605</c:v>
                </c:pt>
                <c:pt idx="30">
                  <c:v>7.4611398963730577E-2</c:v>
                </c:pt>
                <c:pt idx="31">
                  <c:v>7.1881606765327691E-2</c:v>
                </c:pt>
                <c:pt idx="32">
                  <c:v>0.1463468309859155</c:v>
                </c:pt>
                <c:pt idx="33">
                  <c:v>5.8295529984509847E-2</c:v>
                </c:pt>
                <c:pt idx="34">
                  <c:v>3.695150115473441E-2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0.13414634146341461</c:v>
                </c:pt>
                <c:pt idx="41">
                  <c:v>0</c:v>
                </c:pt>
                <c:pt idx="42">
                  <c:v>0</c:v>
                </c:pt>
                <c:pt idx="43">
                  <c:v>0.13749999999999998</c:v>
                </c:pt>
                <c:pt idx="44">
                  <c:v>0</c:v>
                </c:pt>
                <c:pt idx="45">
                  <c:v>0</c:v>
                </c:pt>
                <c:pt idx="46">
                  <c:v>4.7344586249485378E-2</c:v>
                </c:pt>
                <c:pt idx="47">
                  <c:v>5.7165468644527991E-2</c:v>
                </c:pt>
                <c:pt idx="48">
                  <c:v>0.23152173913043478</c:v>
                </c:pt>
                <c:pt idx="49">
                  <c:v>4.9566066126351539E-2</c:v>
                </c:pt>
                <c:pt idx="50">
                  <c:v>3.9766081871345026E-2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2.294685990338164E-2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A-D849-9CC3-C4E1A4137EA1}"/>
            </c:ext>
          </c:extLst>
        </c:ser>
        <c:ser>
          <c:idx val="2"/>
          <c:order val="2"/>
          <c:tx>
            <c:strRef>
              <c:f>'From exp. data'!$L$3</c:f>
              <c:strCache>
                <c:ptCount val="1"/>
                <c:pt idx="0">
                  <c:v>C24H22/4/6</c:v>
                </c:pt>
              </c:strCache>
            </c:strRef>
          </c:tx>
          <c:spPr>
            <a:ln w="38100">
              <a:noFill/>
            </a:ln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data'!$L$4:$L$75</c:f>
              <c:numCache>
                <c:formatCode>0.00E+00</c:formatCode>
                <c:ptCount val="72"/>
                <c:pt idx="0">
                  <c:v>0.24493276085368895</c:v>
                </c:pt>
                <c:pt idx="1">
                  <c:v>0.20929586965742536</c:v>
                </c:pt>
                <c:pt idx="2">
                  <c:v>0.19480516666378478</c:v>
                </c:pt>
                <c:pt idx="3">
                  <c:v>0.24701785587874325</c:v>
                </c:pt>
                <c:pt idx="4">
                  <c:v>0.2455558265983126</c:v>
                </c:pt>
                <c:pt idx="5">
                  <c:v>0.1872763930612466</c:v>
                </c:pt>
                <c:pt idx="6">
                  <c:v>0.13590480205678546</c:v>
                </c:pt>
                <c:pt idx="7">
                  <c:v>7.3917885560078375E-2</c:v>
                </c:pt>
                <c:pt idx="8">
                  <c:v>2.7375049946805036E-2</c:v>
                </c:pt>
                <c:pt idx="9">
                  <c:v>0.15427300204961142</c:v>
                </c:pt>
                <c:pt idx="10">
                  <c:v>0.193025716347762</c:v>
                </c:pt>
                <c:pt idx="11">
                  <c:v>0.22439476689761828</c:v>
                </c:pt>
                <c:pt idx="12">
                  <c:v>0.23697296815193308</c:v>
                </c:pt>
                <c:pt idx="13">
                  <c:v>0.23755953919888168</c:v>
                </c:pt>
                <c:pt idx="14">
                  <c:v>0.24576876792824559</c:v>
                </c:pt>
                <c:pt idx="15">
                  <c:v>0.21219007959208352</c:v>
                </c:pt>
                <c:pt idx="16">
                  <c:v>0.14895053498387167</c:v>
                </c:pt>
                <c:pt idx="17">
                  <c:v>0.1220855403064719</c:v>
                </c:pt>
                <c:pt idx="18">
                  <c:v>9.6002573048314943E-2</c:v>
                </c:pt>
                <c:pt idx="19">
                  <c:v>0.21428571428571427</c:v>
                </c:pt>
                <c:pt idx="20">
                  <c:v>0.38043478260869568</c:v>
                </c:pt>
                <c:pt idx="21">
                  <c:v>0.22604410906607339</c:v>
                </c:pt>
                <c:pt idx="22">
                  <c:v>0.1176717212626099</c:v>
                </c:pt>
                <c:pt idx="23">
                  <c:v>6.9337715835653416E-2</c:v>
                </c:pt>
                <c:pt idx="24">
                  <c:v>6.0109572194690687E-2</c:v>
                </c:pt>
                <c:pt idx="25">
                  <c:v>0</c:v>
                </c:pt>
                <c:pt idx="26">
                  <c:v>0.11489191935514065</c:v>
                </c:pt>
                <c:pt idx="27">
                  <c:v>0.16842388407764639</c:v>
                </c:pt>
                <c:pt idx="28">
                  <c:v>0.17221584385763489</c:v>
                </c:pt>
                <c:pt idx="29">
                  <c:v>0.16279069767441862</c:v>
                </c:pt>
                <c:pt idx="30">
                  <c:v>0.1160621761658031</c:v>
                </c:pt>
                <c:pt idx="31">
                  <c:v>0.11205073995771669</c:v>
                </c:pt>
                <c:pt idx="32">
                  <c:v>6.7341549295774655E-2</c:v>
                </c:pt>
                <c:pt idx="33">
                  <c:v>7.3149479973445453E-2</c:v>
                </c:pt>
                <c:pt idx="34">
                  <c:v>0.11547344110854504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3.6585365853658534E-2</c:v>
                </c:pt>
                <c:pt idx="41">
                  <c:v>0</c:v>
                </c:pt>
                <c:pt idx="42">
                  <c:v>0</c:v>
                </c:pt>
                <c:pt idx="43">
                  <c:v>3.7499999999999999E-2</c:v>
                </c:pt>
                <c:pt idx="44">
                  <c:v>0</c:v>
                </c:pt>
                <c:pt idx="45">
                  <c:v>0</c:v>
                </c:pt>
                <c:pt idx="46">
                  <c:v>9.4689172498970756E-2</c:v>
                </c:pt>
                <c:pt idx="47">
                  <c:v>4.90698939115791E-2</c:v>
                </c:pt>
                <c:pt idx="48">
                  <c:v>0.17065217391304346</c:v>
                </c:pt>
                <c:pt idx="49">
                  <c:v>3.1795766659889514E-2</c:v>
                </c:pt>
                <c:pt idx="50">
                  <c:v>5.8479532163742687E-2</c:v>
                </c:pt>
                <c:pt idx="51">
                  <c:v>3.1383617697016003E-2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2.772569530936398E-2</c:v>
                </c:pt>
                <c:pt idx="61">
                  <c:v>1.570048309178744E-2</c:v>
                </c:pt>
                <c:pt idx="62">
                  <c:v>6.3613231552162846E-3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A-D849-9CC3-C4E1A413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'From exp. data'!$C$3</c:f>
              <c:strCache>
                <c:ptCount val="1"/>
                <c:pt idx="0">
                  <c:v>C8H8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9.9623241254679237E-2"/>
                  <c:y val="0.15017097862767154"/>
                </c:manualLayout>
              </c:layout>
              <c:numFmt formatCode="General" sourceLinked="0"/>
              <c:spPr>
                <a:ln>
                  <a:solidFill>
                    <a:srgbClr val="0070C0"/>
                  </a:solidFill>
                </a:ln>
              </c:spPr>
            </c:trendlineLbl>
          </c:trendline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data'!$C$4:$C$75</c:f>
              <c:numCache>
                <c:formatCode>0.00E+00</c:formatCode>
                <c:ptCount val="72"/>
                <c:pt idx="0">
                  <c:v>0.5465780073383889</c:v>
                </c:pt>
                <c:pt idx="1">
                  <c:v>0.56721844188574955</c:v>
                </c:pt>
                <c:pt idx="2">
                  <c:v>0.57443432121529392</c:v>
                </c:pt>
                <c:pt idx="3">
                  <c:v>0.62947321618188512</c:v>
                </c:pt>
                <c:pt idx="4">
                  <c:v>0.61507465019723973</c:v>
                </c:pt>
                <c:pt idx="5">
                  <c:v>0.59618527746168692</c:v>
                </c:pt>
                <c:pt idx="6">
                  <c:v>0.63701376855730663</c:v>
                </c:pt>
                <c:pt idx="7">
                  <c:v>0.68130485917788486</c:v>
                </c:pt>
                <c:pt idx="8">
                  <c:v>0.75773080780549851</c:v>
                </c:pt>
                <c:pt idx="9">
                  <c:v>0.66277378584730673</c:v>
                </c:pt>
                <c:pt idx="10">
                  <c:v>0.61392754527550963</c:v>
                </c:pt>
                <c:pt idx="11">
                  <c:v>0.6547803336505601</c:v>
                </c:pt>
                <c:pt idx="12">
                  <c:v>0.66987137043488976</c:v>
                </c:pt>
                <c:pt idx="13">
                  <c:v>0.69629711371795011</c:v>
                </c:pt>
                <c:pt idx="14">
                  <c:v>0.71885473151619583</c:v>
                </c:pt>
                <c:pt idx="15">
                  <c:v>0.64051453962600358</c:v>
                </c:pt>
                <c:pt idx="16">
                  <c:v>0.66676231491285687</c:v>
                </c:pt>
                <c:pt idx="17">
                  <c:v>0.68432849442892452</c:v>
                </c:pt>
                <c:pt idx="18">
                  <c:v>0.70981028659096335</c:v>
                </c:pt>
                <c:pt idx="19">
                  <c:v>0.68</c:v>
                </c:pt>
                <c:pt idx="20">
                  <c:v>0.41</c:v>
                </c:pt>
                <c:pt idx="21">
                  <c:v>0.54800477581461227</c:v>
                </c:pt>
                <c:pt idx="22">
                  <c:v>0.73093270462524051</c:v>
                </c:pt>
                <c:pt idx="23">
                  <c:v>0.75170544031550013</c:v>
                </c:pt>
                <c:pt idx="24">
                  <c:v>0.75478967093320692</c:v>
                </c:pt>
                <c:pt idx="25">
                  <c:v>6.1749573000000002E-2</c:v>
                </c:pt>
                <c:pt idx="26">
                  <c:v>0.28816467000000001</c:v>
                </c:pt>
                <c:pt idx="27">
                  <c:v>0.43910805000000003</c:v>
                </c:pt>
                <c:pt idx="28">
                  <c:v>0.66799999999999993</c:v>
                </c:pt>
                <c:pt idx="29">
                  <c:v>0.56999999999999995</c:v>
                </c:pt>
                <c:pt idx="30">
                  <c:v>0.78099999999999992</c:v>
                </c:pt>
                <c:pt idx="31">
                  <c:v>0.77200000000000002</c:v>
                </c:pt>
                <c:pt idx="32">
                  <c:v>0.7</c:v>
                </c:pt>
                <c:pt idx="33">
                  <c:v>0.628</c:v>
                </c:pt>
                <c:pt idx="34">
                  <c:v>0.72699999999999998</c:v>
                </c:pt>
                <c:pt idx="35">
                  <c:v>0.83489999999999998</c:v>
                </c:pt>
                <c:pt idx="36">
                  <c:v>0.8284999999999999</c:v>
                </c:pt>
                <c:pt idx="37">
                  <c:v>0.83489999999999998</c:v>
                </c:pt>
                <c:pt idx="38">
                  <c:v>0.871</c:v>
                </c:pt>
                <c:pt idx="39">
                  <c:v>0.87840000000000007</c:v>
                </c:pt>
                <c:pt idx="40">
                  <c:v>0.66</c:v>
                </c:pt>
                <c:pt idx="41">
                  <c:v>0.89290000000000003</c:v>
                </c:pt>
                <c:pt idx="42">
                  <c:v>0.79530000000000001</c:v>
                </c:pt>
                <c:pt idx="43">
                  <c:v>0.62</c:v>
                </c:pt>
                <c:pt idx="44">
                  <c:v>0.90720000000000001</c:v>
                </c:pt>
                <c:pt idx="45">
                  <c:v>0.8073999999999999</c:v>
                </c:pt>
                <c:pt idx="46">
                  <c:v>0.82700000000000007</c:v>
                </c:pt>
                <c:pt idx="47">
                  <c:v>0.65008574999999991</c:v>
                </c:pt>
                <c:pt idx="48">
                  <c:v>0.51400000000000001</c:v>
                </c:pt>
                <c:pt idx="49">
                  <c:v>0.63636364000000001</c:v>
                </c:pt>
                <c:pt idx="50">
                  <c:v>0.76400000000000001</c:v>
                </c:pt>
                <c:pt idx="51">
                  <c:v>0.69468269999999999</c:v>
                </c:pt>
                <c:pt idx="52">
                  <c:v>0.8284999999999999</c:v>
                </c:pt>
                <c:pt idx="53">
                  <c:v>0.83489999999999998</c:v>
                </c:pt>
                <c:pt idx="54">
                  <c:v>0.871</c:v>
                </c:pt>
                <c:pt idx="55">
                  <c:v>0.87840000000000007</c:v>
                </c:pt>
                <c:pt idx="56">
                  <c:v>0.89290000000000003</c:v>
                </c:pt>
                <c:pt idx="57">
                  <c:v>0.79530000000000001</c:v>
                </c:pt>
                <c:pt idx="58">
                  <c:v>0.90720000000000001</c:v>
                </c:pt>
                <c:pt idx="59">
                  <c:v>0.8073999999999999</c:v>
                </c:pt>
                <c:pt idx="60">
                  <c:v>0.68782160000000003</c:v>
                </c:pt>
                <c:pt idx="61">
                  <c:v>0.78700000000000003</c:v>
                </c:pt>
                <c:pt idx="62">
                  <c:v>0.754</c:v>
                </c:pt>
                <c:pt idx="63">
                  <c:v>0.71012010000000003</c:v>
                </c:pt>
                <c:pt idx="6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3-3D4F-85CA-A15D389F4577}"/>
            </c:ext>
          </c:extLst>
        </c:ser>
        <c:ser>
          <c:idx val="1"/>
          <c:order val="1"/>
          <c:tx>
            <c:strRef>
              <c:f>'From exp. data'!$D$3</c:f>
              <c:strCache>
                <c:ptCount val="1"/>
                <c:pt idx="0">
                  <c:v>C16H16</c:v>
                </c:pt>
              </c:strCache>
            </c:strRef>
          </c:tx>
          <c:spPr>
            <a:ln w="38100">
              <a:noFill/>
            </a:ln>
          </c:spPr>
          <c:marker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21"/>
            <c:marker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43-3D4F-85CA-A15D389F4577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8.3562024800901621E-2"/>
                  <c:y val="-0.23128172614786782"/>
                </c:manualLayout>
              </c:layout>
              <c:numFmt formatCode="General" sourceLinked="0"/>
              <c:spPr>
                <a:ln>
                  <a:solidFill>
                    <a:srgbClr val="FF0000"/>
                  </a:solidFill>
                </a:ln>
              </c:spPr>
            </c:trendlineLbl>
          </c:trendline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data'!$D$4:$D$75</c:f>
              <c:numCache>
                <c:formatCode>0.00E+00</c:formatCode>
                <c:ptCount val="72"/>
                <c:pt idx="0">
                  <c:v>0.2084892318079222</c:v>
                </c:pt>
                <c:pt idx="1">
                  <c:v>0.22348568845682515</c:v>
                </c:pt>
                <c:pt idx="2">
                  <c:v>0.23076051212092136</c:v>
                </c:pt>
                <c:pt idx="3">
                  <c:v>0.12350892793937163</c:v>
                </c:pt>
                <c:pt idx="4">
                  <c:v>0.1393695232044477</c:v>
                </c:pt>
                <c:pt idx="5">
                  <c:v>0.21653832947706639</c:v>
                </c:pt>
                <c:pt idx="6">
                  <c:v>0.22708142938590792</c:v>
                </c:pt>
                <c:pt idx="7">
                  <c:v>0.24477725526203684</c:v>
                </c:pt>
                <c:pt idx="8">
                  <c:v>0.21489414224769635</c:v>
                </c:pt>
                <c:pt idx="9">
                  <c:v>0.1829532121030818</c:v>
                </c:pt>
                <c:pt idx="10">
                  <c:v>0.19304673837672831</c:v>
                </c:pt>
                <c:pt idx="11">
                  <c:v>0.12082489945182173</c:v>
                </c:pt>
                <c:pt idx="12">
                  <c:v>9.3155661413177077E-2</c:v>
                </c:pt>
                <c:pt idx="13">
                  <c:v>6.6143347083168214E-2</c:v>
                </c:pt>
                <c:pt idx="14">
                  <c:v>3.5376500555558604E-2</c:v>
                </c:pt>
                <c:pt idx="15">
                  <c:v>0.14729538078191284</c:v>
                </c:pt>
                <c:pt idx="16">
                  <c:v>0.18428715010327157</c:v>
                </c:pt>
                <c:pt idx="17">
                  <c:v>0.19358596526460364</c:v>
                </c:pt>
                <c:pt idx="18">
                  <c:v>0.19418714036072177</c:v>
                </c:pt>
                <c:pt idx="19">
                  <c:v>0.09</c:v>
                </c:pt>
                <c:pt idx="20">
                  <c:v>0.15</c:v>
                </c:pt>
                <c:pt idx="21">
                  <c:v>0.2259511151193144</c:v>
                </c:pt>
                <c:pt idx="22">
                  <c:v>0.15139557411214968</c:v>
                </c:pt>
                <c:pt idx="23">
                  <c:v>0.17895684384884653</c:v>
                </c:pt>
                <c:pt idx="24">
                  <c:v>0.18510075687210253</c:v>
                </c:pt>
                <c:pt idx="26">
                  <c:v>1.4736581E-2</c:v>
                </c:pt>
                <c:pt idx="27">
                  <c:v>3.9549840000000003E-2</c:v>
                </c:pt>
                <c:pt idx="28">
                  <c:v>4.5999999999999999E-2</c:v>
                </c:pt>
                <c:pt idx="29">
                  <c:v>0.11</c:v>
                </c:pt>
                <c:pt idx="30">
                  <c:v>7.2000000000000008E-2</c:v>
                </c:pt>
                <c:pt idx="31">
                  <c:v>6.8000000000000005E-2</c:v>
                </c:pt>
                <c:pt idx="32">
                  <c:v>0.13300000000000001</c:v>
                </c:pt>
                <c:pt idx="33">
                  <c:v>4.215E-2</c:v>
                </c:pt>
                <c:pt idx="34">
                  <c:v>3.2000000000000001E-2</c:v>
                </c:pt>
                <c:pt idx="40">
                  <c:v>0.11</c:v>
                </c:pt>
                <c:pt idx="43">
                  <c:v>0.11</c:v>
                </c:pt>
                <c:pt idx="46">
                  <c:v>4.5999999999999999E-2</c:v>
                </c:pt>
                <c:pt idx="47">
                  <c:v>4.1579689999999996E-2</c:v>
                </c:pt>
                <c:pt idx="48">
                  <c:v>0.21299999999999999</c:v>
                </c:pt>
                <c:pt idx="49">
                  <c:v>3.4335654E-2</c:v>
                </c:pt>
                <c:pt idx="50">
                  <c:v>3.4000000000000002E-2</c:v>
                </c:pt>
                <c:pt idx="6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43-3D4F-85CA-A15D389F4577}"/>
            </c:ext>
          </c:extLst>
        </c:ser>
        <c:ser>
          <c:idx val="2"/>
          <c:order val="2"/>
          <c:tx>
            <c:strRef>
              <c:f>'From exp. data'!$E$3</c:f>
              <c:strCache>
                <c:ptCount val="1"/>
                <c:pt idx="0">
                  <c:v>C24H22/4/6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9.6262585516974308E-2"/>
                  <c:y val="-9.3619388485530211E-2"/>
                </c:manualLayout>
              </c:layout>
              <c:numFmt formatCode="General" sourceLinked="0"/>
              <c:spPr>
                <a:ln>
                  <a:solidFill>
                    <a:srgbClr val="00B050"/>
                  </a:solidFill>
                </a:ln>
              </c:spPr>
            </c:trendlineLbl>
          </c:trendline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data'!$E$4:$E$75</c:f>
              <c:numCache>
                <c:formatCode>0.00E+00</c:formatCode>
                <c:ptCount val="72"/>
                <c:pt idx="0">
                  <c:v>0.24493276085368895</c:v>
                </c:pt>
                <c:pt idx="1">
                  <c:v>0.20929586965742536</c:v>
                </c:pt>
                <c:pt idx="2">
                  <c:v>0.19480516666378478</c:v>
                </c:pt>
                <c:pt idx="3">
                  <c:v>0.24701785587874325</c:v>
                </c:pt>
                <c:pt idx="4">
                  <c:v>0.2455558265983126</c:v>
                </c:pt>
                <c:pt idx="5">
                  <c:v>0.1872763930612466</c:v>
                </c:pt>
                <c:pt idx="6">
                  <c:v>0.13590480205678546</c:v>
                </c:pt>
                <c:pt idx="7">
                  <c:v>7.3917885560078375E-2</c:v>
                </c:pt>
                <c:pt idx="8">
                  <c:v>2.7375049946805032E-2</c:v>
                </c:pt>
                <c:pt idx="9">
                  <c:v>0.15427300204961142</c:v>
                </c:pt>
                <c:pt idx="10">
                  <c:v>0.193025716347762</c:v>
                </c:pt>
                <c:pt idx="11">
                  <c:v>0.22439476689761828</c:v>
                </c:pt>
                <c:pt idx="12">
                  <c:v>0.23697296815193306</c:v>
                </c:pt>
                <c:pt idx="13">
                  <c:v>0.23755953919888168</c:v>
                </c:pt>
                <c:pt idx="14">
                  <c:v>0.24576876792824559</c:v>
                </c:pt>
                <c:pt idx="15">
                  <c:v>0.21219007959208352</c:v>
                </c:pt>
                <c:pt idx="16">
                  <c:v>0.14895053498387167</c:v>
                </c:pt>
                <c:pt idx="17">
                  <c:v>0.12208554030647192</c:v>
                </c:pt>
                <c:pt idx="18">
                  <c:v>9.6002573048314943E-2</c:v>
                </c:pt>
                <c:pt idx="19">
                  <c:v>0.21</c:v>
                </c:pt>
                <c:pt idx="20">
                  <c:v>0.35</c:v>
                </c:pt>
                <c:pt idx="21">
                  <c:v>0.22604410906607345</c:v>
                </c:pt>
                <c:pt idx="22">
                  <c:v>0.1176717212626099</c:v>
                </c:pt>
                <c:pt idx="23">
                  <c:v>6.9337715835653416E-2</c:v>
                </c:pt>
                <c:pt idx="24">
                  <c:v>6.0109572194690701E-2</c:v>
                </c:pt>
                <c:pt idx="26">
                  <c:v>3.9318255999999996E-2</c:v>
                </c:pt>
                <c:pt idx="27">
                  <c:v>9.6945329999999996E-2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0.11199999999999999</c:v>
                </c:pt>
                <c:pt idx="31">
                  <c:v>0.106</c:v>
                </c:pt>
                <c:pt idx="32">
                  <c:v>6.1200000000000004E-2</c:v>
                </c:pt>
                <c:pt idx="33">
                  <c:v>5.289E-2</c:v>
                </c:pt>
                <c:pt idx="34">
                  <c:v>0.1</c:v>
                </c:pt>
                <c:pt idx="40">
                  <c:v>0.03</c:v>
                </c:pt>
                <c:pt idx="43">
                  <c:v>0.03</c:v>
                </c:pt>
                <c:pt idx="46">
                  <c:v>9.1999999999999998E-2</c:v>
                </c:pt>
                <c:pt idx="47">
                  <c:v>3.5691318999999999E-2</c:v>
                </c:pt>
                <c:pt idx="48">
                  <c:v>0.157</c:v>
                </c:pt>
                <c:pt idx="49">
                  <c:v>2.2025723000000001E-2</c:v>
                </c:pt>
                <c:pt idx="50">
                  <c:v>0.05</c:v>
                </c:pt>
                <c:pt idx="51">
                  <c:v>2.250804E-2</c:v>
                </c:pt>
                <c:pt idx="60">
                  <c:v>1.9614148000000001E-2</c:v>
                </c:pt>
                <c:pt idx="61">
                  <c:v>1.3000000000000001E-2</c:v>
                </c:pt>
                <c:pt idx="62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43-3D4F-85CA-A15D389F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'From exp. data'!$AA$3</c:f>
              <c:strCache>
                <c:ptCount val="1"/>
                <c:pt idx="0">
                  <c:v>MON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data'!$AA$4:$AA$75</c:f>
              <c:numCache>
                <c:formatCode>0.00E+00</c:formatCode>
                <c:ptCount val="72"/>
                <c:pt idx="0">
                  <c:v>0.55316165619834368</c:v>
                </c:pt>
                <c:pt idx="1">
                  <c:v>0.55316165619834368</c:v>
                </c:pt>
                <c:pt idx="2">
                  <c:v>0.55316165619834368</c:v>
                </c:pt>
                <c:pt idx="3">
                  <c:v>0.6594437996453939</c:v>
                </c:pt>
                <c:pt idx="4">
                  <c:v>0.6594437996453939</c:v>
                </c:pt>
                <c:pt idx="5">
                  <c:v>0.6594437996453939</c:v>
                </c:pt>
                <c:pt idx="6">
                  <c:v>0.6594437996453939</c:v>
                </c:pt>
                <c:pt idx="7">
                  <c:v>0.6594437996453939</c:v>
                </c:pt>
                <c:pt idx="8">
                  <c:v>0.6594437996453939</c:v>
                </c:pt>
                <c:pt idx="9">
                  <c:v>0.6594437996453939</c:v>
                </c:pt>
                <c:pt idx="10">
                  <c:v>0.6594437996453939</c:v>
                </c:pt>
                <c:pt idx="11">
                  <c:v>0.6594437996453939</c:v>
                </c:pt>
                <c:pt idx="12">
                  <c:v>0.6594437996453939</c:v>
                </c:pt>
                <c:pt idx="13">
                  <c:v>0.6594437996453939</c:v>
                </c:pt>
                <c:pt idx="14">
                  <c:v>0.6594437996453939</c:v>
                </c:pt>
                <c:pt idx="15">
                  <c:v>0.71650409522784664</c:v>
                </c:pt>
                <c:pt idx="16">
                  <c:v>0.71650409522784664</c:v>
                </c:pt>
                <c:pt idx="17">
                  <c:v>0.71650409522784664</c:v>
                </c:pt>
                <c:pt idx="18">
                  <c:v>0.71650409522784664</c:v>
                </c:pt>
                <c:pt idx="19">
                  <c:v>0.74707438672978821</c:v>
                </c:pt>
                <c:pt idx="20">
                  <c:v>0.74707438672978821</c:v>
                </c:pt>
                <c:pt idx="21">
                  <c:v>0.77304339785766274</c:v>
                </c:pt>
                <c:pt idx="22">
                  <c:v>0.77304339785766274</c:v>
                </c:pt>
                <c:pt idx="23">
                  <c:v>0.77304339785766274</c:v>
                </c:pt>
                <c:pt idx="24">
                  <c:v>0.77304339785766274</c:v>
                </c:pt>
                <c:pt idx="25">
                  <c:v>0.8003387542153293</c:v>
                </c:pt>
                <c:pt idx="26">
                  <c:v>0.83493003770401264</c:v>
                </c:pt>
                <c:pt idx="27">
                  <c:v>0.84565532043329006</c:v>
                </c:pt>
                <c:pt idx="28">
                  <c:v>0.84565532043329006</c:v>
                </c:pt>
                <c:pt idx="29">
                  <c:v>0.84565532043329006</c:v>
                </c:pt>
                <c:pt idx="30">
                  <c:v>0.85224556705626964</c:v>
                </c:pt>
                <c:pt idx="31">
                  <c:v>0.85224556705626964</c:v>
                </c:pt>
                <c:pt idx="32">
                  <c:v>0.85224556705626964</c:v>
                </c:pt>
                <c:pt idx="33">
                  <c:v>0.89272046186260856</c:v>
                </c:pt>
                <c:pt idx="34">
                  <c:v>0.89659798215023701</c:v>
                </c:pt>
                <c:pt idx="35">
                  <c:v>0.89659798215023701</c:v>
                </c:pt>
                <c:pt idx="36">
                  <c:v>0.89659798215023701</c:v>
                </c:pt>
                <c:pt idx="37">
                  <c:v>0.89659798215023701</c:v>
                </c:pt>
                <c:pt idx="38">
                  <c:v>0.89659798215023701</c:v>
                </c:pt>
                <c:pt idx="39">
                  <c:v>0.89659798215023701</c:v>
                </c:pt>
                <c:pt idx="40">
                  <c:v>0.89659798215023701</c:v>
                </c:pt>
                <c:pt idx="41">
                  <c:v>0.89659798215023701</c:v>
                </c:pt>
                <c:pt idx="42">
                  <c:v>0.89659798215023701</c:v>
                </c:pt>
                <c:pt idx="43">
                  <c:v>0.89659798215023701</c:v>
                </c:pt>
                <c:pt idx="44">
                  <c:v>0.89659798215023701</c:v>
                </c:pt>
                <c:pt idx="45">
                  <c:v>0.89659798215023701</c:v>
                </c:pt>
                <c:pt idx="46">
                  <c:v>0.91319934251912815</c:v>
                </c:pt>
                <c:pt idx="47">
                  <c:v>0.91319934251912815</c:v>
                </c:pt>
                <c:pt idx="48">
                  <c:v>0.91604417598108678</c:v>
                </c:pt>
                <c:pt idx="49">
                  <c:v>0.9187535882782335</c:v>
                </c:pt>
                <c:pt idx="50">
                  <c:v>0.9261499193427255</c:v>
                </c:pt>
                <c:pt idx="51">
                  <c:v>0.93455791344751171</c:v>
                </c:pt>
                <c:pt idx="52">
                  <c:v>0.9364386519667719</c:v>
                </c:pt>
                <c:pt idx="53">
                  <c:v>0.9364386519667719</c:v>
                </c:pt>
                <c:pt idx="54">
                  <c:v>0.9364386519667719</c:v>
                </c:pt>
                <c:pt idx="55">
                  <c:v>0.9364386519667719</c:v>
                </c:pt>
                <c:pt idx="56">
                  <c:v>0.9364386519667719</c:v>
                </c:pt>
                <c:pt idx="57">
                  <c:v>0.9364386519667719</c:v>
                </c:pt>
                <c:pt idx="58">
                  <c:v>0.9364386519667719</c:v>
                </c:pt>
                <c:pt idx="59">
                  <c:v>0.9364386519667719</c:v>
                </c:pt>
                <c:pt idx="60">
                  <c:v>0.93894033564870749</c:v>
                </c:pt>
                <c:pt idx="61">
                  <c:v>0.94474262993925429</c:v>
                </c:pt>
                <c:pt idx="62">
                  <c:v>0.95716573607355426</c:v>
                </c:pt>
                <c:pt idx="63">
                  <c:v>0.95914877575947444</c:v>
                </c:pt>
                <c:pt idx="64">
                  <c:v>0.96395054891166776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1-114D-8A2C-F63237A03D57}"/>
            </c:ext>
          </c:extLst>
        </c:ser>
        <c:ser>
          <c:idx val="1"/>
          <c:order val="1"/>
          <c:tx>
            <c:strRef>
              <c:f>'From exp. data'!$W$3</c:f>
              <c:strCache>
                <c:ptCount val="1"/>
                <c:pt idx="0">
                  <c:v>DIM</c:v>
                </c:pt>
              </c:strCache>
            </c:strRef>
          </c:tx>
          <c:spPr>
            <a:ln w="38100">
              <a:noFill/>
            </a:ln>
          </c:spPr>
          <c:marker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8.1765299698763651E-3"/>
                  <c:y val="-0.24277501439779406"/>
                </c:manualLayout>
              </c:layout>
              <c:numFmt formatCode="General" sourceLinked="0"/>
              <c:spPr>
                <a:ln>
                  <a:solidFill>
                    <a:srgbClr val="FF0000"/>
                  </a:solidFill>
                </a:ln>
              </c:spPr>
            </c:trendlineLbl>
          </c:trendline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data'!$W$4:$W$75</c:f>
              <c:numCache>
                <c:formatCode>0.00E+00</c:formatCode>
                <c:ptCount val="72"/>
                <c:pt idx="0">
                  <c:v>0.19740486668930809</c:v>
                </c:pt>
                <c:pt idx="1">
                  <c:v>0.19740486668930809</c:v>
                </c:pt>
                <c:pt idx="2">
                  <c:v>0.19740486668930809</c:v>
                </c:pt>
                <c:pt idx="3">
                  <c:v>0.17026148773474034</c:v>
                </c:pt>
                <c:pt idx="4">
                  <c:v>0.17026148773474034</c:v>
                </c:pt>
                <c:pt idx="5">
                  <c:v>0.17026148773474034</c:v>
                </c:pt>
                <c:pt idx="6">
                  <c:v>0.17026148773474034</c:v>
                </c:pt>
                <c:pt idx="7">
                  <c:v>0.17026148773474034</c:v>
                </c:pt>
                <c:pt idx="8">
                  <c:v>0.17026148773474034</c:v>
                </c:pt>
                <c:pt idx="9">
                  <c:v>0.17026148773474034</c:v>
                </c:pt>
                <c:pt idx="10">
                  <c:v>0.17026148773474034</c:v>
                </c:pt>
                <c:pt idx="11">
                  <c:v>0.17026148773474034</c:v>
                </c:pt>
                <c:pt idx="12">
                  <c:v>0.17026148773474034</c:v>
                </c:pt>
                <c:pt idx="13">
                  <c:v>0.17026148773474034</c:v>
                </c:pt>
                <c:pt idx="14">
                  <c:v>0.17026148773474034</c:v>
                </c:pt>
                <c:pt idx="15">
                  <c:v>0.15203181235033061</c:v>
                </c:pt>
                <c:pt idx="16">
                  <c:v>0.15203181235033061</c:v>
                </c:pt>
                <c:pt idx="17">
                  <c:v>0.15203181235033061</c:v>
                </c:pt>
                <c:pt idx="18">
                  <c:v>0.15203181235033061</c:v>
                </c:pt>
                <c:pt idx="19">
                  <c:v>0.14096311144840989</c:v>
                </c:pt>
                <c:pt idx="20">
                  <c:v>0.14096311144840989</c:v>
                </c:pt>
                <c:pt idx="21">
                  <c:v>0.13074888092670947</c:v>
                </c:pt>
                <c:pt idx="22">
                  <c:v>0.13074888092670947</c:v>
                </c:pt>
                <c:pt idx="23">
                  <c:v>0.13074888092670947</c:v>
                </c:pt>
                <c:pt idx="24">
                  <c:v>0.13074888092670947</c:v>
                </c:pt>
                <c:pt idx="25">
                  <c:v>0.11912907255717815</c:v>
                </c:pt>
                <c:pt idx="26">
                  <c:v>0.10296713921931459</c:v>
                </c:pt>
                <c:pt idx="27">
                  <c:v>9.7603292753896329E-2</c:v>
                </c:pt>
                <c:pt idx="28">
                  <c:v>9.7603292753896329E-2</c:v>
                </c:pt>
                <c:pt idx="29">
                  <c:v>9.7603292753896329E-2</c:v>
                </c:pt>
                <c:pt idx="30">
                  <c:v>9.4220032070979287E-2</c:v>
                </c:pt>
                <c:pt idx="31">
                  <c:v>9.4220032070979287E-2</c:v>
                </c:pt>
                <c:pt idx="32">
                  <c:v>9.4220032070979287E-2</c:v>
                </c:pt>
                <c:pt idx="33">
                  <c:v>7.1898498555659746E-2</c:v>
                </c:pt>
                <c:pt idx="34">
                  <c:v>6.9614499471426283E-2</c:v>
                </c:pt>
                <c:pt idx="35">
                  <c:v>6.9614499471426283E-2</c:v>
                </c:pt>
                <c:pt idx="36">
                  <c:v>6.9614499471426283E-2</c:v>
                </c:pt>
                <c:pt idx="37">
                  <c:v>6.9614499471426283E-2</c:v>
                </c:pt>
                <c:pt idx="38">
                  <c:v>6.9614499471426283E-2</c:v>
                </c:pt>
                <c:pt idx="39">
                  <c:v>6.9614499471426283E-2</c:v>
                </c:pt>
                <c:pt idx="40">
                  <c:v>6.9614499471426283E-2</c:v>
                </c:pt>
                <c:pt idx="41">
                  <c:v>6.9614499471426283E-2</c:v>
                </c:pt>
                <c:pt idx="42">
                  <c:v>6.9614499471426283E-2</c:v>
                </c:pt>
                <c:pt idx="43">
                  <c:v>6.9614499471426283E-2</c:v>
                </c:pt>
                <c:pt idx="44">
                  <c:v>6.9614499471426283E-2</c:v>
                </c:pt>
                <c:pt idx="45">
                  <c:v>6.9614499471426283E-2</c:v>
                </c:pt>
                <c:pt idx="46">
                  <c:v>5.9535075269259018E-2</c:v>
                </c:pt>
                <c:pt idx="47">
                  <c:v>5.9535075269259018E-2</c:v>
                </c:pt>
                <c:pt idx="48">
                  <c:v>5.7758350298310765E-2</c:v>
                </c:pt>
                <c:pt idx="49">
                  <c:v>5.6052623496173237E-2</c:v>
                </c:pt>
                <c:pt idx="50">
                  <c:v>5.1328609747686195E-2</c:v>
                </c:pt>
                <c:pt idx="51">
                  <c:v>4.5838238378681846E-2</c:v>
                </c:pt>
                <c:pt idx="52">
                  <c:v>4.4592686253699873E-2</c:v>
                </c:pt>
                <c:pt idx="53">
                  <c:v>4.4592686253699873E-2</c:v>
                </c:pt>
                <c:pt idx="54">
                  <c:v>4.4592686253699873E-2</c:v>
                </c:pt>
                <c:pt idx="55">
                  <c:v>4.4592686253699873E-2</c:v>
                </c:pt>
                <c:pt idx="56">
                  <c:v>4.4592686253699873E-2</c:v>
                </c:pt>
                <c:pt idx="57">
                  <c:v>4.4592686253699873E-2</c:v>
                </c:pt>
                <c:pt idx="58">
                  <c:v>4.4592686253699873E-2</c:v>
                </c:pt>
                <c:pt idx="59">
                  <c:v>4.4592686253699873E-2</c:v>
                </c:pt>
                <c:pt idx="60">
                  <c:v>4.2926080553405202E-2</c:v>
                </c:pt>
                <c:pt idx="61">
                  <c:v>3.9017811491104115E-2</c:v>
                </c:pt>
                <c:pt idx="62">
                  <c:v>3.0454294965236425E-2</c:v>
                </c:pt>
                <c:pt idx="63">
                  <c:v>2.9063710995436892E-2</c:v>
                </c:pt>
                <c:pt idx="64">
                  <c:v>2.5671340566877868E-2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51-114D-8A2C-F63237A03D57}"/>
            </c:ext>
          </c:extLst>
        </c:ser>
        <c:ser>
          <c:idx val="2"/>
          <c:order val="2"/>
          <c:tx>
            <c:strRef>
              <c:f>'From exp. data'!$X$3</c:f>
              <c:strCache>
                <c:ptCount val="1"/>
                <c:pt idx="0">
                  <c:v>TRIM</c:v>
                </c:pt>
              </c:strCache>
            </c:strRef>
          </c:tx>
          <c:spPr>
            <a:ln w="38100">
              <a:noFill/>
            </a:ln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1.509498681042859E-5"/>
                  <c:y val="-0.12512099679003896"/>
                </c:manualLayout>
              </c:layout>
              <c:numFmt formatCode="General" sourceLinked="0"/>
              <c:spPr>
                <a:ln>
                  <a:solidFill>
                    <a:srgbClr val="00B050"/>
                  </a:solidFill>
                </a:ln>
              </c:spPr>
            </c:trendlineLbl>
          </c:trendline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data'!$X$4:$X$75</c:f>
              <c:numCache>
                <c:formatCode>0.00E+00</c:formatCode>
                <c:ptCount val="72"/>
                <c:pt idx="0">
                  <c:v>0.24301173062629333</c:v>
                </c:pt>
                <c:pt idx="1">
                  <c:v>0.24301173062629333</c:v>
                </c:pt>
                <c:pt idx="2">
                  <c:v>0.24301173062629333</c:v>
                </c:pt>
                <c:pt idx="3">
                  <c:v>0.19561218017854623</c:v>
                </c:pt>
                <c:pt idx="4">
                  <c:v>0.19561218017854623</c:v>
                </c:pt>
                <c:pt idx="5">
                  <c:v>0.19561218017854623</c:v>
                </c:pt>
                <c:pt idx="6">
                  <c:v>0.19561218017854623</c:v>
                </c:pt>
                <c:pt idx="7">
                  <c:v>0.19561218017854623</c:v>
                </c:pt>
                <c:pt idx="8">
                  <c:v>0.19561218017854623</c:v>
                </c:pt>
                <c:pt idx="9">
                  <c:v>0.19561218017854623</c:v>
                </c:pt>
                <c:pt idx="10">
                  <c:v>0.19561218017854623</c:v>
                </c:pt>
                <c:pt idx="11">
                  <c:v>0.19561218017854623</c:v>
                </c:pt>
                <c:pt idx="12">
                  <c:v>0.19561218017854623</c:v>
                </c:pt>
                <c:pt idx="13">
                  <c:v>0.19561218017854623</c:v>
                </c:pt>
                <c:pt idx="14">
                  <c:v>0.19561218017854623</c:v>
                </c:pt>
                <c:pt idx="15">
                  <c:v>0.16668318601099161</c:v>
                </c:pt>
                <c:pt idx="16">
                  <c:v>0.16668318601099161</c:v>
                </c:pt>
                <c:pt idx="17">
                  <c:v>0.16668318601099161</c:v>
                </c:pt>
                <c:pt idx="18">
                  <c:v>0.16668318601099161</c:v>
                </c:pt>
                <c:pt idx="19">
                  <c:v>0.15010236293067017</c:v>
                </c:pt>
                <c:pt idx="20">
                  <c:v>0.15010236293067017</c:v>
                </c:pt>
                <c:pt idx="21">
                  <c:v>0.13541392333123561</c:v>
                </c:pt>
                <c:pt idx="22">
                  <c:v>0.13541392333123561</c:v>
                </c:pt>
                <c:pt idx="23">
                  <c:v>0.13541392333123561</c:v>
                </c:pt>
                <c:pt idx="24">
                  <c:v>0.13541392333123561</c:v>
                </c:pt>
                <c:pt idx="25">
                  <c:v>0.1193864672685797</c:v>
                </c:pt>
                <c:pt idx="26">
                  <c:v>9.825751679649937E-2</c:v>
                </c:pt>
                <c:pt idx="27">
                  <c:v>9.1538696464555813E-2</c:v>
                </c:pt>
                <c:pt idx="28">
                  <c:v>9.1538696464555813E-2</c:v>
                </c:pt>
                <c:pt idx="29">
                  <c:v>9.1538696464555813E-2</c:v>
                </c:pt>
                <c:pt idx="30">
                  <c:v>8.7375566466900007E-2</c:v>
                </c:pt>
                <c:pt idx="31">
                  <c:v>8.7375566466900007E-2</c:v>
                </c:pt>
                <c:pt idx="32">
                  <c:v>8.7375566466900007E-2</c:v>
                </c:pt>
                <c:pt idx="33">
                  <c:v>6.1370436661072399E-2</c:v>
                </c:pt>
                <c:pt idx="34">
                  <c:v>5.8855334219661361E-2</c:v>
                </c:pt>
                <c:pt idx="35">
                  <c:v>5.8855334219661361E-2</c:v>
                </c:pt>
                <c:pt idx="36">
                  <c:v>5.8855334219661361E-2</c:v>
                </c:pt>
                <c:pt idx="37">
                  <c:v>5.8855334219661361E-2</c:v>
                </c:pt>
                <c:pt idx="38">
                  <c:v>5.8855334219661361E-2</c:v>
                </c:pt>
                <c:pt idx="39">
                  <c:v>5.8855334219661361E-2</c:v>
                </c:pt>
                <c:pt idx="40">
                  <c:v>5.8855334219661361E-2</c:v>
                </c:pt>
                <c:pt idx="41">
                  <c:v>5.8855334219661361E-2</c:v>
                </c:pt>
                <c:pt idx="42">
                  <c:v>5.8855334219661361E-2</c:v>
                </c:pt>
                <c:pt idx="43">
                  <c:v>5.8855334219661361E-2</c:v>
                </c:pt>
                <c:pt idx="44">
                  <c:v>5.8855334219661361E-2</c:v>
                </c:pt>
                <c:pt idx="45">
                  <c:v>5.8855334219661361E-2</c:v>
                </c:pt>
                <c:pt idx="46">
                  <c:v>4.8092725933601574E-2</c:v>
                </c:pt>
                <c:pt idx="47">
                  <c:v>4.8092725933601574E-2</c:v>
                </c:pt>
                <c:pt idx="48">
                  <c:v>4.6253911794053554E-2</c:v>
                </c:pt>
                <c:pt idx="49">
                  <c:v>4.4505488088983247E-2</c:v>
                </c:pt>
                <c:pt idx="50">
                  <c:v>3.9751443461969356E-2</c:v>
                </c:pt>
                <c:pt idx="51">
                  <c:v>3.4394520328571015E-2</c:v>
                </c:pt>
                <c:pt idx="52">
                  <c:v>3.3205342402010708E-2</c:v>
                </c:pt>
                <c:pt idx="53">
                  <c:v>3.3205342402010708E-2</c:v>
                </c:pt>
                <c:pt idx="54">
                  <c:v>3.3205342402010708E-2</c:v>
                </c:pt>
                <c:pt idx="55">
                  <c:v>3.3205342402010708E-2</c:v>
                </c:pt>
                <c:pt idx="56">
                  <c:v>3.3205342402010708E-2</c:v>
                </c:pt>
                <c:pt idx="57">
                  <c:v>3.3205342402010708E-2</c:v>
                </c:pt>
                <c:pt idx="58">
                  <c:v>3.3205342402010708E-2</c:v>
                </c:pt>
                <c:pt idx="59">
                  <c:v>3.3205342402010708E-2</c:v>
                </c:pt>
                <c:pt idx="60">
                  <c:v>3.1629716696066255E-2</c:v>
                </c:pt>
                <c:pt idx="61">
                  <c:v>2.8006503378070896E-2</c:v>
                </c:pt>
                <c:pt idx="62">
                  <c:v>2.0442723224431223E-2</c:v>
                </c:pt>
                <c:pt idx="63">
                  <c:v>1.9266817310526728E-2</c:v>
                </c:pt>
                <c:pt idx="64">
                  <c:v>1.6464900432650746E-2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51-114D-8A2C-F63237A0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'From exp. data'!$AH$3</c:f>
              <c:strCache>
                <c:ptCount val="1"/>
                <c:pt idx="0">
                  <c:v>MON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data'!$AH$4:$AH$75</c:f>
              <c:numCache>
                <c:formatCode>0.00E+00</c:formatCode>
                <c:ptCount val="72"/>
                <c:pt idx="0">
                  <c:v>0.75210122023322379</c:v>
                </c:pt>
                <c:pt idx="1">
                  <c:v>0.75210122023322379</c:v>
                </c:pt>
                <c:pt idx="2">
                  <c:v>0.75210122023322379</c:v>
                </c:pt>
                <c:pt idx="3">
                  <c:v>0.82494837218188588</c:v>
                </c:pt>
                <c:pt idx="4">
                  <c:v>0.82494837218188588</c:v>
                </c:pt>
                <c:pt idx="5">
                  <c:v>0.82494837218188588</c:v>
                </c:pt>
                <c:pt idx="6">
                  <c:v>0.82494837218188588</c:v>
                </c:pt>
                <c:pt idx="7">
                  <c:v>0.82494837218188588</c:v>
                </c:pt>
                <c:pt idx="8">
                  <c:v>0.82494837218188588</c:v>
                </c:pt>
                <c:pt idx="9">
                  <c:v>0.82494837218188588</c:v>
                </c:pt>
                <c:pt idx="10">
                  <c:v>0.82494837218188588</c:v>
                </c:pt>
                <c:pt idx="11">
                  <c:v>0.82494837218188588</c:v>
                </c:pt>
                <c:pt idx="12">
                  <c:v>0.82494837218188588</c:v>
                </c:pt>
                <c:pt idx="13">
                  <c:v>0.82494837218188588</c:v>
                </c:pt>
                <c:pt idx="14">
                  <c:v>0.82494837218188588</c:v>
                </c:pt>
                <c:pt idx="15">
                  <c:v>0.85959033304864252</c:v>
                </c:pt>
                <c:pt idx="16">
                  <c:v>0.85959033304864252</c:v>
                </c:pt>
                <c:pt idx="17">
                  <c:v>0.85959033304864252</c:v>
                </c:pt>
                <c:pt idx="18">
                  <c:v>0.85959033304864252</c:v>
                </c:pt>
                <c:pt idx="19">
                  <c:v>0.87705555304083715</c:v>
                </c:pt>
                <c:pt idx="20">
                  <c:v>0.87705555304083715</c:v>
                </c:pt>
                <c:pt idx="21">
                  <c:v>0.89134527484454495</c:v>
                </c:pt>
                <c:pt idx="22">
                  <c:v>0.89134527484454495</c:v>
                </c:pt>
                <c:pt idx="23">
                  <c:v>0.89134527484454495</c:v>
                </c:pt>
                <c:pt idx="24">
                  <c:v>0.89134527484454495</c:v>
                </c:pt>
                <c:pt idx="25">
                  <c:v>0.90585964011532238</c:v>
                </c:pt>
                <c:pt idx="26">
                  <c:v>0.92356335944331047</c:v>
                </c:pt>
                <c:pt idx="27">
                  <c:v>0.92890569858934957</c:v>
                </c:pt>
                <c:pt idx="28">
                  <c:v>0.92890569858934957</c:v>
                </c:pt>
                <c:pt idx="29">
                  <c:v>0.92890569858934957</c:v>
                </c:pt>
                <c:pt idx="30">
                  <c:v>0.93215553750312752</c:v>
                </c:pt>
                <c:pt idx="31">
                  <c:v>0.93215553750312752</c:v>
                </c:pt>
                <c:pt idx="32">
                  <c:v>0.93215553750312752</c:v>
                </c:pt>
                <c:pt idx="33">
                  <c:v>0.95159922303124633</c:v>
                </c:pt>
                <c:pt idx="34">
                  <c:v>0.953418072593884</c:v>
                </c:pt>
                <c:pt idx="35">
                  <c:v>0.953418072593884</c:v>
                </c:pt>
                <c:pt idx="36">
                  <c:v>0.953418072593884</c:v>
                </c:pt>
                <c:pt idx="37">
                  <c:v>0.953418072593884</c:v>
                </c:pt>
                <c:pt idx="38">
                  <c:v>0.953418072593884</c:v>
                </c:pt>
                <c:pt idx="39">
                  <c:v>0.953418072593884</c:v>
                </c:pt>
                <c:pt idx="40">
                  <c:v>0.953418072593884</c:v>
                </c:pt>
                <c:pt idx="41">
                  <c:v>0.953418072593884</c:v>
                </c:pt>
                <c:pt idx="42">
                  <c:v>0.953418072593884</c:v>
                </c:pt>
                <c:pt idx="43">
                  <c:v>0.953418072593884</c:v>
                </c:pt>
                <c:pt idx="44">
                  <c:v>0.953418072593884</c:v>
                </c:pt>
                <c:pt idx="45">
                  <c:v>0.953418072593884</c:v>
                </c:pt>
                <c:pt idx="46">
                  <c:v>0.96112558731114617</c:v>
                </c:pt>
                <c:pt idx="47">
                  <c:v>0.96112558731114617</c:v>
                </c:pt>
                <c:pt idx="48">
                  <c:v>0.96243386551260512</c:v>
                </c:pt>
                <c:pt idx="49">
                  <c:v>0.96367660329436411</c:v>
                </c:pt>
                <c:pt idx="50">
                  <c:v>0.96705333361713008</c:v>
                </c:pt>
                <c:pt idx="51">
                  <c:v>0.97086507164172886</c:v>
                </c:pt>
                <c:pt idx="52">
                  <c:v>0.97171396822433986</c:v>
                </c:pt>
                <c:pt idx="53">
                  <c:v>0.97171396822433986</c:v>
                </c:pt>
                <c:pt idx="54">
                  <c:v>0.97171396822433986</c:v>
                </c:pt>
                <c:pt idx="55">
                  <c:v>0.97171396822433986</c:v>
                </c:pt>
                <c:pt idx="56">
                  <c:v>0.97171396822433986</c:v>
                </c:pt>
                <c:pt idx="57">
                  <c:v>0.97171396822433986</c:v>
                </c:pt>
                <c:pt idx="58">
                  <c:v>0.97171396822433986</c:v>
                </c:pt>
                <c:pt idx="59">
                  <c:v>0.97171396822433986</c:v>
                </c:pt>
                <c:pt idx="60">
                  <c:v>0.97284110480604868</c:v>
                </c:pt>
                <c:pt idx="61">
                  <c:v>0.97544672195917947</c:v>
                </c:pt>
                <c:pt idx="62">
                  <c:v>0.98098857267219297</c:v>
                </c:pt>
                <c:pt idx="63">
                  <c:v>0.98186904350863302</c:v>
                </c:pt>
                <c:pt idx="64">
                  <c:v>0.98399699770456051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C-3E4C-B65C-457DA1C7CA42}"/>
            </c:ext>
          </c:extLst>
        </c:ser>
        <c:ser>
          <c:idx val="1"/>
          <c:order val="1"/>
          <c:tx>
            <c:strRef>
              <c:f>'From exp. data'!$AI$3</c:f>
              <c:strCache>
                <c:ptCount val="1"/>
                <c:pt idx="0">
                  <c:v>DIM</c:v>
                </c:pt>
              </c:strCache>
            </c:strRef>
          </c:tx>
          <c:spPr>
            <a:ln w="38100">
              <a:noFill/>
            </a:ln>
          </c:spPr>
          <c:marker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1.3586080213084798E-2"/>
                  <c:y val="-0.23928273121662874"/>
                </c:manualLayout>
              </c:layout>
              <c:numFmt formatCode="General" sourceLinked="0"/>
              <c:spPr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data'!$AI$4:$AI$75</c:f>
              <c:numCache>
                <c:formatCode>0.00E+00</c:formatCode>
                <c:ptCount val="72"/>
                <c:pt idx="0">
                  <c:v>0.13615664479244174</c:v>
                </c:pt>
                <c:pt idx="1">
                  <c:v>0.13615664479244174</c:v>
                </c:pt>
                <c:pt idx="2">
                  <c:v>0.13615664479244174</c:v>
                </c:pt>
                <c:pt idx="3">
                  <c:v>9.9127247331214904E-2</c:v>
                </c:pt>
                <c:pt idx="4">
                  <c:v>9.9127247331214904E-2</c:v>
                </c:pt>
                <c:pt idx="5">
                  <c:v>9.9127247331214904E-2</c:v>
                </c:pt>
                <c:pt idx="6">
                  <c:v>9.9127247331214904E-2</c:v>
                </c:pt>
                <c:pt idx="7">
                  <c:v>9.9127247331214904E-2</c:v>
                </c:pt>
                <c:pt idx="8">
                  <c:v>9.9127247331214904E-2</c:v>
                </c:pt>
                <c:pt idx="9">
                  <c:v>9.9127247331214904E-2</c:v>
                </c:pt>
                <c:pt idx="10">
                  <c:v>9.9127247331214904E-2</c:v>
                </c:pt>
                <c:pt idx="11">
                  <c:v>9.9127247331214904E-2</c:v>
                </c:pt>
                <c:pt idx="12">
                  <c:v>9.9127247331214904E-2</c:v>
                </c:pt>
                <c:pt idx="13">
                  <c:v>9.9127247331214904E-2</c:v>
                </c:pt>
                <c:pt idx="14">
                  <c:v>9.9127247331214904E-2</c:v>
                </c:pt>
                <c:pt idx="15">
                  <c:v>8.1118817501207224E-2</c:v>
                </c:pt>
                <c:pt idx="16">
                  <c:v>8.1118817501207224E-2</c:v>
                </c:pt>
                <c:pt idx="17">
                  <c:v>8.1118817501207224E-2</c:v>
                </c:pt>
                <c:pt idx="18">
                  <c:v>8.1118817501207224E-2</c:v>
                </c:pt>
                <c:pt idx="19">
                  <c:v>7.1901980941663321E-2</c:v>
                </c:pt>
                <c:pt idx="20">
                  <c:v>7.1901980941663321E-2</c:v>
                </c:pt>
                <c:pt idx="21">
                  <c:v>6.4275510282791895E-2</c:v>
                </c:pt>
                <c:pt idx="22">
                  <c:v>6.4275510282791895E-2</c:v>
                </c:pt>
                <c:pt idx="23">
                  <c:v>6.4275510282791895E-2</c:v>
                </c:pt>
                <c:pt idx="24">
                  <c:v>6.4275510282791895E-2</c:v>
                </c:pt>
                <c:pt idx="25">
                  <c:v>5.6435441324169847E-2</c:v>
                </c:pt>
                <c:pt idx="26">
                  <c:v>4.6716695846627312E-2</c:v>
                </c:pt>
                <c:pt idx="27">
                  <c:v>4.3743791862854972E-2</c:v>
                </c:pt>
                <c:pt idx="28">
                  <c:v>4.3743791862854972E-2</c:v>
                </c:pt>
                <c:pt idx="29">
                  <c:v>4.3743791862854972E-2</c:v>
                </c:pt>
                <c:pt idx="30">
                  <c:v>4.1924904932163477E-2</c:v>
                </c:pt>
                <c:pt idx="31">
                  <c:v>4.1924904932163477E-2</c:v>
                </c:pt>
                <c:pt idx="32">
                  <c:v>4.1924904932163477E-2</c:v>
                </c:pt>
                <c:pt idx="33">
                  <c:v>3.0847244964023825E-2</c:v>
                </c:pt>
                <c:pt idx="34">
                  <c:v>2.979086984590391E-2</c:v>
                </c:pt>
                <c:pt idx="35">
                  <c:v>2.979086984590391E-2</c:v>
                </c:pt>
                <c:pt idx="36">
                  <c:v>2.979086984590391E-2</c:v>
                </c:pt>
                <c:pt idx="37">
                  <c:v>2.979086984590391E-2</c:v>
                </c:pt>
                <c:pt idx="38">
                  <c:v>2.979086984590391E-2</c:v>
                </c:pt>
                <c:pt idx="39">
                  <c:v>2.979086984590391E-2</c:v>
                </c:pt>
                <c:pt idx="40">
                  <c:v>2.979086984590391E-2</c:v>
                </c:pt>
                <c:pt idx="41">
                  <c:v>2.979086984590391E-2</c:v>
                </c:pt>
                <c:pt idx="42">
                  <c:v>2.979086984590391E-2</c:v>
                </c:pt>
                <c:pt idx="43">
                  <c:v>2.979086984590391E-2</c:v>
                </c:pt>
                <c:pt idx="44">
                  <c:v>2.979086984590391E-2</c:v>
                </c:pt>
                <c:pt idx="45">
                  <c:v>2.979086984590391E-2</c:v>
                </c:pt>
                <c:pt idx="46">
                  <c:v>2.5267135388958712E-2</c:v>
                </c:pt>
                <c:pt idx="47">
                  <c:v>2.5267135388958712E-2</c:v>
                </c:pt>
                <c:pt idx="48">
                  <c:v>2.4490945392512863E-2</c:v>
                </c:pt>
                <c:pt idx="49">
                  <c:v>2.3751185721382486E-2</c:v>
                </c:pt>
                <c:pt idx="50">
                  <c:v>2.1728329432982339E-2</c:v>
                </c:pt>
                <c:pt idx="51">
                  <c:v>1.9420302642057144E-2</c:v>
                </c:pt>
                <c:pt idx="52">
                  <c:v>1.8902413560389103E-2</c:v>
                </c:pt>
                <c:pt idx="53">
                  <c:v>1.8902413560389103E-2</c:v>
                </c:pt>
                <c:pt idx="54">
                  <c:v>1.8902413560389103E-2</c:v>
                </c:pt>
                <c:pt idx="55">
                  <c:v>1.8902413560389103E-2</c:v>
                </c:pt>
                <c:pt idx="56">
                  <c:v>1.8902413560389103E-2</c:v>
                </c:pt>
                <c:pt idx="57">
                  <c:v>1.8902413560389103E-2</c:v>
                </c:pt>
                <c:pt idx="58">
                  <c:v>1.8902413560389103E-2</c:v>
                </c:pt>
                <c:pt idx="59">
                  <c:v>1.8902413560389103E-2</c:v>
                </c:pt>
                <c:pt idx="60">
                  <c:v>1.8212440697158813E-2</c:v>
                </c:pt>
                <c:pt idx="61">
                  <c:v>1.660660207628431E-2</c:v>
                </c:pt>
                <c:pt idx="62">
                  <c:v>1.313391881012085E-2</c:v>
                </c:pt>
                <c:pt idx="63">
                  <c:v>1.2573963497349896E-2</c:v>
                </c:pt>
                <c:pt idx="64">
                  <c:v>1.1209866432624256E-2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C-3E4C-B65C-457DA1C7CA42}"/>
            </c:ext>
          </c:extLst>
        </c:ser>
        <c:ser>
          <c:idx val="2"/>
          <c:order val="2"/>
          <c:tx>
            <c:strRef>
              <c:f>'From exp. data'!$AJ$3</c:f>
              <c:strCache>
                <c:ptCount val="1"/>
                <c:pt idx="0">
                  <c:v>TRIM</c:v>
                </c:pt>
              </c:strCache>
            </c:strRef>
          </c:tx>
          <c:spPr>
            <a:ln w="38100">
              <a:noFill/>
            </a:ln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1.509498681042859E-5"/>
                  <c:y val="-0.12512099679003896"/>
                </c:manualLayout>
              </c:layout>
              <c:numFmt formatCode="General" sourceLinked="0"/>
              <c:spPr>
                <a:ln>
                  <a:solidFill>
                    <a:srgbClr val="00B050"/>
                  </a:solidFill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data'!$AJ$4:$AJ$75</c:f>
              <c:numCache>
                <c:formatCode>0.00E+00</c:formatCode>
                <c:ptCount val="72"/>
                <c:pt idx="0">
                  <c:v>0.11174213497433447</c:v>
                </c:pt>
                <c:pt idx="1">
                  <c:v>0.11174213497433447</c:v>
                </c:pt>
                <c:pt idx="2">
                  <c:v>0.11174213497433447</c:v>
                </c:pt>
                <c:pt idx="3">
                  <c:v>7.5924380486899215E-2</c:v>
                </c:pt>
                <c:pt idx="4">
                  <c:v>7.5924380486899215E-2</c:v>
                </c:pt>
                <c:pt idx="5">
                  <c:v>7.5924380486899215E-2</c:v>
                </c:pt>
                <c:pt idx="6">
                  <c:v>7.5924380486899215E-2</c:v>
                </c:pt>
                <c:pt idx="7">
                  <c:v>7.5924380486899215E-2</c:v>
                </c:pt>
                <c:pt idx="8">
                  <c:v>7.5924380486899215E-2</c:v>
                </c:pt>
                <c:pt idx="9">
                  <c:v>7.5924380486899215E-2</c:v>
                </c:pt>
                <c:pt idx="10">
                  <c:v>7.5924380486899215E-2</c:v>
                </c:pt>
                <c:pt idx="11">
                  <c:v>7.5924380486899215E-2</c:v>
                </c:pt>
                <c:pt idx="12">
                  <c:v>7.5924380486899215E-2</c:v>
                </c:pt>
                <c:pt idx="13">
                  <c:v>7.5924380486899215E-2</c:v>
                </c:pt>
                <c:pt idx="14">
                  <c:v>7.5924380486899215E-2</c:v>
                </c:pt>
                <c:pt idx="15">
                  <c:v>5.9290849450150181E-2</c:v>
                </c:pt>
                <c:pt idx="16">
                  <c:v>5.9290849450150181E-2</c:v>
                </c:pt>
                <c:pt idx="17">
                  <c:v>5.9290849450150181E-2</c:v>
                </c:pt>
                <c:pt idx="18">
                  <c:v>5.9290849450150181E-2</c:v>
                </c:pt>
                <c:pt idx="19">
                  <c:v>5.1042466017499469E-2</c:v>
                </c:pt>
                <c:pt idx="20">
                  <c:v>5.1042466017499469E-2</c:v>
                </c:pt>
                <c:pt idx="21">
                  <c:v>4.4379214872663122E-2</c:v>
                </c:pt>
                <c:pt idx="22">
                  <c:v>4.4379214872663122E-2</c:v>
                </c:pt>
                <c:pt idx="23">
                  <c:v>4.4379214872663122E-2</c:v>
                </c:pt>
                <c:pt idx="24">
                  <c:v>4.4379214872663122E-2</c:v>
                </c:pt>
                <c:pt idx="25">
                  <c:v>3.7704918560507873E-2</c:v>
                </c:pt>
                <c:pt idx="26">
                  <c:v>2.9719944710062035E-2</c:v>
                </c:pt>
                <c:pt idx="27">
                  <c:v>2.7350509547795544E-2</c:v>
                </c:pt>
                <c:pt idx="28">
                  <c:v>2.7350509547795544E-2</c:v>
                </c:pt>
                <c:pt idx="29">
                  <c:v>2.7350509547795544E-2</c:v>
                </c:pt>
                <c:pt idx="30">
                  <c:v>2.5919557564708994E-2</c:v>
                </c:pt>
                <c:pt idx="31">
                  <c:v>2.5919557564708994E-2</c:v>
                </c:pt>
                <c:pt idx="32">
                  <c:v>2.5919557564708994E-2</c:v>
                </c:pt>
                <c:pt idx="33">
                  <c:v>1.7553532004729984E-2</c:v>
                </c:pt>
                <c:pt idx="34">
                  <c:v>1.6791057560212059E-2</c:v>
                </c:pt>
                <c:pt idx="35">
                  <c:v>1.6791057560212059E-2</c:v>
                </c:pt>
                <c:pt idx="36">
                  <c:v>1.6791057560212059E-2</c:v>
                </c:pt>
                <c:pt idx="37">
                  <c:v>1.6791057560212059E-2</c:v>
                </c:pt>
                <c:pt idx="38">
                  <c:v>1.6791057560212059E-2</c:v>
                </c:pt>
                <c:pt idx="39">
                  <c:v>1.6791057560212059E-2</c:v>
                </c:pt>
                <c:pt idx="40">
                  <c:v>1.6791057560212059E-2</c:v>
                </c:pt>
                <c:pt idx="41">
                  <c:v>1.6791057560212059E-2</c:v>
                </c:pt>
                <c:pt idx="42">
                  <c:v>1.6791057560212059E-2</c:v>
                </c:pt>
                <c:pt idx="43">
                  <c:v>1.6791057560212059E-2</c:v>
                </c:pt>
                <c:pt idx="44">
                  <c:v>1.6791057560212059E-2</c:v>
                </c:pt>
                <c:pt idx="45">
                  <c:v>1.6791057560212059E-2</c:v>
                </c:pt>
                <c:pt idx="46">
                  <c:v>1.3607277299895044E-2</c:v>
                </c:pt>
                <c:pt idx="47">
                  <c:v>1.3607277299895044E-2</c:v>
                </c:pt>
                <c:pt idx="48">
                  <c:v>1.3075189094882011E-2</c:v>
                </c:pt>
                <c:pt idx="49">
                  <c:v>1.2572210984253438E-2</c:v>
                </c:pt>
                <c:pt idx="50">
                  <c:v>1.1218336949887582E-2</c:v>
                </c:pt>
                <c:pt idx="51">
                  <c:v>9.7146257162140075E-3</c:v>
                </c:pt>
                <c:pt idx="52">
                  <c:v>9.3836182152710924E-3</c:v>
                </c:pt>
                <c:pt idx="53">
                  <c:v>9.3836182152710924E-3</c:v>
                </c:pt>
                <c:pt idx="54">
                  <c:v>9.3836182152710924E-3</c:v>
                </c:pt>
                <c:pt idx="55">
                  <c:v>9.3836182152710924E-3</c:v>
                </c:pt>
                <c:pt idx="56">
                  <c:v>9.3836182152710924E-3</c:v>
                </c:pt>
                <c:pt idx="57">
                  <c:v>9.3836182152710924E-3</c:v>
                </c:pt>
                <c:pt idx="58">
                  <c:v>9.3836182152710924E-3</c:v>
                </c:pt>
                <c:pt idx="59">
                  <c:v>9.3836182152710924E-3</c:v>
                </c:pt>
                <c:pt idx="60">
                  <c:v>8.9464544967926083E-3</c:v>
                </c:pt>
                <c:pt idx="61">
                  <c:v>7.9466759645360902E-3</c:v>
                </c:pt>
                <c:pt idx="62">
                  <c:v>5.8775085176860685E-3</c:v>
                </c:pt>
                <c:pt idx="63">
                  <c:v>5.5569929940171301E-3</c:v>
                </c:pt>
                <c:pt idx="64">
                  <c:v>4.7931358628153222E-3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C-3E4C-B65C-457DA1C7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Mole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'From CRECK model'!$C$3</c:f>
              <c:strCache>
                <c:ptCount val="1"/>
                <c:pt idx="0">
                  <c:v>C8H8</c:v>
                </c:pt>
              </c:strCache>
            </c:strRef>
          </c:tx>
          <c:marker>
            <c:symbol val="none"/>
          </c:marker>
          <c:xVal>
            <c:numRef>
              <c:f>'From CRECK model'!$B$29:$B$35</c:f>
              <c:numCache>
                <c:formatCode>0.00E+00</c:formatCode>
                <c:ptCount val="7"/>
                <c:pt idx="0">
                  <c:v>330</c:v>
                </c:pt>
                <c:pt idx="1">
                  <c:v>430</c:v>
                </c:pt>
                <c:pt idx="2">
                  <c:v>530</c:v>
                </c:pt>
                <c:pt idx="3">
                  <c:v>630</c:v>
                </c:pt>
                <c:pt idx="4">
                  <c:v>730</c:v>
                </c:pt>
                <c:pt idx="5">
                  <c:v>830</c:v>
                </c:pt>
                <c:pt idx="6">
                  <c:v>930</c:v>
                </c:pt>
              </c:numCache>
            </c:numRef>
          </c:xVal>
          <c:yVal>
            <c:numRef>
              <c:f>'From CRECK model'!$C$29:$C$35</c:f>
              <c:numCache>
                <c:formatCode>0.00E+00</c:formatCode>
                <c:ptCount val="7"/>
                <c:pt idx="0">
                  <c:v>0.48485610762955461</c:v>
                </c:pt>
                <c:pt idx="1">
                  <c:v>0.70753881835971755</c:v>
                </c:pt>
                <c:pt idx="2">
                  <c:v>0.83437061858133044</c:v>
                </c:pt>
                <c:pt idx="3">
                  <c:v>0.89911699964189573</c:v>
                </c:pt>
                <c:pt idx="4">
                  <c:v>0.93367313996624823</c:v>
                </c:pt>
                <c:pt idx="5">
                  <c:v>0.95343237019925464</c:v>
                </c:pt>
                <c:pt idx="6">
                  <c:v>0.96550544787870007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FA-C947-A538-094403ACC7BB}"/>
            </c:ext>
          </c:extLst>
        </c:ser>
        <c:ser>
          <c:idx val="4"/>
          <c:order val="1"/>
          <c:tx>
            <c:strRef>
              <c:f>'From CRECK model'!$F$3</c:f>
              <c:strCache>
                <c:ptCount val="1"/>
                <c:pt idx="0">
                  <c:v>C24H24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9.892460772193773E-3"/>
                  <c:y val="-8.9962768385583425E-2"/>
                </c:manualLayout>
              </c:layout>
              <c:numFmt formatCode="General" sourceLinked="0"/>
            </c:trendlineLbl>
          </c:trendline>
          <c:xVal>
            <c:numRef>
              <c:f>'From CRECK model'!$B$4:$B$10</c:f>
              <c:numCache>
                <c:formatCode>0.00E+00</c:formatCode>
                <c:ptCount val="7"/>
                <c:pt idx="0">
                  <c:v>330</c:v>
                </c:pt>
                <c:pt idx="1">
                  <c:v>430</c:v>
                </c:pt>
                <c:pt idx="2">
                  <c:v>530</c:v>
                </c:pt>
                <c:pt idx="3">
                  <c:v>630</c:v>
                </c:pt>
                <c:pt idx="4">
                  <c:v>730</c:v>
                </c:pt>
                <c:pt idx="5">
                  <c:v>830</c:v>
                </c:pt>
                <c:pt idx="6">
                  <c:v>930</c:v>
                </c:pt>
              </c:numCache>
            </c:numRef>
          </c:xVal>
          <c:yVal>
            <c:numRef>
              <c:f>'From CRECK model'!$F$29:$F$35</c:f>
              <c:numCache>
                <c:formatCode>0.00E+00</c:formatCode>
                <c:ptCount val="7"/>
                <c:pt idx="0">
                  <c:v>0.13395653621128648</c:v>
                </c:pt>
                <c:pt idx="1">
                  <c:v>6.6235990338072231E-2</c:v>
                </c:pt>
                <c:pt idx="2">
                  <c:v>2.8497272548023381E-2</c:v>
                </c:pt>
                <c:pt idx="3">
                  <c:v>1.2832409057597088E-2</c:v>
                </c:pt>
                <c:pt idx="4">
                  <c:v>6.2791130247804297E-3</c:v>
                </c:pt>
                <c:pt idx="5">
                  <c:v>3.3567342253824411E-3</c:v>
                </c:pt>
                <c:pt idx="6">
                  <c:v>1.9463843637379597E-3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FA-C947-A538-094403ACC7BB}"/>
            </c:ext>
          </c:extLst>
        </c:ser>
        <c:ser>
          <c:idx val="5"/>
          <c:order val="2"/>
          <c:tx>
            <c:strRef>
              <c:f>'From CRECK model'!$I$3</c:f>
              <c:strCache>
                <c:ptCount val="1"/>
                <c:pt idx="0">
                  <c:v>sum C15-16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1.0143384561994463E-3"/>
                  <c:y val="-0.21562936204908451"/>
                </c:manualLayout>
              </c:layout>
              <c:numFmt formatCode="General" sourceLinked="0"/>
            </c:trendlineLbl>
          </c:trendline>
          <c:xVal>
            <c:numRef>
              <c:f>'From CRECK model'!$B$4:$B$10</c:f>
              <c:numCache>
                <c:formatCode>0.00E+00</c:formatCode>
                <c:ptCount val="7"/>
                <c:pt idx="0">
                  <c:v>330</c:v>
                </c:pt>
                <c:pt idx="1">
                  <c:v>430</c:v>
                </c:pt>
                <c:pt idx="2">
                  <c:v>530</c:v>
                </c:pt>
                <c:pt idx="3">
                  <c:v>630</c:v>
                </c:pt>
                <c:pt idx="4">
                  <c:v>730</c:v>
                </c:pt>
                <c:pt idx="5">
                  <c:v>830</c:v>
                </c:pt>
                <c:pt idx="6">
                  <c:v>930</c:v>
                </c:pt>
              </c:numCache>
            </c:numRef>
          </c:xVal>
          <c:yVal>
            <c:numRef>
              <c:f>'From CRECK model'!$I$29:$I$35</c:f>
              <c:numCache>
                <c:formatCode>0.00E+00</c:formatCode>
                <c:ptCount val="7"/>
                <c:pt idx="0">
                  <c:v>0.38118735615915889</c:v>
                </c:pt>
                <c:pt idx="1">
                  <c:v>0.22622519130221025</c:v>
                </c:pt>
                <c:pt idx="2">
                  <c:v>0.13713210887064614</c:v>
                </c:pt>
                <c:pt idx="3">
                  <c:v>8.8050591300506964E-2</c:v>
                </c:pt>
                <c:pt idx="4">
                  <c:v>6.0047747008971447E-2</c:v>
                </c:pt>
                <c:pt idx="5">
                  <c:v>4.3210895575363034E-2</c:v>
                </c:pt>
                <c:pt idx="6">
                  <c:v>3.2548167757562071E-2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FA-C947-A538-094403AC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scatterChart>
        <c:scatterStyle val="lineMarker"/>
        <c:varyColors val="0"/>
        <c:ser>
          <c:idx val="0"/>
          <c:order val="3"/>
          <c:spPr>
            <a:ln w="38100">
              <a:noFill/>
            </a:ln>
          </c:spPr>
          <c:xVal>
            <c:numRef>
              <c:f>'From CRECK model'!$B$29:$B$35</c:f>
              <c:numCache>
                <c:formatCode>0.00E+00</c:formatCode>
                <c:ptCount val="7"/>
                <c:pt idx="0">
                  <c:v>330</c:v>
                </c:pt>
                <c:pt idx="1">
                  <c:v>430</c:v>
                </c:pt>
                <c:pt idx="2">
                  <c:v>530</c:v>
                </c:pt>
                <c:pt idx="3">
                  <c:v>630</c:v>
                </c:pt>
                <c:pt idx="4">
                  <c:v>730</c:v>
                </c:pt>
                <c:pt idx="5">
                  <c:v>830</c:v>
                </c:pt>
                <c:pt idx="6">
                  <c:v>930</c:v>
                </c:pt>
              </c:numCache>
            </c:numRef>
          </c:xVal>
          <c:yVal>
            <c:numRef>
              <c:f>'From CRECK model'!$C$38:$C$44</c:f>
              <c:numCache>
                <c:formatCode>0.00E+00</c:formatCode>
                <c:ptCount val="7"/>
                <c:pt idx="0">
                  <c:v>0.4259663873060231</c:v>
                </c:pt>
                <c:pt idx="1">
                  <c:v>0.72987141700525393</c:v>
                </c:pt>
                <c:pt idx="2">
                  <c:v>0.84717545386588444</c:v>
                </c:pt>
                <c:pt idx="3">
                  <c:v>0.9032700604372732</c:v>
                </c:pt>
                <c:pt idx="4">
                  <c:v>0.93399435521683216</c:v>
                </c:pt>
                <c:pt idx="5">
                  <c:v>0.95247035528952995</c:v>
                </c:pt>
                <c:pt idx="6">
                  <c:v>0.96436406261785135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FA-C947-A538-094403ACC7BB}"/>
            </c:ext>
          </c:extLst>
        </c:ser>
        <c:ser>
          <c:idx val="1"/>
          <c:order val="4"/>
          <c:spPr>
            <a:ln w="38100">
              <a:noFill/>
            </a:ln>
          </c:spPr>
          <c:xVal>
            <c:numRef>
              <c:f>'From CRECK model'!$B$29:$B$35</c:f>
              <c:numCache>
                <c:formatCode>0.00E+00</c:formatCode>
                <c:ptCount val="7"/>
                <c:pt idx="0">
                  <c:v>330</c:v>
                </c:pt>
                <c:pt idx="1">
                  <c:v>430</c:v>
                </c:pt>
                <c:pt idx="2">
                  <c:v>530</c:v>
                </c:pt>
                <c:pt idx="3">
                  <c:v>630</c:v>
                </c:pt>
                <c:pt idx="4">
                  <c:v>730</c:v>
                </c:pt>
                <c:pt idx="5">
                  <c:v>830</c:v>
                </c:pt>
                <c:pt idx="6">
                  <c:v>930</c:v>
                </c:pt>
              </c:numCache>
            </c:numRef>
          </c:xVal>
          <c:yVal>
            <c:numRef>
              <c:f>'From CRECK model'!$D$38:$D$44</c:f>
              <c:numCache>
                <c:formatCode>0.00E+00</c:formatCode>
                <c:ptCount val="7"/>
                <c:pt idx="0">
                  <c:v>0.40786812964084096</c:v>
                </c:pt>
                <c:pt idx="1">
                  <c:v>0.21534486733289107</c:v>
                </c:pt>
                <c:pt idx="2">
                  <c:v>0.13002181823013212</c:v>
                </c:pt>
                <c:pt idx="3">
                  <c:v>8.5681125447757842E-2</c:v>
                </c:pt>
                <c:pt idx="4">
                  <c:v>6.0047626648534844E-2</c:v>
                </c:pt>
                <c:pt idx="5">
                  <c:v>4.4051273826304083E-2</c:v>
                </c:pt>
                <c:pt idx="6">
                  <c:v>3.3476847461176656E-2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FA-C947-A538-094403ACC7BB}"/>
            </c:ext>
          </c:extLst>
        </c:ser>
        <c:ser>
          <c:idx val="2"/>
          <c:order val="5"/>
          <c:spPr>
            <a:ln w="38100">
              <a:noFill/>
            </a:ln>
          </c:spPr>
          <c:xVal>
            <c:numRef>
              <c:f>'From CRECK model'!$B$29:$B$35</c:f>
              <c:numCache>
                <c:formatCode>0.00E+00</c:formatCode>
                <c:ptCount val="7"/>
                <c:pt idx="0">
                  <c:v>330</c:v>
                </c:pt>
                <c:pt idx="1">
                  <c:v>430</c:v>
                </c:pt>
                <c:pt idx="2">
                  <c:v>530</c:v>
                </c:pt>
                <c:pt idx="3">
                  <c:v>630</c:v>
                </c:pt>
                <c:pt idx="4">
                  <c:v>730</c:v>
                </c:pt>
                <c:pt idx="5">
                  <c:v>830</c:v>
                </c:pt>
                <c:pt idx="6">
                  <c:v>930</c:v>
                </c:pt>
              </c:numCache>
            </c:numRef>
          </c:xVal>
          <c:yVal>
            <c:numRef>
              <c:f>'From CRECK model'!$E$38:$E$44</c:f>
              <c:numCache>
                <c:formatCode>0.00E+00</c:formatCode>
                <c:ptCount val="7"/>
                <c:pt idx="0">
                  <c:v>0.16616548305313594</c:v>
                </c:pt>
                <c:pt idx="1">
                  <c:v>5.4783715661855061E-2</c:v>
                </c:pt>
                <c:pt idx="2">
                  <c:v>2.2802727903983418E-2</c:v>
                </c:pt>
                <c:pt idx="3">
                  <c:v>1.1048814114968983E-2</c:v>
                </c:pt>
                <c:pt idx="4">
                  <c:v>5.9580181346329964E-3</c:v>
                </c:pt>
                <c:pt idx="5">
                  <c:v>3.4783708841658635E-3</c:v>
                </c:pt>
                <c:pt idx="6">
                  <c:v>2.1590899209720286E-3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FA-C947-A538-094403AC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Mole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'From exp. data'!$J$3</c:f>
              <c:strCache>
                <c:ptCount val="1"/>
                <c:pt idx="0">
                  <c:v>C8H8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data'!$J$4:$J$75</c:f>
              <c:numCache>
                <c:formatCode>0.00E+00</c:formatCode>
                <c:ptCount val="72"/>
                <c:pt idx="0">
                  <c:v>0.5465780073383889</c:v>
                </c:pt>
                <c:pt idx="1">
                  <c:v>0.56721844188574955</c:v>
                </c:pt>
                <c:pt idx="2">
                  <c:v>0.57443432121529392</c:v>
                </c:pt>
                <c:pt idx="3">
                  <c:v>0.62947321618188512</c:v>
                </c:pt>
                <c:pt idx="4">
                  <c:v>0.61507465019723973</c:v>
                </c:pt>
                <c:pt idx="5">
                  <c:v>0.59618527746168692</c:v>
                </c:pt>
                <c:pt idx="6">
                  <c:v>0.63701376855730663</c:v>
                </c:pt>
                <c:pt idx="7">
                  <c:v>0.68130485917788486</c:v>
                </c:pt>
                <c:pt idx="8">
                  <c:v>0.75773080780549862</c:v>
                </c:pt>
                <c:pt idx="9">
                  <c:v>0.66277378584730673</c:v>
                </c:pt>
                <c:pt idx="10">
                  <c:v>0.61392754527550963</c:v>
                </c:pt>
                <c:pt idx="11">
                  <c:v>0.6547803336505601</c:v>
                </c:pt>
                <c:pt idx="12">
                  <c:v>0.66987137043488987</c:v>
                </c:pt>
                <c:pt idx="13">
                  <c:v>0.69629711371795011</c:v>
                </c:pt>
                <c:pt idx="14">
                  <c:v>0.71885473151619583</c:v>
                </c:pt>
                <c:pt idx="15">
                  <c:v>0.64051453962600358</c:v>
                </c:pt>
                <c:pt idx="16">
                  <c:v>0.66676231491285687</c:v>
                </c:pt>
                <c:pt idx="17">
                  <c:v>0.68432849442892441</c:v>
                </c:pt>
                <c:pt idx="18">
                  <c:v>0.70981028659096335</c:v>
                </c:pt>
                <c:pt idx="19">
                  <c:v>0.69387755102040827</c:v>
                </c:pt>
                <c:pt idx="20">
                  <c:v>0.44565217391304346</c:v>
                </c:pt>
                <c:pt idx="21">
                  <c:v>0.54800477581461216</c:v>
                </c:pt>
                <c:pt idx="22">
                  <c:v>0.73093270462524051</c:v>
                </c:pt>
                <c:pt idx="23">
                  <c:v>0.75170544031550013</c:v>
                </c:pt>
                <c:pt idx="24">
                  <c:v>0.7547896709332067</c:v>
                </c:pt>
                <c:pt idx="25">
                  <c:v>1</c:v>
                </c:pt>
                <c:pt idx="26">
                  <c:v>0.84204630100177191</c:v>
                </c:pt>
                <c:pt idx="27">
                  <c:v>0.76286586791505429</c:v>
                </c:pt>
                <c:pt idx="28">
                  <c:v>0.76693455797933396</c:v>
                </c:pt>
                <c:pt idx="29">
                  <c:v>0.66279069767441856</c:v>
                </c:pt>
                <c:pt idx="30">
                  <c:v>0.80932642487046624</c:v>
                </c:pt>
                <c:pt idx="31">
                  <c:v>0.81606765327695552</c:v>
                </c:pt>
                <c:pt idx="32">
                  <c:v>0.77024647887323949</c:v>
                </c:pt>
                <c:pt idx="33">
                  <c:v>0.86855499004204473</c:v>
                </c:pt>
                <c:pt idx="34">
                  <c:v>0.83949191685912239</c:v>
                </c:pt>
                <c:pt idx="35">
                  <c:v>0.92859526192859532</c:v>
                </c:pt>
                <c:pt idx="36">
                  <c:v>0.91617825942718123</c:v>
                </c:pt>
                <c:pt idx="37">
                  <c:v>0.92859526192859532</c:v>
                </c:pt>
                <c:pt idx="38">
                  <c:v>0.94417344173441731</c:v>
                </c:pt>
                <c:pt idx="39">
                  <c:v>0.95106106539627544</c:v>
                </c:pt>
                <c:pt idx="40">
                  <c:v>0.80487804878048774</c:v>
                </c:pt>
                <c:pt idx="41">
                  <c:v>0.96269541778975742</c:v>
                </c:pt>
                <c:pt idx="42">
                  <c:v>0.88004868872413411</c:v>
                </c:pt>
                <c:pt idx="43">
                  <c:v>0.77499999999999991</c:v>
                </c:pt>
                <c:pt idx="44">
                  <c:v>0.96572280178837555</c:v>
                </c:pt>
                <c:pt idx="45">
                  <c:v>0.90212290502793291</c:v>
                </c:pt>
                <c:pt idx="46">
                  <c:v>0.85117332235487853</c:v>
                </c:pt>
                <c:pt idx="47">
                  <c:v>0.89376463744389301</c:v>
                </c:pt>
                <c:pt idx="48">
                  <c:v>0.55869565217391304</c:v>
                </c:pt>
                <c:pt idx="49">
                  <c:v>0.91863816721375879</c:v>
                </c:pt>
                <c:pt idx="50">
                  <c:v>0.89356725146198823</c:v>
                </c:pt>
                <c:pt idx="51">
                  <c:v>0.96861638230298408</c:v>
                </c:pt>
                <c:pt idx="52">
                  <c:v>0.91617825942718123</c:v>
                </c:pt>
                <c:pt idx="53">
                  <c:v>0.92859526192859532</c:v>
                </c:pt>
                <c:pt idx="54">
                  <c:v>0.94417344173441731</c:v>
                </c:pt>
                <c:pt idx="55">
                  <c:v>0.95106106539627544</c:v>
                </c:pt>
                <c:pt idx="56">
                  <c:v>0.96269541778975742</c:v>
                </c:pt>
                <c:pt idx="57">
                  <c:v>0.88004868872413411</c:v>
                </c:pt>
                <c:pt idx="58">
                  <c:v>0.96572280178837555</c:v>
                </c:pt>
                <c:pt idx="59">
                  <c:v>0.90212290502793291</c:v>
                </c:pt>
                <c:pt idx="60">
                  <c:v>0.97227430469063592</c:v>
                </c:pt>
                <c:pt idx="61">
                  <c:v>0.95048309178743962</c:v>
                </c:pt>
                <c:pt idx="62">
                  <c:v>0.95928753180661575</c:v>
                </c:pt>
                <c:pt idx="63">
                  <c:v>1</c:v>
                </c:pt>
                <c:pt idx="64">
                  <c:v>0.94339622641509424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A-0642-8C27-075AFBADC2F8}"/>
            </c:ext>
          </c:extLst>
        </c:ser>
        <c:ser>
          <c:idx val="1"/>
          <c:order val="1"/>
          <c:tx>
            <c:strRef>
              <c:f>'From exp. data'!$K$3</c:f>
              <c:strCache>
                <c:ptCount val="1"/>
                <c:pt idx="0">
                  <c:v>C16H16</c:v>
                </c:pt>
              </c:strCache>
            </c:strRef>
          </c:tx>
          <c:spPr>
            <a:ln w="38100">
              <a:noFill/>
            </a:ln>
          </c:spPr>
          <c:marker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data'!$K$4:$K$75</c:f>
              <c:numCache>
                <c:formatCode>0.00E+00</c:formatCode>
                <c:ptCount val="72"/>
                <c:pt idx="0">
                  <c:v>0.2084892318079222</c:v>
                </c:pt>
                <c:pt idx="1">
                  <c:v>0.22348568845682515</c:v>
                </c:pt>
                <c:pt idx="2">
                  <c:v>0.23076051212092136</c:v>
                </c:pt>
                <c:pt idx="3">
                  <c:v>0.12350892793937163</c:v>
                </c:pt>
                <c:pt idx="4">
                  <c:v>0.1393695232044477</c:v>
                </c:pt>
                <c:pt idx="5">
                  <c:v>0.21653832947706639</c:v>
                </c:pt>
                <c:pt idx="6">
                  <c:v>0.22708142938590792</c:v>
                </c:pt>
                <c:pt idx="7">
                  <c:v>0.24477725526203684</c:v>
                </c:pt>
                <c:pt idx="8">
                  <c:v>0.21489414224769637</c:v>
                </c:pt>
                <c:pt idx="9">
                  <c:v>0.1829532121030818</c:v>
                </c:pt>
                <c:pt idx="10">
                  <c:v>0.19304673837672831</c:v>
                </c:pt>
                <c:pt idx="11">
                  <c:v>0.12082489945182173</c:v>
                </c:pt>
                <c:pt idx="12">
                  <c:v>9.315566141317709E-2</c:v>
                </c:pt>
                <c:pt idx="13">
                  <c:v>6.6143347083168214E-2</c:v>
                </c:pt>
                <c:pt idx="14">
                  <c:v>3.5376500555558604E-2</c:v>
                </c:pt>
                <c:pt idx="15">
                  <c:v>0.14729538078191284</c:v>
                </c:pt>
                <c:pt idx="16">
                  <c:v>0.18428715010327157</c:v>
                </c:pt>
                <c:pt idx="17">
                  <c:v>0.19358596526460359</c:v>
                </c:pt>
                <c:pt idx="18">
                  <c:v>0.19418714036072177</c:v>
                </c:pt>
                <c:pt idx="19">
                  <c:v>9.1836734693877556E-2</c:v>
                </c:pt>
                <c:pt idx="20">
                  <c:v>0.16304347826086957</c:v>
                </c:pt>
                <c:pt idx="21">
                  <c:v>0.22595111511931434</c:v>
                </c:pt>
                <c:pt idx="22">
                  <c:v>0.15139557411214968</c:v>
                </c:pt>
                <c:pt idx="23">
                  <c:v>0.17895684384884653</c:v>
                </c:pt>
                <c:pt idx="24">
                  <c:v>0.18510075687210251</c:v>
                </c:pt>
                <c:pt idx="25">
                  <c:v>0</c:v>
                </c:pt>
                <c:pt idx="26">
                  <c:v>4.3061779643087376E-2</c:v>
                </c:pt>
                <c:pt idx="27">
                  <c:v>6.8710248007299191E-2</c:v>
                </c:pt>
                <c:pt idx="28">
                  <c:v>5.2812858783008038E-2</c:v>
                </c:pt>
                <c:pt idx="29">
                  <c:v>0.12790697674418605</c:v>
                </c:pt>
                <c:pt idx="30">
                  <c:v>7.4611398963730577E-2</c:v>
                </c:pt>
                <c:pt idx="31">
                  <c:v>7.1881606765327691E-2</c:v>
                </c:pt>
                <c:pt idx="32">
                  <c:v>0.1463468309859155</c:v>
                </c:pt>
                <c:pt idx="33">
                  <c:v>5.8295529984509847E-2</c:v>
                </c:pt>
                <c:pt idx="34">
                  <c:v>3.695150115473441E-2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0.13414634146341461</c:v>
                </c:pt>
                <c:pt idx="41">
                  <c:v>0</c:v>
                </c:pt>
                <c:pt idx="42">
                  <c:v>0</c:v>
                </c:pt>
                <c:pt idx="43">
                  <c:v>0.13749999999999998</c:v>
                </c:pt>
                <c:pt idx="44">
                  <c:v>0</c:v>
                </c:pt>
                <c:pt idx="45">
                  <c:v>0</c:v>
                </c:pt>
                <c:pt idx="46">
                  <c:v>4.7344586249485378E-2</c:v>
                </c:pt>
                <c:pt idx="47">
                  <c:v>5.7165468644527991E-2</c:v>
                </c:pt>
                <c:pt idx="48">
                  <c:v>0.23152173913043478</c:v>
                </c:pt>
                <c:pt idx="49">
                  <c:v>4.9566066126351539E-2</c:v>
                </c:pt>
                <c:pt idx="50">
                  <c:v>3.9766081871345026E-2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2.294685990338164E-2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A-0642-8C27-075AFBADC2F8}"/>
            </c:ext>
          </c:extLst>
        </c:ser>
        <c:ser>
          <c:idx val="2"/>
          <c:order val="2"/>
          <c:tx>
            <c:strRef>
              <c:f>'From exp. data'!$L$3</c:f>
              <c:strCache>
                <c:ptCount val="1"/>
                <c:pt idx="0">
                  <c:v>C24H22/4/6</c:v>
                </c:pt>
              </c:strCache>
            </c:strRef>
          </c:tx>
          <c:spPr>
            <a:ln w="38100">
              <a:noFill/>
            </a:ln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'From exp. data'!$B$4:$B$75</c:f>
              <c:numCache>
                <c:formatCode>General</c:formatCode>
                <c:ptCount val="7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400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445</c:v>
                </c:pt>
                <c:pt idx="26">
                  <c:v>485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590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650</c:v>
                </c:pt>
                <c:pt idx="47">
                  <c:v>650</c:v>
                </c:pt>
                <c:pt idx="48">
                  <c:v>660</c:v>
                </c:pt>
                <c:pt idx="49">
                  <c:v>670</c:v>
                </c:pt>
                <c:pt idx="50">
                  <c:v>700</c:v>
                </c:pt>
                <c:pt idx="51">
                  <c:v>740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764</c:v>
                </c:pt>
                <c:pt idx="61">
                  <c:v>800</c:v>
                </c:pt>
                <c:pt idx="62">
                  <c:v>900</c:v>
                </c:pt>
                <c:pt idx="63">
                  <c:v>920</c:v>
                </c:pt>
                <c:pt idx="64">
                  <c:v>975</c:v>
                </c:pt>
              </c:numCache>
            </c:numRef>
          </c:xVal>
          <c:yVal>
            <c:numRef>
              <c:f>'From exp. data'!$L$4:$L$75</c:f>
              <c:numCache>
                <c:formatCode>0.00E+00</c:formatCode>
                <c:ptCount val="72"/>
                <c:pt idx="0">
                  <c:v>0.24493276085368895</c:v>
                </c:pt>
                <c:pt idx="1">
                  <c:v>0.20929586965742536</c:v>
                </c:pt>
                <c:pt idx="2">
                  <c:v>0.19480516666378478</c:v>
                </c:pt>
                <c:pt idx="3">
                  <c:v>0.24701785587874325</c:v>
                </c:pt>
                <c:pt idx="4">
                  <c:v>0.2455558265983126</c:v>
                </c:pt>
                <c:pt idx="5">
                  <c:v>0.1872763930612466</c:v>
                </c:pt>
                <c:pt idx="6">
                  <c:v>0.13590480205678546</c:v>
                </c:pt>
                <c:pt idx="7">
                  <c:v>7.3917885560078375E-2</c:v>
                </c:pt>
                <c:pt idx="8">
                  <c:v>2.7375049946805036E-2</c:v>
                </c:pt>
                <c:pt idx="9">
                  <c:v>0.15427300204961142</c:v>
                </c:pt>
                <c:pt idx="10">
                  <c:v>0.193025716347762</c:v>
                </c:pt>
                <c:pt idx="11">
                  <c:v>0.22439476689761828</c:v>
                </c:pt>
                <c:pt idx="12">
                  <c:v>0.23697296815193308</c:v>
                </c:pt>
                <c:pt idx="13">
                  <c:v>0.23755953919888168</c:v>
                </c:pt>
                <c:pt idx="14">
                  <c:v>0.24576876792824559</c:v>
                </c:pt>
                <c:pt idx="15">
                  <c:v>0.21219007959208352</c:v>
                </c:pt>
                <c:pt idx="16">
                  <c:v>0.14895053498387167</c:v>
                </c:pt>
                <c:pt idx="17">
                  <c:v>0.1220855403064719</c:v>
                </c:pt>
                <c:pt idx="18">
                  <c:v>9.6002573048314943E-2</c:v>
                </c:pt>
                <c:pt idx="19">
                  <c:v>0.21428571428571427</c:v>
                </c:pt>
                <c:pt idx="20">
                  <c:v>0.38043478260869568</c:v>
                </c:pt>
                <c:pt idx="21">
                  <c:v>0.22604410906607339</c:v>
                </c:pt>
                <c:pt idx="22">
                  <c:v>0.1176717212626099</c:v>
                </c:pt>
                <c:pt idx="23">
                  <c:v>6.9337715835653416E-2</c:v>
                </c:pt>
                <c:pt idx="24">
                  <c:v>6.0109572194690687E-2</c:v>
                </c:pt>
                <c:pt idx="25">
                  <c:v>0</c:v>
                </c:pt>
                <c:pt idx="26">
                  <c:v>0.11489191935514065</c:v>
                </c:pt>
                <c:pt idx="27">
                  <c:v>0.16842388407764639</c:v>
                </c:pt>
                <c:pt idx="28">
                  <c:v>0.17221584385763489</c:v>
                </c:pt>
                <c:pt idx="29">
                  <c:v>0.16279069767441862</c:v>
                </c:pt>
                <c:pt idx="30">
                  <c:v>0.1160621761658031</c:v>
                </c:pt>
                <c:pt idx="31">
                  <c:v>0.11205073995771669</c:v>
                </c:pt>
                <c:pt idx="32">
                  <c:v>6.7341549295774655E-2</c:v>
                </c:pt>
                <c:pt idx="33">
                  <c:v>7.3149479973445453E-2</c:v>
                </c:pt>
                <c:pt idx="34">
                  <c:v>0.11547344110854504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3.6585365853658534E-2</c:v>
                </c:pt>
                <c:pt idx="41">
                  <c:v>0</c:v>
                </c:pt>
                <c:pt idx="42">
                  <c:v>0</c:v>
                </c:pt>
                <c:pt idx="43">
                  <c:v>3.7499999999999999E-2</c:v>
                </c:pt>
                <c:pt idx="44">
                  <c:v>0</c:v>
                </c:pt>
                <c:pt idx="45">
                  <c:v>0</c:v>
                </c:pt>
                <c:pt idx="46">
                  <c:v>9.4689172498970756E-2</c:v>
                </c:pt>
                <c:pt idx="47">
                  <c:v>4.90698939115791E-2</c:v>
                </c:pt>
                <c:pt idx="48">
                  <c:v>0.17065217391304346</c:v>
                </c:pt>
                <c:pt idx="49">
                  <c:v>3.1795766659889514E-2</c:v>
                </c:pt>
                <c:pt idx="50">
                  <c:v>5.8479532163742687E-2</c:v>
                </c:pt>
                <c:pt idx="51">
                  <c:v>3.1383617697016003E-2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2.772569530936398E-2</c:v>
                </c:pt>
                <c:pt idx="61">
                  <c:v>1.570048309178744E-2</c:v>
                </c:pt>
                <c:pt idx="62">
                  <c:v>6.3613231552162846E-3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A-0642-8C27-075AFBAD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scatterChart>
        <c:scatterStyle val="smoothMarker"/>
        <c:varyColors val="0"/>
        <c:ser>
          <c:idx val="3"/>
          <c:order val="3"/>
          <c:tx>
            <c:strRef>
              <c:f>'From CRECK model'!$C$3</c:f>
              <c:strCache>
                <c:ptCount val="1"/>
                <c:pt idx="0">
                  <c:v>C8H8</c:v>
                </c:pt>
              </c:strCache>
            </c:strRef>
          </c:tx>
          <c:marker>
            <c:symbol val="none"/>
          </c:marker>
          <c:xVal>
            <c:numRef>
              <c:f>'From CRECK model'!$B$4:$B$10</c:f>
              <c:numCache>
                <c:formatCode>0.00E+00</c:formatCode>
                <c:ptCount val="7"/>
                <c:pt idx="0">
                  <c:v>330</c:v>
                </c:pt>
                <c:pt idx="1">
                  <c:v>430</c:v>
                </c:pt>
                <c:pt idx="2">
                  <c:v>530</c:v>
                </c:pt>
                <c:pt idx="3">
                  <c:v>630</c:v>
                </c:pt>
                <c:pt idx="4">
                  <c:v>730</c:v>
                </c:pt>
                <c:pt idx="5">
                  <c:v>830</c:v>
                </c:pt>
                <c:pt idx="6">
                  <c:v>930</c:v>
                </c:pt>
              </c:numCache>
            </c:numRef>
          </c:xVal>
          <c:yVal>
            <c:numRef>
              <c:f>'From CRECK model'!$C$4:$C$10</c:f>
              <c:numCache>
                <c:formatCode>0.00E+00</c:formatCode>
                <c:ptCount val="7"/>
                <c:pt idx="0">
                  <c:v>0.29730800685231323</c:v>
                </c:pt>
                <c:pt idx="1">
                  <c:v>0.52456213182313338</c:v>
                </c:pt>
                <c:pt idx="2">
                  <c:v>0.70193075924656445</c:v>
                </c:pt>
                <c:pt idx="3">
                  <c:v>0.80967636587505065</c:v>
                </c:pt>
                <c:pt idx="4">
                  <c:v>0.87218658385490633</c:v>
                </c:pt>
                <c:pt idx="5">
                  <c:v>0.90936852785754252</c:v>
                </c:pt>
                <c:pt idx="6">
                  <c:v>0.93253321585565896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8A-0642-8C27-075AFBADC2F8}"/>
            </c:ext>
          </c:extLst>
        </c:ser>
        <c:ser>
          <c:idx val="4"/>
          <c:order val="4"/>
          <c:tx>
            <c:strRef>
              <c:f>'From CRECK model'!$F$3</c:f>
              <c:strCache>
                <c:ptCount val="1"/>
                <c:pt idx="0">
                  <c:v>C24H24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'From CRECK model'!$B$4:$B$10</c:f>
              <c:numCache>
                <c:formatCode>0.00E+00</c:formatCode>
                <c:ptCount val="7"/>
                <c:pt idx="0">
                  <c:v>330</c:v>
                </c:pt>
                <c:pt idx="1">
                  <c:v>430</c:v>
                </c:pt>
                <c:pt idx="2">
                  <c:v>530</c:v>
                </c:pt>
                <c:pt idx="3">
                  <c:v>630</c:v>
                </c:pt>
                <c:pt idx="4">
                  <c:v>730</c:v>
                </c:pt>
                <c:pt idx="5">
                  <c:v>830</c:v>
                </c:pt>
                <c:pt idx="6">
                  <c:v>930</c:v>
                </c:pt>
              </c:numCache>
            </c:numRef>
          </c:xVal>
          <c:yVal>
            <c:numRef>
              <c:f>'From CRECK model'!$F$4:$F$10</c:f>
              <c:numCache>
                <c:formatCode>0.00E+00</c:formatCode>
                <c:ptCount val="7"/>
                <c:pt idx="0">
                  <c:v>0.24642167124918984</c:v>
                </c:pt>
                <c:pt idx="1">
                  <c:v>0.1473200822070985</c:v>
                </c:pt>
                <c:pt idx="2">
                  <c:v>7.1921679804957769E-2</c:v>
                </c:pt>
                <c:pt idx="3">
                  <c:v>3.4667673957834773E-2</c:v>
                </c:pt>
                <c:pt idx="4">
                  <c:v>1.7596815965767419E-2</c:v>
                </c:pt>
                <c:pt idx="5">
                  <c:v>9.6047980633606738E-3</c:v>
                </c:pt>
                <c:pt idx="6">
                  <c:v>5.6397446767253168E-3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8A-0642-8C27-075AFBADC2F8}"/>
            </c:ext>
          </c:extLst>
        </c:ser>
        <c:ser>
          <c:idx val="5"/>
          <c:order val="5"/>
          <c:tx>
            <c:strRef>
              <c:f>'From CRECK model'!$I$3</c:f>
              <c:strCache>
                <c:ptCount val="1"/>
                <c:pt idx="0">
                  <c:v>sum C15-16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'From CRECK model'!$B$4:$B$10</c:f>
              <c:numCache>
                <c:formatCode>0.00E+00</c:formatCode>
                <c:ptCount val="7"/>
                <c:pt idx="0">
                  <c:v>330</c:v>
                </c:pt>
                <c:pt idx="1">
                  <c:v>430</c:v>
                </c:pt>
                <c:pt idx="2">
                  <c:v>530</c:v>
                </c:pt>
                <c:pt idx="3">
                  <c:v>630</c:v>
                </c:pt>
                <c:pt idx="4">
                  <c:v>730</c:v>
                </c:pt>
                <c:pt idx="5">
                  <c:v>830</c:v>
                </c:pt>
                <c:pt idx="6">
                  <c:v>930</c:v>
                </c:pt>
              </c:numCache>
            </c:numRef>
          </c:xVal>
          <c:yVal>
            <c:numRef>
              <c:f>'From CRECK model'!$I$4:$I$10</c:f>
              <c:numCache>
                <c:formatCode>0.00E+00</c:formatCode>
                <c:ptCount val="7"/>
                <c:pt idx="0">
                  <c:v>0.45627032189849687</c:v>
                </c:pt>
                <c:pt idx="1">
                  <c:v>0.32811778596976804</c:v>
                </c:pt>
                <c:pt idx="2">
                  <c:v>0.2261475609484779</c:v>
                </c:pt>
                <c:pt idx="3">
                  <c:v>0.15565596016711447</c:v>
                </c:pt>
                <c:pt idx="4">
                  <c:v>0.11021660017932619</c:v>
                </c:pt>
                <c:pt idx="5">
                  <c:v>8.1026674079096861E-2</c:v>
                </c:pt>
                <c:pt idx="6">
                  <c:v>6.1827039467615683E-2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8A-0642-8C27-075AFBAD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5952"/>
        <c:axId val="1679236736"/>
      </c:scatterChart>
      <c:valAx>
        <c:axId val="16794859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6736"/>
        <c:crosses val="autoZero"/>
        <c:crossBetween val="midCat"/>
      </c:valAx>
      <c:valAx>
        <c:axId val="167923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fraction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595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581196</xdr:colOff>
      <xdr:row>47</xdr:row>
      <xdr:rowOff>194526</xdr:rowOff>
    </xdr:from>
    <xdr:to>
      <xdr:col>16</xdr:col>
      <xdr:colOff>375795</xdr:colOff>
      <xdr:row>56</xdr:row>
      <xdr:rowOff>151722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3BFA4F9-FE81-3DAC-45DA-FE2957F1E2ED}"/>
            </a:ext>
          </a:extLst>
        </xdr:cNvPr>
        <xdr:cNvGrpSpPr/>
      </xdr:nvGrpSpPr>
      <xdr:grpSpPr>
        <a:xfrm>
          <a:off x="581196" y="9557663"/>
          <a:ext cx="12942834" cy="1750137"/>
          <a:chOff x="4061202" y="6858000"/>
          <a:chExt cx="13070347" cy="1786796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B942B21-C61D-928E-7E3A-60F0DFBF95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061202" y="6858000"/>
            <a:ext cx="13028765" cy="1775697"/>
          </a:xfrm>
          <a:prstGeom prst="rect">
            <a:avLst/>
          </a:prstGeom>
          <a:ln w="28575">
            <a:solidFill>
              <a:srgbClr val="FF0000"/>
            </a:solidFill>
          </a:ln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73E30F4-6ADC-A5F6-8186-127A104D0B26}"/>
              </a:ext>
            </a:extLst>
          </xdr:cNvPr>
          <xdr:cNvSpPr txBox="1"/>
        </xdr:nvSpPr>
        <xdr:spPr>
          <a:xfrm>
            <a:off x="15273866" y="8195733"/>
            <a:ext cx="1857683" cy="449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400" b="1" kern="1200">
                <a:solidFill>
                  <a:srgbClr val="FF0000"/>
                </a:solidFill>
              </a:rPr>
              <a:t>Bouster 1989</a:t>
            </a:r>
          </a:p>
        </xdr:txBody>
      </xdr:sp>
    </xdr:grpSp>
    <xdr:clientData/>
  </xdr:twoCellAnchor>
  <xdr:twoCellAnchor>
    <xdr:from>
      <xdr:col>8</xdr:col>
      <xdr:colOff>333789</xdr:colOff>
      <xdr:row>23</xdr:row>
      <xdr:rowOff>92926</xdr:rowOff>
    </xdr:from>
    <xdr:to>
      <xdr:col>15</xdr:col>
      <xdr:colOff>752889</xdr:colOff>
      <xdr:row>46</xdr:row>
      <xdr:rowOff>58713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727108-E623-A54D-8069-ABA57D8DF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662236</xdr:colOff>
      <xdr:row>23</xdr:row>
      <xdr:rowOff>92926</xdr:rowOff>
    </xdr:from>
    <xdr:to>
      <xdr:col>8</xdr:col>
      <xdr:colOff>255836</xdr:colOff>
      <xdr:row>47</xdr:row>
      <xdr:rowOff>105626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A2E9F-60C8-7946-BBAB-75AEE3A8F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26283</xdr:colOff>
      <xdr:row>23</xdr:row>
      <xdr:rowOff>131411</xdr:rowOff>
    </xdr:from>
    <xdr:to>
      <xdr:col>23</xdr:col>
      <xdr:colOff>454299</xdr:colOff>
      <xdr:row>46</xdr:row>
      <xdr:rowOff>102360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D46543-14CA-164D-A628-A9268EC79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557559</xdr:colOff>
      <xdr:row>23</xdr:row>
      <xdr:rowOff>92926</xdr:rowOff>
    </xdr:from>
    <xdr:to>
      <xdr:col>31</xdr:col>
      <xdr:colOff>140319</xdr:colOff>
      <xdr:row>46</xdr:row>
      <xdr:rowOff>58713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2FC567-827D-0B4F-B5E1-EED531706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</xdr:row>
      <xdr:rowOff>188148</xdr:rowOff>
    </xdr:from>
    <xdr:to>
      <xdr:col>9</xdr:col>
      <xdr:colOff>815310</xdr:colOff>
      <xdr:row>22</xdr:row>
      <xdr:rowOff>125432</xdr:rowOff>
    </xdr:to>
    <xdr:sp macro="" textlink="">
      <xdr:nvSpPr>
        <xdr:cNvPr id="16" name="TextBox 12">
          <a:extLst>
            <a:ext uri="{FF2B5EF4-FFF2-40B4-BE49-F238E27FC236}">
              <a16:creationId xmlns:a16="http://schemas.microsoft.com/office/drawing/2014/main" id="{8106A9DC-4E9E-B544-8DEA-BAD1EF365196}"/>
            </a:ext>
          </a:extLst>
        </xdr:cNvPr>
        <xdr:cNvSpPr txBox="1"/>
      </xdr:nvSpPr>
      <xdr:spPr>
        <a:xfrm>
          <a:off x="830988" y="1003457"/>
          <a:ext cx="7463211" cy="36061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kern="1200">
              <a:solidFill>
                <a:schemeClr val="tx1"/>
              </a:solidFill>
            </a:rPr>
            <a:t>PS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chemeClr val="tx1"/>
              </a:solidFill>
            </a:rPr>
            <a:t>---</a:t>
          </a:r>
          <a:r>
            <a:rPr lang="en-US" sz="2400" b="1" kern="1200" baseline="0">
              <a:solidFill>
                <a:schemeClr val="tx1"/>
              </a:solidFill>
            </a:rPr>
            <a:t>&gt;</a:t>
          </a:r>
          <a:r>
            <a:rPr lang="en-US" sz="2400" b="1" kern="1200">
              <a:solidFill>
                <a:srgbClr val="0070C0"/>
              </a:solidFill>
            </a:rPr>
            <a:t> m(T) MON </a:t>
          </a:r>
          <a:r>
            <a:rPr lang="en-US" sz="2400" b="1" kern="1200">
              <a:solidFill>
                <a:schemeClr val="tx1"/>
              </a:solidFill>
            </a:rPr>
            <a:t>+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rgbClr val="FF0000"/>
              </a:solidFill>
            </a:rPr>
            <a:t>d(T) DIM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chemeClr val="tx1"/>
              </a:solidFill>
            </a:rPr>
            <a:t>+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rgbClr val="00B050"/>
              </a:solidFill>
            </a:rPr>
            <a:t>t(T) TRIM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chemeClr val="tx1"/>
              </a:solidFill>
            </a:rPr>
            <a:t>+ a(T) PS</a:t>
          </a:r>
        </a:p>
        <a:p>
          <a:endParaRPr lang="en-US" sz="2400" b="1" kern="1200">
            <a:solidFill>
              <a:schemeClr val="tx1"/>
            </a:solidFill>
          </a:endParaRPr>
        </a:p>
        <a:p>
          <a:r>
            <a:rPr lang="en-US" sz="2400" b="1" kern="1200">
              <a:solidFill>
                <a:srgbClr val="0070C0"/>
              </a:solidFill>
            </a:rPr>
            <a:t>m(T)= 1 - d(T) - t(T)</a:t>
          </a:r>
        </a:p>
        <a:p>
          <a:r>
            <a:rPr lang="en-US" sz="2400" b="1" kern="1200">
              <a:solidFill>
                <a:srgbClr val="FF0000"/>
              </a:solidFill>
            </a:rPr>
            <a:t>d(T)  = 33288*T</a:t>
          </a:r>
          <a:r>
            <a:rPr lang="en-US" sz="2400" b="1" kern="1200" baseline="30000">
              <a:solidFill>
                <a:srgbClr val="FF0000"/>
              </a:solidFill>
            </a:rPr>
            <a:t>-2.174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>
              <a:solidFill>
                <a:srgbClr val="00B050"/>
              </a:solidFill>
            </a:rPr>
            <a:t>t(T)  =  714581*T</a:t>
          </a:r>
          <a:r>
            <a:rPr lang="en-US" sz="2400" b="1" kern="1200" baseline="30000">
              <a:solidFill>
                <a:srgbClr val="00B050"/>
              </a:solidFill>
            </a:rPr>
            <a:t>-2.743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>
              <a:solidFill>
                <a:schemeClr val="tx1"/>
              </a:solidFill>
            </a:rPr>
            <a:t>a(T) =  1 - (m*nC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 - d*2nC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 - t*3nC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)/(N*nC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400" b="1" kern="1200" baseline="3000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>
              <a:solidFill>
                <a:schemeClr val="tx1"/>
              </a:solidFill>
            </a:rPr>
            <a:t>with N=number</a:t>
          </a:r>
          <a:r>
            <a:rPr lang="en-US" sz="2400" b="1" kern="1200" baseline="0">
              <a:solidFill>
                <a:schemeClr val="tx1"/>
              </a:solidFill>
            </a:rPr>
            <a:t> of monomers in the polymer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 baseline="0">
              <a:solidFill>
                <a:schemeClr val="tx1"/>
              </a:solidFill>
            </a:rPr>
            <a:t>and 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 baseline="0">
              <a:solidFill>
                <a:schemeClr val="tx1"/>
              </a:solidFill>
            </a:rPr>
            <a:t> = 8 for polystyrene</a:t>
          </a:r>
          <a:endParaRPr lang="en-US" sz="2400" b="1" kern="1200" baseline="30000">
            <a:solidFill>
              <a:schemeClr val="tx1"/>
            </a:solidFill>
          </a:endParaRPr>
        </a:p>
        <a:p>
          <a:endParaRPr lang="en-US" sz="2400" b="1" kern="1200" baseline="-25000">
            <a:solidFill>
              <a:srgbClr val="0070C0"/>
            </a:solidFill>
          </a:endParaRPr>
        </a:p>
        <a:p>
          <a:endParaRPr lang="en-US" sz="2400" b="1" kern="1200" baseline="-25000">
            <a:solidFill>
              <a:srgbClr val="0070C0"/>
            </a:solidFill>
          </a:endParaRPr>
        </a:p>
        <a:p>
          <a:endParaRPr lang="en-US" sz="2400" b="1" kern="1200" baseline="-25000">
            <a:solidFill>
              <a:srgbClr val="0070C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0.5484</cdr:x>
      <cdr:y>0.08831</cdr:y>
    </cdr:from>
    <cdr:to>
      <cdr:x>0.92635</cdr:x>
      <cdr:y>0.19477</cdr:y>
    </cdr:to>
    <cdr:sp macro="" textlink="">
      <cdr:nvSpPr>
        <cdr:cNvPr id="3" name="TextBox 12">
          <a:extLst xmlns:a="http://schemas.openxmlformats.org/drawingml/2006/main">
            <a:ext uri="{FF2B5EF4-FFF2-40B4-BE49-F238E27FC236}">
              <a16:creationId xmlns:a16="http://schemas.microsoft.com/office/drawing/2014/main" id="{FE635F5C-E32D-454B-9F84-C08FAAE819D2}"/>
            </a:ext>
          </a:extLst>
        </cdr:cNvPr>
        <cdr:cNvSpPr txBox="1"/>
      </cdr:nvSpPr>
      <cdr:spPr>
        <a:xfrm xmlns:a="http://schemas.openxmlformats.org/drawingml/2006/main">
          <a:off x="3421788" y="411417"/>
          <a:ext cx="2358267" cy="4960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 kern="1200">
              <a:solidFill>
                <a:srgbClr val="0070C0"/>
              </a:solidFill>
            </a:rPr>
            <a:t>y</a:t>
          </a:r>
          <a:r>
            <a:rPr lang="en-US" sz="2400" b="1" kern="1200" baseline="-25000">
              <a:solidFill>
                <a:srgbClr val="0070C0"/>
              </a:solidFill>
            </a:rPr>
            <a:t>MON</a:t>
          </a:r>
          <a:r>
            <a:rPr lang="en-US" sz="2400" b="1" kern="1200">
              <a:solidFill>
                <a:srgbClr val="0070C0"/>
              </a:solidFill>
            </a:rPr>
            <a:t>=1-y</a:t>
          </a:r>
          <a:r>
            <a:rPr lang="en-US" sz="2400" b="1" kern="1200" baseline="-25000">
              <a:solidFill>
                <a:srgbClr val="0070C0"/>
              </a:solidFill>
            </a:rPr>
            <a:t>DIM</a:t>
          </a:r>
          <a:r>
            <a:rPr lang="en-US" sz="2400" b="1" kern="1200">
              <a:solidFill>
                <a:srgbClr val="0070C0"/>
              </a:solidFill>
            </a:rPr>
            <a:t>-y</a:t>
          </a:r>
          <a:r>
            <a:rPr lang="en-US" sz="2400" b="1" kern="1200" baseline="-25000">
              <a:solidFill>
                <a:srgbClr val="0070C0"/>
              </a:solidFill>
            </a:rPr>
            <a:t>TRIM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0.5638</cdr:x>
      <cdr:y>0.08816</cdr:y>
    </cdr:from>
    <cdr:to>
      <cdr:x>0.94197</cdr:x>
      <cdr:y>0.19445</cdr:y>
    </cdr:to>
    <cdr:sp macro="" textlink="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FE635F5C-E32D-454B-9F84-C08FAAE819D2}"/>
            </a:ext>
          </a:extLst>
        </cdr:cNvPr>
        <cdr:cNvSpPr txBox="1"/>
      </cdr:nvSpPr>
      <cdr:spPr>
        <a:xfrm xmlns:a="http://schemas.openxmlformats.org/drawingml/2006/main">
          <a:off x="3515862" y="411417"/>
          <a:ext cx="2358267" cy="4960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 kern="1200">
              <a:solidFill>
                <a:srgbClr val="0070C0"/>
              </a:solidFill>
            </a:rPr>
            <a:t>y</a:t>
          </a:r>
          <a:r>
            <a:rPr lang="en-US" sz="2400" b="1" kern="1200" baseline="-25000">
              <a:solidFill>
                <a:srgbClr val="0070C0"/>
              </a:solidFill>
            </a:rPr>
            <a:t>MON</a:t>
          </a:r>
          <a:r>
            <a:rPr lang="en-US" sz="2400" b="1" kern="1200">
              <a:solidFill>
                <a:srgbClr val="0070C0"/>
              </a:solidFill>
            </a:rPr>
            <a:t>=1-y</a:t>
          </a:r>
          <a:r>
            <a:rPr lang="en-US" sz="2400" b="1" kern="1200" baseline="-25000">
              <a:solidFill>
                <a:srgbClr val="0070C0"/>
              </a:solidFill>
            </a:rPr>
            <a:t>DIM</a:t>
          </a:r>
          <a:r>
            <a:rPr lang="en-US" sz="2400" b="1" kern="1200">
              <a:solidFill>
                <a:srgbClr val="0070C0"/>
              </a:solidFill>
            </a:rPr>
            <a:t>-y</a:t>
          </a:r>
          <a:r>
            <a:rPr lang="en-US" sz="2400" b="1" kern="1200" baseline="-25000">
              <a:solidFill>
                <a:srgbClr val="0070C0"/>
              </a:solidFill>
            </a:rPr>
            <a:t>TRIM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220133</xdr:colOff>
      <xdr:row>25</xdr:row>
      <xdr:rowOff>0</xdr:rowOff>
    </xdr:from>
    <xdr:to>
      <xdr:col>16</xdr:col>
      <xdr:colOff>613086</xdr:colOff>
      <xdr:row>47</xdr:row>
      <xdr:rowOff>77348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F908E1-7F22-2548-9F87-B22DE6AD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220133</xdr:colOff>
      <xdr:row>2</xdr:row>
      <xdr:rowOff>0</xdr:rowOff>
    </xdr:from>
    <xdr:to>
      <xdr:col>16</xdr:col>
      <xdr:colOff>613086</xdr:colOff>
      <xdr:row>24</xdr:row>
      <xdr:rowOff>77348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56A37E-E126-9A45-94B2-265F0C3E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7</xdr:row>
      <xdr:rowOff>50800</xdr:rowOff>
    </xdr:from>
    <xdr:to>
      <xdr:col>9</xdr:col>
      <xdr:colOff>175827</xdr:colOff>
      <xdr:row>24</xdr:row>
      <xdr:rowOff>119566</xdr:rowOff>
    </xdr:to>
    <xdr:sp macro="" textlink="">
      <xdr:nvSpPr>
        <xdr:cNvPr id="8" name="TextBox 12">
          <a:extLst>
            <a:ext uri="{FF2B5EF4-FFF2-40B4-BE49-F238E27FC236}">
              <a16:creationId xmlns:a16="http://schemas.microsoft.com/office/drawing/2014/main" id="{146B1ACA-C93E-C245-8A5E-DE1164ED1EA4}"/>
            </a:ext>
          </a:extLst>
        </xdr:cNvPr>
        <xdr:cNvSpPr txBox="1"/>
      </xdr:nvSpPr>
      <xdr:spPr>
        <a:xfrm>
          <a:off x="254000" y="1473200"/>
          <a:ext cx="7389427" cy="352316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kern="1200">
              <a:solidFill>
                <a:schemeClr val="tx1"/>
              </a:solidFill>
            </a:rPr>
            <a:t>PS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chemeClr val="tx1"/>
              </a:solidFill>
            </a:rPr>
            <a:t>---</a:t>
          </a:r>
          <a:r>
            <a:rPr lang="en-US" sz="2400" b="1" kern="1200" baseline="0">
              <a:solidFill>
                <a:schemeClr val="tx1"/>
              </a:solidFill>
            </a:rPr>
            <a:t>&gt;</a:t>
          </a:r>
          <a:r>
            <a:rPr lang="en-US" sz="2400" b="1" kern="1200">
              <a:solidFill>
                <a:srgbClr val="0070C0"/>
              </a:solidFill>
            </a:rPr>
            <a:t> m(T) MON </a:t>
          </a:r>
          <a:r>
            <a:rPr lang="en-US" sz="2400" b="1" kern="1200">
              <a:solidFill>
                <a:schemeClr val="tx1"/>
              </a:solidFill>
            </a:rPr>
            <a:t>+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rgbClr val="FF0000"/>
              </a:solidFill>
            </a:rPr>
            <a:t>d(T) DIM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chemeClr val="tx1"/>
              </a:solidFill>
            </a:rPr>
            <a:t>+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rgbClr val="00B050"/>
              </a:solidFill>
            </a:rPr>
            <a:t>t(T) TRIM</a:t>
          </a:r>
          <a:r>
            <a:rPr lang="en-US" sz="2400" b="1" kern="1200">
              <a:solidFill>
                <a:srgbClr val="0070C0"/>
              </a:solidFill>
            </a:rPr>
            <a:t> </a:t>
          </a:r>
          <a:r>
            <a:rPr lang="en-US" sz="2400" b="1" kern="1200">
              <a:solidFill>
                <a:schemeClr val="tx1"/>
              </a:solidFill>
            </a:rPr>
            <a:t>+ a(T) PS</a:t>
          </a:r>
        </a:p>
        <a:p>
          <a:endParaRPr lang="en-US" sz="2400" b="1" kern="1200">
            <a:solidFill>
              <a:schemeClr val="tx1"/>
            </a:solidFill>
          </a:endParaRPr>
        </a:p>
        <a:p>
          <a:r>
            <a:rPr lang="en-US" sz="2400" b="1" kern="1200">
              <a:solidFill>
                <a:srgbClr val="0070C0"/>
              </a:solidFill>
            </a:rPr>
            <a:t>m(T)= 1 - d(T) - t(T)</a:t>
          </a:r>
        </a:p>
        <a:p>
          <a:r>
            <a:rPr lang="en-US" sz="2400" b="1" kern="1200">
              <a:solidFill>
                <a:srgbClr val="FF0000"/>
              </a:solidFill>
            </a:rPr>
            <a:t>d(T)  = 487185*T</a:t>
          </a:r>
          <a:r>
            <a:rPr lang="en-US" sz="2400" b="1" kern="1200" baseline="30000">
              <a:solidFill>
                <a:srgbClr val="FF0000"/>
              </a:solidFill>
            </a:rPr>
            <a:t>-2.413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>
              <a:solidFill>
                <a:srgbClr val="00B050"/>
              </a:solidFill>
            </a:rPr>
            <a:t>t(T)  =  6x10</a:t>
          </a:r>
          <a:r>
            <a:rPr lang="en-US" sz="2400" b="1" kern="1200" baseline="30000">
              <a:solidFill>
                <a:srgbClr val="00B050"/>
              </a:solidFill>
            </a:rPr>
            <a:t>9</a:t>
          </a:r>
          <a:r>
            <a:rPr lang="en-US" sz="2400" b="1" kern="1200">
              <a:solidFill>
                <a:srgbClr val="00B050"/>
              </a:solidFill>
            </a:rPr>
            <a:t>*T</a:t>
          </a:r>
          <a:r>
            <a:rPr lang="en-US" sz="2400" b="1" kern="1200" baseline="30000">
              <a:solidFill>
                <a:srgbClr val="00B050"/>
              </a:solidFill>
            </a:rPr>
            <a:t>-4.192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>
              <a:solidFill>
                <a:schemeClr val="tx1"/>
              </a:solidFill>
            </a:rPr>
            <a:t>a(T) =  1 - (m*nC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 - d*2nC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 - t*3nC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)/(N*nC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>
              <a:solidFill>
                <a:schemeClr val="tx1"/>
              </a:solidFill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400" b="1" kern="1200" baseline="3000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>
              <a:solidFill>
                <a:schemeClr val="tx1"/>
              </a:solidFill>
            </a:rPr>
            <a:t>with N=number</a:t>
          </a:r>
          <a:r>
            <a:rPr lang="en-US" sz="2400" b="1" kern="1200" baseline="0">
              <a:solidFill>
                <a:schemeClr val="tx1"/>
              </a:solidFill>
            </a:rPr>
            <a:t> of monomers in the polymer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kern="1200" baseline="0">
              <a:solidFill>
                <a:schemeClr val="tx1"/>
              </a:solidFill>
            </a:rPr>
            <a:t>and nC</a:t>
          </a:r>
          <a:r>
            <a:rPr lang="en-US" sz="2400" b="1" kern="1200" baseline="-25000">
              <a:solidFill>
                <a:schemeClr val="tx1"/>
              </a:solidFill>
            </a:rPr>
            <a:t>MON</a:t>
          </a:r>
          <a:r>
            <a:rPr lang="en-US" sz="2400" b="1" kern="1200" baseline="0">
              <a:solidFill>
                <a:schemeClr val="tx1"/>
              </a:solidFill>
            </a:rPr>
            <a:t> = 8 for polystyrene</a:t>
          </a:r>
          <a:endParaRPr lang="en-US" sz="2400" b="1" kern="1200" baseline="30000">
            <a:solidFill>
              <a:schemeClr val="tx1"/>
            </a:solidFill>
          </a:endParaRPr>
        </a:p>
        <a:p>
          <a:endParaRPr lang="en-US" sz="2400" b="1" kern="1200" baseline="-25000">
            <a:solidFill>
              <a:srgbClr val="0070C0"/>
            </a:solidFill>
          </a:endParaRPr>
        </a:p>
        <a:p>
          <a:endParaRPr lang="en-US" sz="2400" b="1" kern="1200" baseline="-25000">
            <a:solidFill>
              <a:srgbClr val="0070C0"/>
            </a:solidFill>
          </a:endParaRPr>
        </a:p>
        <a:p>
          <a:endParaRPr lang="en-US" sz="2400" b="1" kern="1200" baseline="-25000">
            <a:solidFill>
              <a:srgbClr val="0070C0"/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0.08564</cdr:y>
    </cdr:from>
    <cdr:to>
      <cdr:x>0.92161</cdr:x>
      <cdr:y>0.19193</cdr:y>
    </cdr:to>
    <cdr:sp macro="" textlink="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E614273E-8268-33E3-E8E7-F926DDA165F4}"/>
            </a:ext>
          </a:extLst>
        </cdr:cNvPr>
        <cdr:cNvSpPr txBox="1"/>
      </cdr:nvSpPr>
      <cdr:spPr>
        <a:xfrm xmlns:a="http://schemas.openxmlformats.org/drawingml/2006/main">
          <a:off x="3386667" y="389467"/>
          <a:ext cx="2328346" cy="4833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 kern="1200">
              <a:solidFill>
                <a:srgbClr val="0070C0"/>
              </a:solidFill>
            </a:rPr>
            <a:t>y</a:t>
          </a:r>
          <a:r>
            <a:rPr lang="en-US" sz="2400" b="1" kern="1200" baseline="-25000">
              <a:solidFill>
                <a:srgbClr val="0070C0"/>
              </a:solidFill>
            </a:rPr>
            <a:t>MON</a:t>
          </a:r>
          <a:r>
            <a:rPr lang="en-US" sz="2400" b="1" kern="1200">
              <a:solidFill>
                <a:srgbClr val="0070C0"/>
              </a:solidFill>
            </a:rPr>
            <a:t>=1-y</a:t>
          </a:r>
          <a:r>
            <a:rPr lang="en-US" sz="2400" b="1" kern="1200" baseline="-25000">
              <a:solidFill>
                <a:srgbClr val="0070C0"/>
              </a:solidFill>
            </a:rPr>
            <a:t>DIM</a:t>
          </a:r>
          <a:r>
            <a:rPr lang="en-US" sz="2400" b="1" kern="1200">
              <a:solidFill>
                <a:srgbClr val="0070C0"/>
              </a:solidFill>
            </a:rPr>
            <a:t>-y</a:t>
          </a:r>
          <a:r>
            <a:rPr lang="en-US" sz="2400" b="1" kern="1200" baseline="-25000">
              <a:solidFill>
                <a:srgbClr val="0070C0"/>
              </a:solidFill>
            </a:rPr>
            <a:t>TRIM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ffice365stanford-my.sharepoint.com/personal/anobili_stanford_edu/Documents/Projects/SolidFuelCombustion/Andrea/Plots.xlsx" TargetMode="External"/><Relationship Id="rId1" Type="http://schemas.openxmlformats.org/officeDocument/2006/relationships/externalLinkPath" Target="https://office365stanford-my.sharepoint.com/personal/anobili_stanford_edu/Documents/Projects/SolidFuelCombustion/Andrea/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 Sirjean and HW 2011"/>
      <sheetName val="Norm. Laskin data"/>
      <sheetName val="Semi-Detailed"/>
      <sheetName val="Multi-Step"/>
      <sheetName val="POM"/>
      <sheetName val="Database PS"/>
      <sheetName val="Figures for MURI"/>
      <sheetName val="SelectivityCRECK"/>
      <sheetName val="AdditionalData"/>
      <sheetName val="PE"/>
    </sheetNames>
    <sheetDataSet>
      <sheetData sheetId="0"/>
      <sheetData sheetId="1"/>
      <sheetData sheetId="2"/>
      <sheetData sheetId="3"/>
      <sheetData sheetId="4"/>
      <sheetData sheetId="5">
        <row r="67">
          <cell r="BA67" t="str">
            <v>C8H8</v>
          </cell>
          <cell r="BD67" t="str">
            <v>C16H16</v>
          </cell>
          <cell r="BE67" t="str">
            <v>C24H24+C24H26+C24H22</v>
          </cell>
        </row>
        <row r="68">
          <cell r="AH68">
            <v>310</v>
          </cell>
          <cell r="BA68">
            <v>54.657800733838897</v>
          </cell>
          <cell r="BD68">
            <v>20.84892318079222</v>
          </cell>
          <cell r="BE68">
            <v>24.493276085368894</v>
          </cell>
        </row>
        <row r="69">
          <cell r="AH69">
            <v>310</v>
          </cell>
          <cell r="BA69">
            <v>56.721844188574998</v>
          </cell>
          <cell r="BD69">
            <v>22.348568845682514</v>
          </cell>
          <cell r="BE69">
            <v>20.929586965742537</v>
          </cell>
        </row>
        <row r="70">
          <cell r="AH70">
            <v>310</v>
          </cell>
          <cell r="BA70">
            <v>57.443432121529391</v>
          </cell>
          <cell r="BD70">
            <v>23.076051212092136</v>
          </cell>
          <cell r="BE70">
            <v>19.480516666378477</v>
          </cell>
        </row>
        <row r="71">
          <cell r="AH71">
            <v>350</v>
          </cell>
          <cell r="BA71">
            <v>62.947321618188511</v>
          </cell>
          <cell r="BD71">
            <v>12.350892793937163</v>
          </cell>
          <cell r="BE71">
            <v>24.701785587874326</v>
          </cell>
        </row>
        <row r="72">
          <cell r="AH72">
            <v>350</v>
          </cell>
          <cell r="BA72">
            <v>61.507465019723973</v>
          </cell>
          <cell r="BD72">
            <v>13.936952320444771</v>
          </cell>
          <cell r="BE72">
            <v>24.555582659831259</v>
          </cell>
        </row>
        <row r="73">
          <cell r="AH73">
            <v>350</v>
          </cell>
          <cell r="BA73">
            <v>59.618527746168702</v>
          </cell>
          <cell r="BD73">
            <v>21.65383294770664</v>
          </cell>
          <cell r="BE73">
            <v>18.727639306124662</v>
          </cell>
        </row>
        <row r="74">
          <cell r="AH74">
            <v>350</v>
          </cell>
          <cell r="BA74">
            <v>63.701376855730665</v>
          </cell>
          <cell r="BD74">
            <v>22.708142938590793</v>
          </cell>
          <cell r="BE74">
            <v>13.590480205678546</v>
          </cell>
        </row>
        <row r="75">
          <cell r="AH75">
            <v>350</v>
          </cell>
          <cell r="BA75">
            <v>68.130485917788491</v>
          </cell>
          <cell r="BD75">
            <v>24.477725526203681</v>
          </cell>
          <cell r="BE75">
            <v>7.3917885560078362</v>
          </cell>
        </row>
        <row r="76">
          <cell r="AH76">
            <v>350</v>
          </cell>
          <cell r="BA76">
            <v>75.773080780549861</v>
          </cell>
          <cell r="BD76">
            <v>21.489414224769639</v>
          </cell>
          <cell r="BE76">
            <v>2.7375049946805037</v>
          </cell>
        </row>
        <row r="77">
          <cell r="AH77">
            <v>350</v>
          </cell>
          <cell r="BA77">
            <v>66.27737858473067</v>
          </cell>
          <cell r="BD77">
            <v>18.295321210308181</v>
          </cell>
          <cell r="BE77">
            <v>15.427300204961142</v>
          </cell>
        </row>
        <row r="78">
          <cell r="AH78">
            <v>350</v>
          </cell>
          <cell r="BA78">
            <v>61.392754527550963</v>
          </cell>
          <cell r="BD78">
            <v>19.30467383767283</v>
          </cell>
          <cell r="BE78">
            <v>19.3025716347762</v>
          </cell>
        </row>
        <row r="79">
          <cell r="AH79">
            <v>350</v>
          </cell>
          <cell r="BA79">
            <v>65.478033365055992</v>
          </cell>
          <cell r="BD79">
            <v>12.082489945182171</v>
          </cell>
          <cell r="BE79">
            <v>22.439476689761825</v>
          </cell>
        </row>
        <row r="80">
          <cell r="AH80">
            <v>350</v>
          </cell>
          <cell r="BA80">
            <v>66.987137043488985</v>
          </cell>
          <cell r="BD80">
            <v>9.31556614131771</v>
          </cell>
          <cell r="BE80">
            <v>23.697296815193312</v>
          </cell>
        </row>
        <row r="81">
          <cell r="AH81">
            <v>350</v>
          </cell>
          <cell r="BA81">
            <v>69.629711371795011</v>
          </cell>
          <cell r="BD81">
            <v>6.6143347083168216</v>
          </cell>
          <cell r="BE81">
            <v>23.755953919888167</v>
          </cell>
        </row>
        <row r="82">
          <cell r="AH82">
            <v>350</v>
          </cell>
          <cell r="BA82">
            <v>71.885473151619578</v>
          </cell>
          <cell r="BD82">
            <v>3.5376500555558605</v>
          </cell>
          <cell r="BE82">
            <v>24.57687679282456</v>
          </cell>
        </row>
        <row r="83">
          <cell r="AH83">
            <v>380</v>
          </cell>
          <cell r="BA83">
            <v>64.051453962600363</v>
          </cell>
          <cell r="BD83">
            <v>14.729538078191284</v>
          </cell>
          <cell r="BE83">
            <v>21.219007959208351</v>
          </cell>
        </row>
        <row r="84">
          <cell r="AH84">
            <v>380</v>
          </cell>
          <cell r="BA84">
            <v>66.676231491285691</v>
          </cell>
          <cell r="BD84">
            <v>18.428715010327153</v>
          </cell>
          <cell r="BE84">
            <v>14.895053498387165</v>
          </cell>
        </row>
        <row r="85">
          <cell r="AH85">
            <v>380</v>
          </cell>
          <cell r="BA85">
            <v>68.432849442892447</v>
          </cell>
          <cell r="BD85">
            <v>19.358596526460364</v>
          </cell>
          <cell r="BE85">
            <v>12.208554030647193</v>
          </cell>
        </row>
        <row r="86">
          <cell r="AH86">
            <v>380</v>
          </cell>
          <cell r="BA86">
            <v>70.981028659096339</v>
          </cell>
          <cell r="BD86">
            <v>19.418714036072178</v>
          </cell>
          <cell r="BE86">
            <v>9.6002573048314943</v>
          </cell>
        </row>
        <row r="87">
          <cell r="AH87">
            <v>400</v>
          </cell>
          <cell r="BA87">
            <v>69.387755102040813</v>
          </cell>
          <cell r="BD87">
            <v>9.183673469387756</v>
          </cell>
          <cell r="BE87">
            <v>21.428571428571427</v>
          </cell>
        </row>
        <row r="88">
          <cell r="AH88">
            <v>400</v>
          </cell>
          <cell r="BA88">
            <v>44.565217391304344</v>
          </cell>
          <cell r="BD88">
            <v>16.304347826086957</v>
          </cell>
          <cell r="BE88">
            <v>38.04347826086957</v>
          </cell>
        </row>
        <row r="89">
          <cell r="AH89">
            <v>420</v>
          </cell>
          <cell r="BA89">
            <v>54.800477581461223</v>
          </cell>
          <cell r="BD89">
            <v>22.595111511931439</v>
          </cell>
          <cell r="BE89">
            <v>22.604410906607345</v>
          </cell>
        </row>
        <row r="90">
          <cell r="AH90">
            <v>420</v>
          </cell>
          <cell r="BA90">
            <v>73.093270462524046</v>
          </cell>
          <cell r="BD90">
            <v>15.139557411214968</v>
          </cell>
          <cell r="BE90">
            <v>11.76717212626099</v>
          </cell>
        </row>
        <row r="91">
          <cell r="AH91">
            <v>420</v>
          </cell>
          <cell r="BA91">
            <v>75.170544031550008</v>
          </cell>
          <cell r="BD91">
            <v>17.895684384884653</v>
          </cell>
          <cell r="BE91">
            <v>6.933771583565342</v>
          </cell>
        </row>
        <row r="92">
          <cell r="AH92">
            <v>420</v>
          </cell>
          <cell r="BA92">
            <v>75.478967093320676</v>
          </cell>
          <cell r="BD92">
            <v>18.510075687210247</v>
          </cell>
          <cell r="BE92">
            <v>6.0109572194690681</v>
          </cell>
        </row>
        <row r="93">
          <cell r="AH93">
            <v>445</v>
          </cell>
          <cell r="BA93">
            <v>100</v>
          </cell>
        </row>
        <row r="94">
          <cell r="AH94">
            <v>485</v>
          </cell>
          <cell r="BA94">
            <v>84.204630100177198</v>
          </cell>
          <cell r="BD94">
            <v>4.3061779643087386</v>
          </cell>
          <cell r="BE94">
            <v>11.489191935514066</v>
          </cell>
        </row>
        <row r="95">
          <cell r="AH95">
            <v>500</v>
          </cell>
          <cell r="BA95">
            <v>76.286586791505442</v>
          </cell>
          <cell r="BD95">
            <v>6.8710248007299191</v>
          </cell>
          <cell r="BE95">
            <v>16.842388407764638</v>
          </cell>
        </row>
        <row r="96">
          <cell r="AH96">
            <v>500</v>
          </cell>
          <cell r="BA96">
            <v>76.69345579793341</v>
          </cell>
          <cell r="BD96">
            <v>5.2812858783008041</v>
          </cell>
          <cell r="BE96">
            <v>17.221584385763492</v>
          </cell>
        </row>
        <row r="97">
          <cell r="AH97">
            <v>500</v>
          </cell>
          <cell r="BA97">
            <v>63.333333333333329</v>
          </cell>
          <cell r="BD97">
            <v>12.222222222222221</v>
          </cell>
          <cell r="BE97">
            <v>15.555555555555555</v>
          </cell>
        </row>
        <row r="98">
          <cell r="AH98">
            <v>510</v>
          </cell>
          <cell r="BA98">
            <v>80.932642487046621</v>
          </cell>
          <cell r="BD98">
            <v>7.4611398963730577</v>
          </cell>
          <cell r="BE98">
            <v>11.606217616580309</v>
          </cell>
        </row>
        <row r="99">
          <cell r="AH99">
            <v>510</v>
          </cell>
          <cell r="BA99">
            <v>81.60676532769557</v>
          </cell>
          <cell r="BD99">
            <v>7.1881606765327701</v>
          </cell>
          <cell r="BE99">
            <v>11.20507399577167</v>
          </cell>
        </row>
        <row r="100">
          <cell r="AH100">
            <v>510</v>
          </cell>
          <cell r="BA100">
            <v>76.136610833152062</v>
          </cell>
          <cell r="BD100">
            <v>14.465956058298893</v>
          </cell>
          <cell r="BE100">
            <v>6.6565151185555793</v>
          </cell>
        </row>
        <row r="101">
          <cell r="AH101">
            <v>590</v>
          </cell>
          <cell r="BA101">
            <v>86.855499004204461</v>
          </cell>
          <cell r="BD101">
            <v>5.8295529984509837</v>
          </cell>
          <cell r="BE101">
            <v>7.3149479973445448</v>
          </cell>
        </row>
        <row r="102">
          <cell r="AH102">
            <v>600</v>
          </cell>
          <cell r="BA102">
            <v>83.37155963302753</v>
          </cell>
          <cell r="BD102">
            <v>3.669724770642202</v>
          </cell>
          <cell r="BE102">
            <v>11.467889908256881</v>
          </cell>
        </row>
        <row r="103">
          <cell r="AH103">
            <v>600</v>
          </cell>
          <cell r="BA103">
            <v>89.96767241379311</v>
          </cell>
        </row>
        <row r="104">
          <cell r="AH104">
            <v>600</v>
          </cell>
          <cell r="BA104">
            <v>88.676014128224352</v>
          </cell>
        </row>
        <row r="105">
          <cell r="AH105">
            <v>600</v>
          </cell>
          <cell r="BA105">
            <v>89.96767241379311</v>
          </cell>
        </row>
        <row r="106">
          <cell r="AH106">
            <v>600</v>
          </cell>
          <cell r="BA106">
            <v>92.345207803223062</v>
          </cell>
        </row>
        <row r="107">
          <cell r="AH107">
            <v>600</v>
          </cell>
          <cell r="BA107">
            <v>93.666026871401158</v>
          </cell>
        </row>
        <row r="108">
          <cell r="AH108">
            <v>600</v>
          </cell>
          <cell r="BA108">
            <v>72.527472527472526</v>
          </cell>
          <cell r="BD108">
            <v>12.087912087912088</v>
          </cell>
          <cell r="BE108">
            <v>3.296703296703297</v>
          </cell>
        </row>
        <row r="109">
          <cell r="AH109">
            <v>600</v>
          </cell>
          <cell r="BA109">
            <v>95.681525932276031</v>
          </cell>
        </row>
        <row r="110">
          <cell r="AH110">
            <v>600</v>
          </cell>
          <cell r="BA110">
            <v>84.355112431056426</v>
          </cell>
        </row>
        <row r="111">
          <cell r="AH111">
            <v>600</v>
          </cell>
          <cell r="BA111">
            <v>69.662921348314612</v>
          </cell>
          <cell r="BD111">
            <v>12.359550561797752</v>
          </cell>
          <cell r="BE111">
            <v>3.3707865168539324</v>
          </cell>
        </row>
        <row r="112">
          <cell r="AH112">
            <v>600</v>
          </cell>
          <cell r="BA112">
            <v>96.050820539968228</v>
          </cell>
        </row>
        <row r="113">
          <cell r="AH113">
            <v>600</v>
          </cell>
          <cell r="BA113">
            <v>86.99493589052905</v>
          </cell>
        </row>
        <row r="114">
          <cell r="AH114">
            <v>650</v>
          </cell>
          <cell r="BA114">
            <v>85.117332235487865</v>
          </cell>
          <cell r="BD114">
            <v>4.7344586249485383</v>
          </cell>
          <cell r="BE114">
            <v>9.4689172498970766</v>
          </cell>
        </row>
        <row r="115">
          <cell r="AH115">
            <v>650</v>
          </cell>
          <cell r="BA115">
            <v>89.376463744389298</v>
          </cell>
          <cell r="BD115">
            <v>5.7165468644527992</v>
          </cell>
          <cell r="BE115">
            <v>4.906989391157909</v>
          </cell>
        </row>
        <row r="116">
          <cell r="AH116">
            <v>660</v>
          </cell>
          <cell r="BA116">
            <v>55.032119914346886</v>
          </cell>
          <cell r="BD116">
            <v>22.805139186295502</v>
          </cell>
          <cell r="BE116">
            <v>16.809421841541756</v>
          </cell>
        </row>
        <row r="117">
          <cell r="AH117">
            <v>670</v>
          </cell>
          <cell r="BA117">
            <v>91.863816721375883</v>
          </cell>
          <cell r="BD117">
            <v>4.9566066126351549</v>
          </cell>
          <cell r="BE117">
            <v>3.1795766659889515</v>
          </cell>
        </row>
        <row r="118">
          <cell r="AH118">
            <v>700</v>
          </cell>
          <cell r="BA118">
            <v>87.214611872146122</v>
          </cell>
          <cell r="BD118">
            <v>3.8812785388127851</v>
          </cell>
          <cell r="BE118">
            <v>5.7077625570776256</v>
          </cell>
        </row>
        <row r="119">
          <cell r="AH119">
            <v>740</v>
          </cell>
          <cell r="BA119">
            <v>93.168443586159356</v>
          </cell>
          <cell r="BE119">
            <v>3.0187005592265623</v>
          </cell>
        </row>
        <row r="120">
          <cell r="AH120">
            <v>750</v>
          </cell>
          <cell r="BA120">
            <v>88.676014128224352</v>
          </cell>
        </row>
        <row r="121">
          <cell r="AH121">
            <v>750</v>
          </cell>
          <cell r="BA121">
            <v>89.96767241379311</v>
          </cell>
        </row>
        <row r="122">
          <cell r="AH122">
            <v>750</v>
          </cell>
          <cell r="BA122">
            <v>92.345207803223062</v>
          </cell>
        </row>
        <row r="123">
          <cell r="AH123">
            <v>750</v>
          </cell>
          <cell r="BA123">
            <v>93.666026871401158</v>
          </cell>
        </row>
        <row r="124">
          <cell r="AH124">
            <v>750</v>
          </cell>
          <cell r="BA124">
            <v>95.681525932276031</v>
          </cell>
        </row>
        <row r="125">
          <cell r="AH125">
            <v>750</v>
          </cell>
          <cell r="BA125">
            <v>84.355112431056426</v>
          </cell>
        </row>
        <row r="126">
          <cell r="AH126">
            <v>750</v>
          </cell>
          <cell r="BA126">
            <v>96.050820539968228</v>
          </cell>
        </row>
        <row r="127">
          <cell r="AH127">
            <v>750</v>
          </cell>
          <cell r="BA127">
            <v>86.99493589052905</v>
          </cell>
        </row>
        <row r="128">
          <cell r="AH128">
            <v>764</v>
          </cell>
          <cell r="BA128">
            <v>93.201770008905783</v>
          </cell>
          <cell r="BE128">
            <v>2.6577724671871881</v>
          </cell>
        </row>
        <row r="129">
          <cell r="AH129">
            <v>800</v>
          </cell>
          <cell r="BA129">
            <v>91.19351100811123</v>
          </cell>
          <cell r="BD129">
            <v>2.2016222479721894</v>
          </cell>
          <cell r="BE129">
            <v>1.5063731170336037</v>
          </cell>
        </row>
        <row r="130">
          <cell r="AH130">
            <v>900</v>
          </cell>
          <cell r="BA130">
            <v>91.172914147521169</v>
          </cell>
          <cell r="BE130">
            <v>0.60459492140266025</v>
          </cell>
        </row>
        <row r="131">
          <cell r="AH131">
            <v>920</v>
          </cell>
          <cell r="BA131">
            <v>100</v>
          </cell>
        </row>
        <row r="132">
          <cell r="AH132">
            <v>975</v>
          </cell>
          <cell r="BA132">
            <v>88.161209068010081</v>
          </cell>
        </row>
        <row r="160">
          <cell r="CL160">
            <v>300</v>
          </cell>
          <cell r="CP160">
            <v>55.312130792262401</v>
          </cell>
          <cell r="CQ160">
            <v>21.402824328586899</v>
          </cell>
          <cell r="CR160">
            <v>23.2850448791506</v>
          </cell>
        </row>
        <row r="161">
          <cell r="CL161">
            <v>331.57894736842098</v>
          </cell>
          <cell r="CP161">
            <v>61.023492672166199</v>
          </cell>
          <cell r="CQ161">
            <v>19.252083792518</v>
          </cell>
          <cell r="CR161">
            <v>19.7244235353158</v>
          </cell>
        </row>
        <row r="162">
          <cell r="CL162">
            <v>363.15789473684202</v>
          </cell>
          <cell r="CP162">
            <v>65.951465938317895</v>
          </cell>
          <cell r="CQ162">
            <v>17.2825456016981</v>
          </cell>
          <cell r="CR162">
            <v>16.765988459983898</v>
          </cell>
        </row>
        <row r="163">
          <cell r="CL163">
            <v>394.73684210526301</v>
          </cell>
          <cell r="CP163">
            <v>70.173069415273105</v>
          </cell>
          <cell r="CQ163">
            <v>15.512468021984199</v>
          </cell>
          <cell r="CR163">
            <v>14.314462562742699</v>
          </cell>
        </row>
        <row r="164">
          <cell r="CL164">
            <v>426.31578947368399</v>
          </cell>
          <cell r="CP164">
            <v>73.777741830757606</v>
          </cell>
          <cell r="CQ164">
            <v>13.9396324618126</v>
          </cell>
          <cell r="CR164">
            <v>12.282625707429801</v>
          </cell>
        </row>
        <row r="165">
          <cell r="CL165">
            <v>457.89473684210498</v>
          </cell>
          <cell r="CP165">
            <v>76.853886364817896</v>
          </cell>
          <cell r="CQ165">
            <v>12.5511049722907</v>
          </cell>
          <cell r="CR165">
            <v>10.5950086628915</v>
          </cell>
        </row>
        <row r="166">
          <cell r="CL166">
            <v>489.47368421052602</v>
          </cell>
          <cell r="CP166">
            <v>79.48231982645531</v>
          </cell>
          <cell r="CQ166">
            <v>11.3292385771475</v>
          </cell>
          <cell r="CR166">
            <v>9.1884415963971211</v>
          </cell>
        </row>
        <row r="167">
          <cell r="CL167">
            <v>521.05263157894694</v>
          </cell>
          <cell r="CP167">
            <v>81.733789111931102</v>
          </cell>
          <cell r="CQ167">
            <v>10.2551316325409</v>
          </cell>
          <cell r="CR167">
            <v>8.0110792555280295</v>
          </cell>
        </row>
        <row r="168">
          <cell r="CL168">
            <v>552.63157894736798</v>
          </cell>
          <cell r="CP168">
            <v>83.668673156867698</v>
          </cell>
          <cell r="CQ168">
            <v>9.3104809331110392</v>
          </cell>
          <cell r="CR168">
            <v>7.0208459100212703</v>
          </cell>
        </row>
        <row r="169">
          <cell r="CL169">
            <v>584.21052631579005</v>
          </cell>
          <cell r="CP169">
            <v>85.337736462572806</v>
          </cell>
          <cell r="CQ169">
            <v>8.4784730849223688</v>
          </cell>
          <cell r="CR169">
            <v>6.1837904525047804</v>
          </cell>
        </row>
        <row r="170">
          <cell r="CL170">
            <v>615.78947368421098</v>
          </cell>
          <cell r="CP170">
            <v>86.783298412146706</v>
          </cell>
          <cell r="CQ170">
            <v>7.7441257748372001</v>
          </cell>
          <cell r="CR170">
            <v>5.4725758130161699</v>
          </cell>
        </row>
        <row r="171">
          <cell r="CL171">
            <v>647.36842105263202</v>
          </cell>
          <cell r="CP171">
            <v>88.040485931147202</v>
          </cell>
          <cell r="CQ171">
            <v>7.0943303370239894</v>
          </cell>
          <cell r="CR171">
            <v>4.8651837318287798</v>
          </cell>
        </row>
        <row r="172">
          <cell r="CL172">
            <v>678.94736842105306</v>
          </cell>
          <cell r="CP172">
            <v>89.138410843313196</v>
          </cell>
          <cell r="CQ172">
            <v>6.5177437452361691</v>
          </cell>
          <cell r="CR172">
            <v>4.3438454114506193</v>
          </cell>
        </row>
        <row r="173">
          <cell r="CL173">
            <v>710.52631578947398</v>
          </cell>
          <cell r="CP173">
            <v>90.101207768425397</v>
          </cell>
          <cell r="CQ173">
            <v>6.0046144649492499</v>
          </cell>
          <cell r="CR173">
            <v>3.8941777666253499</v>
          </cell>
        </row>
        <row r="174">
          <cell r="CL174">
            <v>742.10526315789502</v>
          </cell>
          <cell r="CP174">
            <v>90.948917009869106</v>
          </cell>
          <cell r="CQ174">
            <v>5.5465884820942506</v>
          </cell>
          <cell r="CR174">
            <v>3.5044945080366698</v>
          </cell>
        </row>
        <row r="175">
          <cell r="CL175">
            <v>773.68421052631595</v>
          </cell>
          <cell r="CP175">
            <v>91.698219997918301</v>
          </cell>
          <cell r="CQ175">
            <v>5.1365195551384097</v>
          </cell>
          <cell r="CR175">
            <v>3.1652604469433001</v>
          </cell>
        </row>
        <row r="176">
          <cell r="CL176">
            <v>805.26315789473699</v>
          </cell>
          <cell r="CP176">
            <v>92.363044305523502</v>
          </cell>
          <cell r="CQ176">
            <v>4.7682950802937896</v>
          </cell>
          <cell r="CR176">
            <v>2.8686606141827098</v>
          </cell>
        </row>
        <row r="177">
          <cell r="CL177">
            <v>836.84210526315803</v>
          </cell>
          <cell r="CP177">
            <v>92.955057798484901</v>
          </cell>
          <cell r="CQ177">
            <v>4.4366819309095504</v>
          </cell>
          <cell r="CR177">
            <v>2.60826027060559</v>
          </cell>
        </row>
        <row r="178">
          <cell r="CL178">
            <v>868.42105263157896</v>
          </cell>
          <cell r="CP178">
            <v>93.484070720114005</v>
          </cell>
          <cell r="CQ178">
            <v>4.1371929160249099</v>
          </cell>
          <cell r="CR178">
            <v>2.3787363638611203</v>
          </cell>
        </row>
        <row r="179">
          <cell r="CL179">
            <v>900</v>
          </cell>
          <cell r="CP179">
            <v>93.958362396588697</v>
          </cell>
          <cell r="CQ179">
            <v>3.8659726471176699</v>
          </cell>
          <cell r="CR179">
            <v>2.1756649562936601</v>
          </cell>
        </row>
      </sheetData>
      <sheetData sheetId="6"/>
      <sheetData sheetId="7">
        <row r="9">
          <cell r="L9">
            <v>330</v>
          </cell>
          <cell r="M9">
            <v>29.730800685231323</v>
          </cell>
          <cell r="N9">
            <v>19.847465095564409</v>
          </cell>
          <cell r="P9">
            <v>24.642167124918984</v>
          </cell>
        </row>
        <row r="10">
          <cell r="L10">
            <v>430</v>
          </cell>
          <cell r="M10">
            <v>52.456213182313341</v>
          </cell>
          <cell r="N10">
            <v>15.966194057991997</v>
          </cell>
          <cell r="P10">
            <v>14.732008220709849</v>
          </cell>
        </row>
        <row r="11">
          <cell r="L11">
            <v>530</v>
          </cell>
          <cell r="M11">
            <v>70.193075924656441</v>
          </cell>
          <cell r="N11">
            <v>12.074984069854917</v>
          </cell>
          <cell r="P11">
            <v>7.1921679804957765</v>
          </cell>
        </row>
        <row r="12">
          <cell r="L12">
            <v>630</v>
          </cell>
          <cell r="M12">
            <v>80.967636587505069</v>
          </cell>
          <cell r="N12">
            <v>8.8328255000742804</v>
          </cell>
          <cell r="P12">
            <v>3.4667673957834775</v>
          </cell>
        </row>
        <row r="13">
          <cell r="L13">
            <v>730</v>
          </cell>
          <cell r="M13">
            <v>87.218658385490627</v>
          </cell>
          <cell r="N13">
            <v>6.4906210387419323</v>
          </cell>
          <cell r="P13">
            <v>1.7596815965767418</v>
          </cell>
        </row>
        <row r="14">
          <cell r="L14">
            <v>830</v>
          </cell>
          <cell r="M14">
            <v>90.936852785754255</v>
          </cell>
          <cell r="N14">
            <v>4.8803438479710977</v>
          </cell>
          <cell r="P14">
            <v>0.96047980633606733</v>
          </cell>
        </row>
        <row r="15">
          <cell r="L15">
            <v>930</v>
          </cell>
          <cell r="M15">
            <v>93.253321585565899</v>
          </cell>
          <cell r="N15">
            <v>3.7764112348808268</v>
          </cell>
          <cell r="P15">
            <v>0.56397446767253168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DEBA-F76C-554E-98A9-821010379DDB}">
  <dimension ref="B1:AK75"/>
  <sheetViews>
    <sheetView topLeftCell="G2" zoomScale="51" workbookViewId="0">
      <selection activeCell="E74" sqref="E74"/>
    </sheetView>
  </sheetViews>
  <sheetFormatPr baseColWidth="10" defaultRowHeight="16" x14ac:dyDescent="0.2"/>
  <cols>
    <col min="10" max="15" width="10.83203125" style="3"/>
  </cols>
  <sheetData>
    <row r="1" spans="2:37" x14ac:dyDescent="0.2">
      <c r="C1" t="s">
        <v>17</v>
      </c>
      <c r="J1" s="3" t="s">
        <v>14</v>
      </c>
      <c r="Q1" t="s">
        <v>7</v>
      </c>
      <c r="V1" t="s">
        <v>12</v>
      </c>
      <c r="AA1" t="s">
        <v>13</v>
      </c>
      <c r="AH1" t="s">
        <v>15</v>
      </c>
    </row>
    <row r="2" spans="2:37" x14ac:dyDescent="0.2">
      <c r="AG2" t="s">
        <v>16</v>
      </c>
      <c r="AH2">
        <f>8*0.012+8*0.001</f>
        <v>0.10400000000000001</v>
      </c>
      <c r="AI2">
        <f>AH2*2</f>
        <v>0.20800000000000002</v>
      </c>
      <c r="AJ2">
        <f>+AH2*3</f>
        <v>0.31200000000000006</v>
      </c>
    </row>
    <row r="3" spans="2:37" x14ac:dyDescent="0.2">
      <c r="B3" t="s">
        <v>0</v>
      </c>
      <c r="C3" t="s">
        <v>1</v>
      </c>
      <c r="D3" t="s">
        <v>2</v>
      </c>
      <c r="E3" t="s">
        <v>4</v>
      </c>
      <c r="F3" t="s">
        <v>5</v>
      </c>
      <c r="G3" t="s">
        <v>6</v>
      </c>
      <c r="H3" t="s">
        <v>3</v>
      </c>
      <c r="J3" s="3" t="s">
        <v>1</v>
      </c>
      <c r="K3" s="3" t="s">
        <v>2</v>
      </c>
      <c r="L3" s="3" t="s">
        <v>4</v>
      </c>
      <c r="M3" s="3" t="s">
        <v>5</v>
      </c>
      <c r="N3" s="3" t="s">
        <v>6</v>
      </c>
      <c r="O3" s="3" t="s">
        <v>3</v>
      </c>
      <c r="Q3" t="s">
        <v>8</v>
      </c>
      <c r="R3" t="s">
        <v>9</v>
      </c>
      <c r="S3" t="s">
        <v>10</v>
      </c>
      <c r="T3" t="s">
        <v>11</v>
      </c>
      <c r="V3" t="s">
        <v>8</v>
      </c>
      <c r="W3" t="s">
        <v>9</v>
      </c>
      <c r="X3" t="s">
        <v>10</v>
      </c>
      <c r="Y3" t="s">
        <v>11</v>
      </c>
      <c r="AA3" t="s">
        <v>8</v>
      </c>
      <c r="AB3" t="s">
        <v>9</v>
      </c>
      <c r="AC3" t="s">
        <v>10</v>
      </c>
      <c r="AD3" t="s">
        <v>11</v>
      </c>
      <c r="AH3" t="s">
        <v>8</v>
      </c>
      <c r="AI3" t="s">
        <v>9</v>
      </c>
      <c r="AJ3" t="s">
        <v>10</v>
      </c>
      <c r="AK3" t="s">
        <v>11</v>
      </c>
    </row>
    <row r="4" spans="2:37" x14ac:dyDescent="0.2">
      <c r="B4">
        <v>310</v>
      </c>
      <c r="C4" s="1">
        <v>0.5465780073383889</v>
      </c>
      <c r="D4" s="1">
        <v>0.2084892318079222</v>
      </c>
      <c r="E4" s="1">
        <v>0.24493276085368895</v>
      </c>
      <c r="F4" s="1"/>
      <c r="G4" s="1"/>
      <c r="H4" s="2">
        <f>SUM(C4:G4)</f>
        <v>1</v>
      </c>
      <c r="I4" s="1"/>
      <c r="J4" s="4">
        <f>C4/$H4</f>
        <v>0.5465780073383889</v>
      </c>
      <c r="K4" s="4">
        <f t="shared" ref="K4:L4" si="0">D4/$H4</f>
        <v>0.2084892318079222</v>
      </c>
      <c r="L4" s="4">
        <f t="shared" si="0"/>
        <v>0.24493276085368895</v>
      </c>
      <c r="M4" s="4">
        <f>F4/$H4</f>
        <v>0</v>
      </c>
      <c r="N4" s="4">
        <f>G4/$H4</f>
        <v>0</v>
      </c>
      <c r="O4" s="5">
        <f>SUM(J4:N4)</f>
        <v>1</v>
      </c>
      <c r="P4" s="1"/>
      <c r="Q4" s="1">
        <f>0.0904*B4^0.3203</f>
        <v>0.56774272903982215</v>
      </c>
      <c r="R4" s="1">
        <f>12808*B4^-1.929</f>
        <v>0.20028324142976728</v>
      </c>
      <c r="S4" s="1">
        <f>412416*B4^-2.498</f>
        <v>0.24655510237188907</v>
      </c>
      <c r="T4" s="2">
        <f>SUM(Q4:S4)</f>
        <v>1.0145810728414786</v>
      </c>
      <c r="U4" s="1"/>
      <c r="V4" s="1">
        <f>Q4/$T4</f>
        <v>0.55958340268439855</v>
      </c>
      <c r="W4" s="1">
        <f t="shared" ref="W4:X4" si="1">R4/$T4</f>
        <v>0.19740486668930809</v>
      </c>
      <c r="X4" s="1">
        <f t="shared" si="1"/>
        <v>0.24301173062629333</v>
      </c>
      <c r="Y4" s="2">
        <f>SUM(V4:X4)</f>
        <v>1</v>
      </c>
      <c r="AA4" s="1">
        <f>1-AB4-AC4</f>
        <v>0.55316165619834368</v>
      </c>
      <c r="AB4" s="1">
        <f>R4</f>
        <v>0.20028324142976728</v>
      </c>
      <c r="AC4" s="1">
        <f>S4</f>
        <v>0.24655510237188907</v>
      </c>
      <c r="AD4" s="2">
        <f>SUM(AA4:AC4)</f>
        <v>1</v>
      </c>
      <c r="AH4" s="1">
        <f>AA4/$AH$2/(AA4/$AH$2+AB4/$AI$2+AC4/$AJ$2)</f>
        <v>0.75210122023322379</v>
      </c>
      <c r="AI4" s="1">
        <f>AB4/$AI$2/(AA4/$AH$2+AB4/$AI$2+AC4/$AJ$2)</f>
        <v>0.13615664479244174</v>
      </c>
      <c r="AJ4" s="1">
        <f>AC4/$AJ$2/(AA4/$AH$2+AB4/$AI$2+AC4/$AJ$2)</f>
        <v>0.11174213497433447</v>
      </c>
      <c r="AK4" s="2">
        <f>SUM(AH4:AJ4)</f>
        <v>1</v>
      </c>
    </row>
    <row r="5" spans="2:37" x14ac:dyDescent="0.2">
      <c r="B5">
        <v>310</v>
      </c>
      <c r="C5" s="1">
        <v>0.56721844188574955</v>
      </c>
      <c r="D5" s="1">
        <v>0.22348568845682515</v>
      </c>
      <c r="E5" s="1">
        <v>0.20929586965742536</v>
      </c>
      <c r="F5" s="1"/>
      <c r="G5" s="1"/>
      <c r="H5" s="2">
        <f t="shared" ref="H5:H68" si="2">SUM(C5:G5)</f>
        <v>1</v>
      </c>
      <c r="I5" s="1"/>
      <c r="J5" s="4">
        <f t="shared" ref="J5:J68" si="3">C5/$H5</f>
        <v>0.56721844188574955</v>
      </c>
      <c r="K5" s="4">
        <f t="shared" ref="K5:K68" si="4">D5/$H5</f>
        <v>0.22348568845682515</v>
      </c>
      <c r="L5" s="4">
        <f t="shared" ref="L5:L68" si="5">E5/$H5</f>
        <v>0.20929586965742536</v>
      </c>
      <c r="M5" s="4">
        <f t="shared" ref="M5:M68" si="6">F5/$H5</f>
        <v>0</v>
      </c>
      <c r="N5" s="4">
        <f t="shared" ref="N5:N68" si="7">G5/$H5</f>
        <v>0</v>
      </c>
      <c r="O5" s="5">
        <f t="shared" ref="O5:O68" si="8">SUM(J5:M5)</f>
        <v>1</v>
      </c>
      <c r="P5" s="1"/>
      <c r="Q5" s="1">
        <f t="shared" ref="Q5:Q68" si="9">0.0904*B5^0.3203</f>
        <v>0.56774272903982215</v>
      </c>
      <c r="R5" s="1">
        <f t="shared" ref="R5:R68" si="10">12808*B5^-1.929</f>
        <v>0.20028324142976728</v>
      </c>
      <c r="S5" s="1">
        <f t="shared" ref="S5:S68" si="11">412416*B5^-2.498</f>
        <v>0.24655510237188907</v>
      </c>
      <c r="T5" s="2">
        <f t="shared" ref="T5:T68" si="12">SUM(Q5:S5)</f>
        <v>1.0145810728414786</v>
      </c>
      <c r="U5" s="1"/>
      <c r="V5" s="1">
        <f t="shared" ref="V5:V68" si="13">Q5/$T5</f>
        <v>0.55958340268439855</v>
      </c>
      <c r="W5" s="1">
        <f t="shared" ref="W5:W68" si="14">R5/$T5</f>
        <v>0.19740486668930809</v>
      </c>
      <c r="X5" s="1">
        <f t="shared" ref="X5:X68" si="15">S5/$T5</f>
        <v>0.24301173062629333</v>
      </c>
      <c r="Y5" s="2">
        <f t="shared" ref="Y5:Y68" si="16">SUM(V5:X5)</f>
        <v>1</v>
      </c>
      <c r="AA5" s="1">
        <f t="shared" ref="AA5:AA68" si="17">1-AB5-AC5</f>
        <v>0.55316165619834368</v>
      </c>
      <c r="AB5" s="1">
        <f t="shared" ref="AB5:AB68" si="18">R5</f>
        <v>0.20028324142976728</v>
      </c>
      <c r="AC5" s="1">
        <f t="shared" ref="AC5:AC68" si="19">S5</f>
        <v>0.24655510237188907</v>
      </c>
      <c r="AD5" s="2">
        <f t="shared" ref="AD5:AD68" si="20">SUM(AA5:AC5)</f>
        <v>1</v>
      </c>
      <c r="AH5" s="1">
        <f t="shared" ref="AH5:AH68" si="21">AA5/$AH$2/(AA5/$AH$2+AB5/$AI$2+AC5/$AJ$2)</f>
        <v>0.75210122023322379</v>
      </c>
      <c r="AI5" s="1">
        <f t="shared" ref="AI5:AI68" si="22">AB5/$AI$2/(AA5/$AH$2+AB5/$AI$2+AC5/$AJ$2)</f>
        <v>0.13615664479244174</v>
      </c>
      <c r="AJ5" s="1">
        <f t="shared" ref="AJ5:AJ68" si="23">AC5/$AJ$2/(AA5/$AH$2+AB5/$AI$2+AC5/$AJ$2)</f>
        <v>0.11174213497433447</v>
      </c>
      <c r="AK5" s="2">
        <f t="shared" ref="AK5:AK68" si="24">SUM(AH5:AJ5)</f>
        <v>1</v>
      </c>
    </row>
    <row r="6" spans="2:37" x14ac:dyDescent="0.2">
      <c r="B6">
        <v>310</v>
      </c>
      <c r="C6" s="1">
        <v>0.57443432121529392</v>
      </c>
      <c r="D6" s="1">
        <v>0.23076051212092136</v>
      </c>
      <c r="E6" s="1">
        <v>0.19480516666378478</v>
      </c>
      <c r="F6" s="1"/>
      <c r="G6" s="1"/>
      <c r="H6" s="2">
        <f t="shared" si="2"/>
        <v>1</v>
      </c>
      <c r="I6" s="1"/>
      <c r="J6" s="4">
        <f t="shared" si="3"/>
        <v>0.57443432121529392</v>
      </c>
      <c r="K6" s="4">
        <f t="shared" si="4"/>
        <v>0.23076051212092136</v>
      </c>
      <c r="L6" s="4">
        <f t="shared" si="5"/>
        <v>0.19480516666378478</v>
      </c>
      <c r="M6" s="4">
        <f t="shared" si="6"/>
        <v>0</v>
      </c>
      <c r="N6" s="4">
        <f t="shared" si="7"/>
        <v>0</v>
      </c>
      <c r="O6" s="5">
        <f t="shared" si="8"/>
        <v>1</v>
      </c>
      <c r="P6" s="1"/>
      <c r="Q6" s="1">
        <f t="shared" si="9"/>
        <v>0.56774272903982215</v>
      </c>
      <c r="R6" s="1">
        <f t="shared" si="10"/>
        <v>0.20028324142976728</v>
      </c>
      <c r="S6" s="1">
        <f t="shared" si="11"/>
        <v>0.24655510237188907</v>
      </c>
      <c r="T6" s="2">
        <f t="shared" si="12"/>
        <v>1.0145810728414786</v>
      </c>
      <c r="U6" s="1"/>
      <c r="V6" s="1">
        <f t="shared" si="13"/>
        <v>0.55958340268439855</v>
      </c>
      <c r="W6" s="1">
        <f t="shared" si="14"/>
        <v>0.19740486668930809</v>
      </c>
      <c r="X6" s="1">
        <f t="shared" si="15"/>
        <v>0.24301173062629333</v>
      </c>
      <c r="Y6" s="2">
        <f t="shared" si="16"/>
        <v>1</v>
      </c>
      <c r="AA6" s="1">
        <f t="shared" si="17"/>
        <v>0.55316165619834368</v>
      </c>
      <c r="AB6" s="1">
        <f t="shared" si="18"/>
        <v>0.20028324142976728</v>
      </c>
      <c r="AC6" s="1">
        <f t="shared" si="19"/>
        <v>0.24655510237188907</v>
      </c>
      <c r="AD6" s="2">
        <f t="shared" si="20"/>
        <v>1</v>
      </c>
      <c r="AH6" s="1">
        <f t="shared" si="21"/>
        <v>0.75210122023322379</v>
      </c>
      <c r="AI6" s="1">
        <f t="shared" si="22"/>
        <v>0.13615664479244174</v>
      </c>
      <c r="AJ6" s="1">
        <f t="shared" si="23"/>
        <v>0.11174213497433447</v>
      </c>
      <c r="AK6" s="2">
        <f t="shared" si="24"/>
        <v>1</v>
      </c>
    </row>
    <row r="7" spans="2:37" x14ac:dyDescent="0.2">
      <c r="B7">
        <v>350</v>
      </c>
      <c r="C7" s="1">
        <v>0.62947321618188512</v>
      </c>
      <c r="D7" s="1">
        <v>0.12350892793937163</v>
      </c>
      <c r="E7" s="1">
        <v>0.24701785587874325</v>
      </c>
      <c r="F7" s="1"/>
      <c r="G7" s="1"/>
      <c r="H7" s="2">
        <f t="shared" si="2"/>
        <v>1</v>
      </c>
      <c r="I7" s="1"/>
      <c r="J7" s="4">
        <f t="shared" si="3"/>
        <v>0.62947321618188512</v>
      </c>
      <c r="K7" s="4">
        <f t="shared" si="4"/>
        <v>0.12350892793937163</v>
      </c>
      <c r="L7" s="4">
        <f t="shared" si="5"/>
        <v>0.24701785587874325</v>
      </c>
      <c r="M7" s="4">
        <f t="shared" si="6"/>
        <v>0</v>
      </c>
      <c r="N7" s="4">
        <f t="shared" si="7"/>
        <v>0</v>
      </c>
      <c r="O7" s="5">
        <f t="shared" si="8"/>
        <v>1</v>
      </c>
      <c r="P7" s="1"/>
      <c r="Q7" s="1">
        <f t="shared" si="9"/>
        <v>0.59024650621054409</v>
      </c>
      <c r="R7" s="1">
        <f t="shared" si="10"/>
        <v>0.15847985360730543</v>
      </c>
      <c r="S7" s="1">
        <f t="shared" si="11"/>
        <v>0.18207634674730067</v>
      </c>
      <c r="T7" s="2">
        <f t="shared" si="12"/>
        <v>0.93080270656515018</v>
      </c>
      <c r="U7" s="1"/>
      <c r="V7" s="1">
        <f t="shared" si="13"/>
        <v>0.63412633208671343</v>
      </c>
      <c r="W7" s="1">
        <f t="shared" si="14"/>
        <v>0.17026148773474034</v>
      </c>
      <c r="X7" s="1">
        <f t="shared" si="15"/>
        <v>0.19561218017854623</v>
      </c>
      <c r="Y7" s="2">
        <f t="shared" si="16"/>
        <v>1</v>
      </c>
      <c r="AA7" s="1">
        <f t="shared" si="17"/>
        <v>0.6594437996453939</v>
      </c>
      <c r="AB7" s="1">
        <f t="shared" si="18"/>
        <v>0.15847985360730543</v>
      </c>
      <c r="AC7" s="1">
        <f t="shared" si="19"/>
        <v>0.18207634674730067</v>
      </c>
      <c r="AD7" s="2">
        <f t="shared" si="20"/>
        <v>1</v>
      </c>
      <c r="AH7" s="1">
        <f t="shared" si="21"/>
        <v>0.82494837218188588</v>
      </c>
      <c r="AI7" s="1">
        <f t="shared" si="22"/>
        <v>9.9127247331214904E-2</v>
      </c>
      <c r="AJ7" s="1">
        <f t="shared" si="23"/>
        <v>7.5924380486899215E-2</v>
      </c>
      <c r="AK7" s="2">
        <f t="shared" si="24"/>
        <v>1</v>
      </c>
    </row>
    <row r="8" spans="2:37" x14ac:dyDescent="0.2">
      <c r="B8">
        <v>350</v>
      </c>
      <c r="C8" s="1">
        <v>0.61507465019723973</v>
      </c>
      <c r="D8" s="1">
        <v>0.1393695232044477</v>
      </c>
      <c r="E8" s="1">
        <v>0.2455558265983126</v>
      </c>
      <c r="F8" s="1"/>
      <c r="G8" s="1"/>
      <c r="H8" s="2">
        <f t="shared" si="2"/>
        <v>1</v>
      </c>
      <c r="I8" s="1"/>
      <c r="J8" s="4">
        <f t="shared" si="3"/>
        <v>0.61507465019723973</v>
      </c>
      <c r="K8" s="4">
        <f t="shared" si="4"/>
        <v>0.1393695232044477</v>
      </c>
      <c r="L8" s="4">
        <f t="shared" si="5"/>
        <v>0.2455558265983126</v>
      </c>
      <c r="M8" s="4">
        <f t="shared" si="6"/>
        <v>0</v>
      </c>
      <c r="N8" s="4">
        <f t="shared" si="7"/>
        <v>0</v>
      </c>
      <c r="O8" s="5">
        <f t="shared" si="8"/>
        <v>1</v>
      </c>
      <c r="P8" s="1"/>
      <c r="Q8" s="1">
        <f t="shared" si="9"/>
        <v>0.59024650621054409</v>
      </c>
      <c r="R8" s="1">
        <f t="shared" si="10"/>
        <v>0.15847985360730543</v>
      </c>
      <c r="S8" s="1">
        <f t="shared" si="11"/>
        <v>0.18207634674730067</v>
      </c>
      <c r="T8" s="2">
        <f t="shared" si="12"/>
        <v>0.93080270656515018</v>
      </c>
      <c r="U8" s="1"/>
      <c r="V8" s="1">
        <f t="shared" si="13"/>
        <v>0.63412633208671343</v>
      </c>
      <c r="W8" s="1">
        <f t="shared" si="14"/>
        <v>0.17026148773474034</v>
      </c>
      <c r="X8" s="1">
        <f t="shared" si="15"/>
        <v>0.19561218017854623</v>
      </c>
      <c r="Y8" s="2">
        <f t="shared" si="16"/>
        <v>1</v>
      </c>
      <c r="AA8" s="1">
        <f t="shared" si="17"/>
        <v>0.6594437996453939</v>
      </c>
      <c r="AB8" s="1">
        <f t="shared" si="18"/>
        <v>0.15847985360730543</v>
      </c>
      <c r="AC8" s="1">
        <f t="shared" si="19"/>
        <v>0.18207634674730067</v>
      </c>
      <c r="AD8" s="2">
        <f t="shared" si="20"/>
        <v>1</v>
      </c>
      <c r="AH8" s="1">
        <f t="shared" si="21"/>
        <v>0.82494837218188588</v>
      </c>
      <c r="AI8" s="1">
        <f t="shared" si="22"/>
        <v>9.9127247331214904E-2</v>
      </c>
      <c r="AJ8" s="1">
        <f t="shared" si="23"/>
        <v>7.5924380486899215E-2</v>
      </c>
      <c r="AK8" s="2">
        <f t="shared" si="24"/>
        <v>1</v>
      </c>
    </row>
    <row r="9" spans="2:37" x14ac:dyDescent="0.2">
      <c r="B9">
        <v>350</v>
      </c>
      <c r="C9" s="1">
        <v>0.59618527746168692</v>
      </c>
      <c r="D9" s="1">
        <v>0.21653832947706639</v>
      </c>
      <c r="E9" s="1">
        <v>0.1872763930612466</v>
      </c>
      <c r="F9" s="1"/>
      <c r="G9" s="1"/>
      <c r="H9" s="2">
        <f t="shared" si="2"/>
        <v>1</v>
      </c>
      <c r="I9" s="1"/>
      <c r="J9" s="4">
        <f t="shared" si="3"/>
        <v>0.59618527746168692</v>
      </c>
      <c r="K9" s="4">
        <f t="shared" si="4"/>
        <v>0.21653832947706639</v>
      </c>
      <c r="L9" s="4">
        <f t="shared" si="5"/>
        <v>0.1872763930612466</v>
      </c>
      <c r="M9" s="4">
        <f t="shared" si="6"/>
        <v>0</v>
      </c>
      <c r="N9" s="4">
        <f t="shared" si="7"/>
        <v>0</v>
      </c>
      <c r="O9" s="5">
        <f t="shared" si="8"/>
        <v>1</v>
      </c>
      <c r="P9" s="1"/>
      <c r="Q9" s="1">
        <f t="shared" si="9"/>
        <v>0.59024650621054409</v>
      </c>
      <c r="R9" s="1">
        <f t="shared" si="10"/>
        <v>0.15847985360730543</v>
      </c>
      <c r="S9" s="1">
        <f t="shared" si="11"/>
        <v>0.18207634674730067</v>
      </c>
      <c r="T9" s="2">
        <f t="shared" si="12"/>
        <v>0.93080270656515018</v>
      </c>
      <c r="U9" s="1"/>
      <c r="V9" s="1">
        <f t="shared" si="13"/>
        <v>0.63412633208671343</v>
      </c>
      <c r="W9" s="1">
        <f t="shared" si="14"/>
        <v>0.17026148773474034</v>
      </c>
      <c r="X9" s="1">
        <f t="shared" si="15"/>
        <v>0.19561218017854623</v>
      </c>
      <c r="Y9" s="2">
        <f t="shared" si="16"/>
        <v>1</v>
      </c>
      <c r="AA9" s="1">
        <f t="shared" si="17"/>
        <v>0.6594437996453939</v>
      </c>
      <c r="AB9" s="1">
        <f t="shared" si="18"/>
        <v>0.15847985360730543</v>
      </c>
      <c r="AC9" s="1">
        <f t="shared" si="19"/>
        <v>0.18207634674730067</v>
      </c>
      <c r="AD9" s="2">
        <f t="shared" si="20"/>
        <v>1</v>
      </c>
      <c r="AH9" s="1">
        <f t="shared" si="21"/>
        <v>0.82494837218188588</v>
      </c>
      <c r="AI9" s="1">
        <f t="shared" si="22"/>
        <v>9.9127247331214904E-2</v>
      </c>
      <c r="AJ9" s="1">
        <f t="shared" si="23"/>
        <v>7.5924380486899215E-2</v>
      </c>
      <c r="AK9" s="2">
        <f t="shared" si="24"/>
        <v>1</v>
      </c>
    </row>
    <row r="10" spans="2:37" x14ac:dyDescent="0.2">
      <c r="B10">
        <v>350</v>
      </c>
      <c r="C10" s="1">
        <v>0.63701376855730663</v>
      </c>
      <c r="D10" s="1">
        <v>0.22708142938590792</v>
      </c>
      <c r="E10" s="1">
        <v>0.13590480205678546</v>
      </c>
      <c r="F10" s="1"/>
      <c r="G10" s="1"/>
      <c r="H10" s="2">
        <f t="shared" si="2"/>
        <v>1</v>
      </c>
      <c r="I10" s="1"/>
      <c r="J10" s="4">
        <f t="shared" si="3"/>
        <v>0.63701376855730663</v>
      </c>
      <c r="K10" s="4">
        <f t="shared" si="4"/>
        <v>0.22708142938590792</v>
      </c>
      <c r="L10" s="4">
        <f t="shared" si="5"/>
        <v>0.13590480205678546</v>
      </c>
      <c r="M10" s="4">
        <f t="shared" si="6"/>
        <v>0</v>
      </c>
      <c r="N10" s="4">
        <f t="shared" si="7"/>
        <v>0</v>
      </c>
      <c r="O10" s="5">
        <f t="shared" si="8"/>
        <v>1</v>
      </c>
      <c r="P10" s="1"/>
      <c r="Q10" s="1">
        <f t="shared" si="9"/>
        <v>0.59024650621054409</v>
      </c>
      <c r="R10" s="1">
        <f t="shared" si="10"/>
        <v>0.15847985360730543</v>
      </c>
      <c r="S10" s="1">
        <f t="shared" si="11"/>
        <v>0.18207634674730067</v>
      </c>
      <c r="T10" s="2">
        <f t="shared" si="12"/>
        <v>0.93080270656515018</v>
      </c>
      <c r="U10" s="1"/>
      <c r="V10" s="1">
        <f t="shared" si="13"/>
        <v>0.63412633208671343</v>
      </c>
      <c r="W10" s="1">
        <f t="shared" si="14"/>
        <v>0.17026148773474034</v>
      </c>
      <c r="X10" s="1">
        <f t="shared" si="15"/>
        <v>0.19561218017854623</v>
      </c>
      <c r="Y10" s="2">
        <f t="shared" si="16"/>
        <v>1</v>
      </c>
      <c r="AA10" s="1">
        <f t="shared" si="17"/>
        <v>0.6594437996453939</v>
      </c>
      <c r="AB10" s="1">
        <f t="shared" si="18"/>
        <v>0.15847985360730543</v>
      </c>
      <c r="AC10" s="1">
        <f t="shared" si="19"/>
        <v>0.18207634674730067</v>
      </c>
      <c r="AD10" s="2">
        <f t="shared" si="20"/>
        <v>1</v>
      </c>
      <c r="AH10" s="1">
        <f t="shared" si="21"/>
        <v>0.82494837218188588</v>
      </c>
      <c r="AI10" s="1">
        <f t="shared" si="22"/>
        <v>9.9127247331214904E-2</v>
      </c>
      <c r="AJ10" s="1">
        <f t="shared" si="23"/>
        <v>7.5924380486899215E-2</v>
      </c>
      <c r="AK10" s="2">
        <f t="shared" si="24"/>
        <v>1</v>
      </c>
    </row>
    <row r="11" spans="2:37" x14ac:dyDescent="0.2">
      <c r="B11">
        <v>350</v>
      </c>
      <c r="C11" s="1">
        <v>0.68130485917788486</v>
      </c>
      <c r="D11" s="1">
        <v>0.24477725526203684</v>
      </c>
      <c r="E11" s="1">
        <v>7.3917885560078375E-2</v>
      </c>
      <c r="F11" s="1"/>
      <c r="G11" s="1"/>
      <c r="H11" s="2">
        <f t="shared" si="2"/>
        <v>1</v>
      </c>
      <c r="I11" s="1"/>
      <c r="J11" s="4">
        <f t="shared" si="3"/>
        <v>0.68130485917788486</v>
      </c>
      <c r="K11" s="4">
        <f t="shared" si="4"/>
        <v>0.24477725526203684</v>
      </c>
      <c r="L11" s="4">
        <f t="shared" si="5"/>
        <v>7.3917885560078375E-2</v>
      </c>
      <c r="M11" s="4">
        <f t="shared" si="6"/>
        <v>0</v>
      </c>
      <c r="N11" s="4">
        <f t="shared" si="7"/>
        <v>0</v>
      </c>
      <c r="O11" s="5">
        <f t="shared" si="8"/>
        <v>1</v>
      </c>
      <c r="P11" s="1"/>
      <c r="Q11" s="1">
        <f t="shared" si="9"/>
        <v>0.59024650621054409</v>
      </c>
      <c r="R11" s="1">
        <f t="shared" si="10"/>
        <v>0.15847985360730543</v>
      </c>
      <c r="S11" s="1">
        <f t="shared" si="11"/>
        <v>0.18207634674730067</v>
      </c>
      <c r="T11" s="2">
        <f t="shared" si="12"/>
        <v>0.93080270656515018</v>
      </c>
      <c r="U11" s="1"/>
      <c r="V11" s="1">
        <f t="shared" si="13"/>
        <v>0.63412633208671343</v>
      </c>
      <c r="W11" s="1">
        <f t="shared" si="14"/>
        <v>0.17026148773474034</v>
      </c>
      <c r="X11" s="1">
        <f t="shared" si="15"/>
        <v>0.19561218017854623</v>
      </c>
      <c r="Y11" s="2">
        <f t="shared" si="16"/>
        <v>1</v>
      </c>
      <c r="AA11" s="1">
        <f t="shared" si="17"/>
        <v>0.6594437996453939</v>
      </c>
      <c r="AB11" s="1">
        <f t="shared" si="18"/>
        <v>0.15847985360730543</v>
      </c>
      <c r="AC11" s="1">
        <f t="shared" si="19"/>
        <v>0.18207634674730067</v>
      </c>
      <c r="AD11" s="2">
        <f t="shared" si="20"/>
        <v>1</v>
      </c>
      <c r="AH11" s="1">
        <f t="shared" si="21"/>
        <v>0.82494837218188588</v>
      </c>
      <c r="AI11" s="1">
        <f t="shared" si="22"/>
        <v>9.9127247331214904E-2</v>
      </c>
      <c r="AJ11" s="1">
        <f t="shared" si="23"/>
        <v>7.5924380486899215E-2</v>
      </c>
      <c r="AK11" s="2">
        <f t="shared" si="24"/>
        <v>1</v>
      </c>
    </row>
    <row r="12" spans="2:37" x14ac:dyDescent="0.2">
      <c r="B12">
        <v>350</v>
      </c>
      <c r="C12" s="1">
        <v>0.75773080780549851</v>
      </c>
      <c r="D12" s="1">
        <v>0.21489414224769635</v>
      </c>
      <c r="E12" s="1">
        <v>2.7375049946805032E-2</v>
      </c>
      <c r="F12" s="1"/>
      <c r="G12" s="1"/>
      <c r="H12" s="2">
        <f t="shared" si="2"/>
        <v>0.99999999999999989</v>
      </c>
      <c r="I12" s="1"/>
      <c r="J12" s="4">
        <f t="shared" si="3"/>
        <v>0.75773080780549862</v>
      </c>
      <c r="K12" s="4">
        <f t="shared" si="4"/>
        <v>0.21489414224769637</v>
      </c>
      <c r="L12" s="4">
        <f t="shared" si="5"/>
        <v>2.7375049946805036E-2</v>
      </c>
      <c r="M12" s="4">
        <f t="shared" si="6"/>
        <v>0</v>
      </c>
      <c r="N12" s="4">
        <f t="shared" si="7"/>
        <v>0</v>
      </c>
      <c r="O12" s="5">
        <f t="shared" si="8"/>
        <v>1</v>
      </c>
      <c r="P12" s="1"/>
      <c r="Q12" s="1">
        <f t="shared" si="9"/>
        <v>0.59024650621054409</v>
      </c>
      <c r="R12" s="1">
        <f t="shared" si="10"/>
        <v>0.15847985360730543</v>
      </c>
      <c r="S12" s="1">
        <f t="shared" si="11"/>
        <v>0.18207634674730067</v>
      </c>
      <c r="T12" s="2">
        <f t="shared" si="12"/>
        <v>0.93080270656515018</v>
      </c>
      <c r="U12" s="1"/>
      <c r="V12" s="1">
        <f t="shared" si="13"/>
        <v>0.63412633208671343</v>
      </c>
      <c r="W12" s="1">
        <f t="shared" si="14"/>
        <v>0.17026148773474034</v>
      </c>
      <c r="X12" s="1">
        <f t="shared" si="15"/>
        <v>0.19561218017854623</v>
      </c>
      <c r="Y12" s="2">
        <f t="shared" si="16"/>
        <v>1</v>
      </c>
      <c r="AA12" s="1">
        <f t="shared" si="17"/>
        <v>0.6594437996453939</v>
      </c>
      <c r="AB12" s="1">
        <f t="shared" si="18"/>
        <v>0.15847985360730543</v>
      </c>
      <c r="AC12" s="1">
        <f t="shared" si="19"/>
        <v>0.18207634674730067</v>
      </c>
      <c r="AD12" s="2">
        <f t="shared" si="20"/>
        <v>1</v>
      </c>
      <c r="AH12" s="1">
        <f t="shared" si="21"/>
        <v>0.82494837218188588</v>
      </c>
      <c r="AI12" s="1">
        <f t="shared" si="22"/>
        <v>9.9127247331214904E-2</v>
      </c>
      <c r="AJ12" s="1">
        <f t="shared" si="23"/>
        <v>7.5924380486899215E-2</v>
      </c>
      <c r="AK12" s="2">
        <f t="shared" si="24"/>
        <v>1</v>
      </c>
    </row>
    <row r="13" spans="2:37" x14ac:dyDescent="0.2">
      <c r="B13">
        <v>350</v>
      </c>
      <c r="C13" s="1">
        <v>0.66277378584730673</v>
      </c>
      <c r="D13" s="1">
        <v>0.1829532121030818</v>
      </c>
      <c r="E13" s="1">
        <v>0.15427300204961142</v>
      </c>
      <c r="F13" s="1"/>
      <c r="G13" s="1"/>
      <c r="H13" s="2">
        <f t="shared" si="2"/>
        <v>1</v>
      </c>
      <c r="I13" s="1"/>
      <c r="J13" s="4">
        <f t="shared" si="3"/>
        <v>0.66277378584730673</v>
      </c>
      <c r="K13" s="4">
        <f t="shared" si="4"/>
        <v>0.1829532121030818</v>
      </c>
      <c r="L13" s="4">
        <f t="shared" si="5"/>
        <v>0.15427300204961142</v>
      </c>
      <c r="M13" s="4">
        <f t="shared" si="6"/>
        <v>0</v>
      </c>
      <c r="N13" s="4">
        <f t="shared" si="7"/>
        <v>0</v>
      </c>
      <c r="O13" s="5">
        <f t="shared" si="8"/>
        <v>1</v>
      </c>
      <c r="P13" s="1"/>
      <c r="Q13" s="1">
        <f t="shared" si="9"/>
        <v>0.59024650621054409</v>
      </c>
      <c r="R13" s="1">
        <f t="shared" si="10"/>
        <v>0.15847985360730543</v>
      </c>
      <c r="S13" s="1">
        <f t="shared" si="11"/>
        <v>0.18207634674730067</v>
      </c>
      <c r="T13" s="2">
        <f t="shared" si="12"/>
        <v>0.93080270656515018</v>
      </c>
      <c r="U13" s="1"/>
      <c r="V13" s="1">
        <f t="shared" si="13"/>
        <v>0.63412633208671343</v>
      </c>
      <c r="W13" s="1">
        <f t="shared" si="14"/>
        <v>0.17026148773474034</v>
      </c>
      <c r="X13" s="1">
        <f t="shared" si="15"/>
        <v>0.19561218017854623</v>
      </c>
      <c r="Y13" s="2">
        <f t="shared" si="16"/>
        <v>1</v>
      </c>
      <c r="AA13" s="1">
        <f t="shared" si="17"/>
        <v>0.6594437996453939</v>
      </c>
      <c r="AB13" s="1">
        <f t="shared" si="18"/>
        <v>0.15847985360730543</v>
      </c>
      <c r="AC13" s="1">
        <f t="shared" si="19"/>
        <v>0.18207634674730067</v>
      </c>
      <c r="AD13" s="2">
        <f t="shared" si="20"/>
        <v>1</v>
      </c>
      <c r="AH13" s="1">
        <f t="shared" si="21"/>
        <v>0.82494837218188588</v>
      </c>
      <c r="AI13" s="1">
        <f t="shared" si="22"/>
        <v>9.9127247331214904E-2</v>
      </c>
      <c r="AJ13" s="1">
        <f t="shared" si="23"/>
        <v>7.5924380486899215E-2</v>
      </c>
      <c r="AK13" s="2">
        <f t="shared" si="24"/>
        <v>1</v>
      </c>
    </row>
    <row r="14" spans="2:37" x14ac:dyDescent="0.2">
      <c r="B14">
        <v>350</v>
      </c>
      <c r="C14" s="1">
        <v>0.61392754527550963</v>
      </c>
      <c r="D14" s="1">
        <v>0.19304673837672831</v>
      </c>
      <c r="E14" s="1">
        <v>0.193025716347762</v>
      </c>
      <c r="F14" s="1"/>
      <c r="G14" s="1"/>
      <c r="H14" s="2">
        <f t="shared" si="2"/>
        <v>1</v>
      </c>
      <c r="I14" s="1"/>
      <c r="J14" s="4">
        <f t="shared" si="3"/>
        <v>0.61392754527550963</v>
      </c>
      <c r="K14" s="4">
        <f t="shared" si="4"/>
        <v>0.19304673837672831</v>
      </c>
      <c r="L14" s="4">
        <f t="shared" si="5"/>
        <v>0.193025716347762</v>
      </c>
      <c r="M14" s="4">
        <f t="shared" si="6"/>
        <v>0</v>
      </c>
      <c r="N14" s="4">
        <f t="shared" si="7"/>
        <v>0</v>
      </c>
      <c r="O14" s="5">
        <f t="shared" si="8"/>
        <v>1</v>
      </c>
      <c r="P14" s="1"/>
      <c r="Q14" s="1">
        <f t="shared" si="9"/>
        <v>0.59024650621054409</v>
      </c>
      <c r="R14" s="1">
        <f t="shared" si="10"/>
        <v>0.15847985360730543</v>
      </c>
      <c r="S14" s="1">
        <f t="shared" si="11"/>
        <v>0.18207634674730067</v>
      </c>
      <c r="T14" s="2">
        <f t="shared" si="12"/>
        <v>0.93080270656515018</v>
      </c>
      <c r="U14" s="1"/>
      <c r="V14" s="1">
        <f t="shared" si="13"/>
        <v>0.63412633208671343</v>
      </c>
      <c r="W14" s="1">
        <f t="shared" si="14"/>
        <v>0.17026148773474034</v>
      </c>
      <c r="X14" s="1">
        <f t="shared" si="15"/>
        <v>0.19561218017854623</v>
      </c>
      <c r="Y14" s="2">
        <f t="shared" si="16"/>
        <v>1</v>
      </c>
      <c r="AA14" s="1">
        <f t="shared" si="17"/>
        <v>0.6594437996453939</v>
      </c>
      <c r="AB14" s="1">
        <f t="shared" si="18"/>
        <v>0.15847985360730543</v>
      </c>
      <c r="AC14" s="1">
        <f t="shared" si="19"/>
        <v>0.18207634674730067</v>
      </c>
      <c r="AD14" s="2">
        <f t="shared" si="20"/>
        <v>1</v>
      </c>
      <c r="AH14" s="1">
        <f t="shared" si="21"/>
        <v>0.82494837218188588</v>
      </c>
      <c r="AI14" s="1">
        <f t="shared" si="22"/>
        <v>9.9127247331214904E-2</v>
      </c>
      <c r="AJ14" s="1">
        <f t="shared" si="23"/>
        <v>7.5924380486899215E-2</v>
      </c>
      <c r="AK14" s="2">
        <f t="shared" si="24"/>
        <v>1</v>
      </c>
    </row>
    <row r="15" spans="2:37" x14ac:dyDescent="0.2">
      <c r="B15">
        <v>350</v>
      </c>
      <c r="C15" s="1">
        <v>0.6547803336505601</v>
      </c>
      <c r="D15" s="1">
        <v>0.12082489945182173</v>
      </c>
      <c r="E15" s="1">
        <v>0.22439476689761828</v>
      </c>
      <c r="F15" s="1"/>
      <c r="G15" s="1"/>
      <c r="H15" s="2">
        <f t="shared" si="2"/>
        <v>1</v>
      </c>
      <c r="I15" s="1"/>
      <c r="J15" s="4">
        <f t="shared" si="3"/>
        <v>0.6547803336505601</v>
      </c>
      <c r="K15" s="4">
        <f t="shared" si="4"/>
        <v>0.12082489945182173</v>
      </c>
      <c r="L15" s="4">
        <f t="shared" si="5"/>
        <v>0.22439476689761828</v>
      </c>
      <c r="M15" s="4">
        <f t="shared" si="6"/>
        <v>0</v>
      </c>
      <c r="N15" s="4">
        <f t="shared" si="7"/>
        <v>0</v>
      </c>
      <c r="O15" s="5">
        <f t="shared" si="8"/>
        <v>1</v>
      </c>
      <c r="P15" s="1"/>
      <c r="Q15" s="1">
        <f t="shared" si="9"/>
        <v>0.59024650621054409</v>
      </c>
      <c r="R15" s="1">
        <f t="shared" si="10"/>
        <v>0.15847985360730543</v>
      </c>
      <c r="S15" s="1">
        <f t="shared" si="11"/>
        <v>0.18207634674730067</v>
      </c>
      <c r="T15" s="2">
        <f t="shared" si="12"/>
        <v>0.93080270656515018</v>
      </c>
      <c r="U15" s="1"/>
      <c r="V15" s="1">
        <f t="shared" si="13"/>
        <v>0.63412633208671343</v>
      </c>
      <c r="W15" s="1">
        <f t="shared" si="14"/>
        <v>0.17026148773474034</v>
      </c>
      <c r="X15" s="1">
        <f t="shared" si="15"/>
        <v>0.19561218017854623</v>
      </c>
      <c r="Y15" s="2">
        <f t="shared" si="16"/>
        <v>1</v>
      </c>
      <c r="AA15" s="1">
        <f t="shared" si="17"/>
        <v>0.6594437996453939</v>
      </c>
      <c r="AB15" s="1">
        <f t="shared" si="18"/>
        <v>0.15847985360730543</v>
      </c>
      <c r="AC15" s="1">
        <f t="shared" si="19"/>
        <v>0.18207634674730067</v>
      </c>
      <c r="AD15" s="2">
        <f t="shared" si="20"/>
        <v>1</v>
      </c>
      <c r="AH15" s="1">
        <f t="shared" si="21"/>
        <v>0.82494837218188588</v>
      </c>
      <c r="AI15" s="1">
        <f t="shared" si="22"/>
        <v>9.9127247331214904E-2</v>
      </c>
      <c r="AJ15" s="1">
        <f t="shared" si="23"/>
        <v>7.5924380486899215E-2</v>
      </c>
      <c r="AK15" s="2">
        <f t="shared" si="24"/>
        <v>1</v>
      </c>
    </row>
    <row r="16" spans="2:37" x14ac:dyDescent="0.2">
      <c r="B16">
        <v>350</v>
      </c>
      <c r="C16" s="1">
        <v>0.66987137043488976</v>
      </c>
      <c r="D16" s="1">
        <v>9.3155661413177077E-2</v>
      </c>
      <c r="E16" s="1">
        <v>0.23697296815193306</v>
      </c>
      <c r="F16" s="1"/>
      <c r="G16" s="1"/>
      <c r="H16" s="2">
        <f t="shared" si="2"/>
        <v>0.99999999999999989</v>
      </c>
      <c r="I16" s="1"/>
      <c r="J16" s="4">
        <f t="shared" si="3"/>
        <v>0.66987137043488987</v>
      </c>
      <c r="K16" s="4">
        <f t="shared" si="4"/>
        <v>9.315566141317709E-2</v>
      </c>
      <c r="L16" s="4">
        <f t="shared" si="5"/>
        <v>0.23697296815193308</v>
      </c>
      <c r="M16" s="4">
        <f t="shared" si="6"/>
        <v>0</v>
      </c>
      <c r="N16" s="4">
        <f t="shared" si="7"/>
        <v>0</v>
      </c>
      <c r="O16" s="5">
        <f t="shared" si="8"/>
        <v>1</v>
      </c>
      <c r="P16" s="1"/>
      <c r="Q16" s="1">
        <f t="shared" si="9"/>
        <v>0.59024650621054409</v>
      </c>
      <c r="R16" s="1">
        <f t="shared" si="10"/>
        <v>0.15847985360730543</v>
      </c>
      <c r="S16" s="1">
        <f t="shared" si="11"/>
        <v>0.18207634674730067</v>
      </c>
      <c r="T16" s="2">
        <f t="shared" si="12"/>
        <v>0.93080270656515018</v>
      </c>
      <c r="U16" s="1"/>
      <c r="V16" s="1">
        <f t="shared" si="13"/>
        <v>0.63412633208671343</v>
      </c>
      <c r="W16" s="1">
        <f t="shared" si="14"/>
        <v>0.17026148773474034</v>
      </c>
      <c r="X16" s="1">
        <f t="shared" si="15"/>
        <v>0.19561218017854623</v>
      </c>
      <c r="Y16" s="2">
        <f t="shared" si="16"/>
        <v>1</v>
      </c>
      <c r="AA16" s="1">
        <f t="shared" si="17"/>
        <v>0.6594437996453939</v>
      </c>
      <c r="AB16" s="1">
        <f t="shared" si="18"/>
        <v>0.15847985360730543</v>
      </c>
      <c r="AC16" s="1">
        <f t="shared" si="19"/>
        <v>0.18207634674730067</v>
      </c>
      <c r="AD16" s="2">
        <f t="shared" si="20"/>
        <v>1</v>
      </c>
      <c r="AH16" s="1">
        <f t="shared" si="21"/>
        <v>0.82494837218188588</v>
      </c>
      <c r="AI16" s="1">
        <f t="shared" si="22"/>
        <v>9.9127247331214904E-2</v>
      </c>
      <c r="AJ16" s="1">
        <f t="shared" si="23"/>
        <v>7.5924380486899215E-2</v>
      </c>
      <c r="AK16" s="2">
        <f t="shared" si="24"/>
        <v>1</v>
      </c>
    </row>
    <row r="17" spans="2:37" x14ac:dyDescent="0.2">
      <c r="B17">
        <v>350</v>
      </c>
      <c r="C17" s="1">
        <v>0.69629711371795011</v>
      </c>
      <c r="D17" s="1">
        <v>6.6143347083168214E-2</v>
      </c>
      <c r="E17" s="1">
        <v>0.23755953919888168</v>
      </c>
      <c r="F17" s="1"/>
      <c r="G17" s="1"/>
      <c r="H17" s="2">
        <f t="shared" si="2"/>
        <v>1</v>
      </c>
      <c r="I17" s="1"/>
      <c r="J17" s="4">
        <f t="shared" si="3"/>
        <v>0.69629711371795011</v>
      </c>
      <c r="K17" s="4">
        <f t="shared" si="4"/>
        <v>6.6143347083168214E-2</v>
      </c>
      <c r="L17" s="4">
        <f t="shared" si="5"/>
        <v>0.23755953919888168</v>
      </c>
      <c r="M17" s="4">
        <f t="shared" si="6"/>
        <v>0</v>
      </c>
      <c r="N17" s="4">
        <f t="shared" si="7"/>
        <v>0</v>
      </c>
      <c r="O17" s="5">
        <f t="shared" si="8"/>
        <v>1</v>
      </c>
      <c r="P17" s="1"/>
      <c r="Q17" s="1">
        <f t="shared" si="9"/>
        <v>0.59024650621054409</v>
      </c>
      <c r="R17" s="1">
        <f t="shared" si="10"/>
        <v>0.15847985360730543</v>
      </c>
      <c r="S17" s="1">
        <f t="shared" si="11"/>
        <v>0.18207634674730067</v>
      </c>
      <c r="T17" s="2">
        <f t="shared" si="12"/>
        <v>0.93080270656515018</v>
      </c>
      <c r="U17" s="1"/>
      <c r="V17" s="1">
        <f t="shared" si="13"/>
        <v>0.63412633208671343</v>
      </c>
      <c r="W17" s="1">
        <f t="shared" si="14"/>
        <v>0.17026148773474034</v>
      </c>
      <c r="X17" s="1">
        <f t="shared" si="15"/>
        <v>0.19561218017854623</v>
      </c>
      <c r="Y17" s="2">
        <f t="shared" si="16"/>
        <v>1</v>
      </c>
      <c r="AA17" s="1">
        <f t="shared" si="17"/>
        <v>0.6594437996453939</v>
      </c>
      <c r="AB17" s="1">
        <f t="shared" si="18"/>
        <v>0.15847985360730543</v>
      </c>
      <c r="AC17" s="1">
        <f t="shared" si="19"/>
        <v>0.18207634674730067</v>
      </c>
      <c r="AD17" s="2">
        <f t="shared" si="20"/>
        <v>1</v>
      </c>
      <c r="AH17" s="1">
        <f t="shared" si="21"/>
        <v>0.82494837218188588</v>
      </c>
      <c r="AI17" s="1">
        <f t="shared" si="22"/>
        <v>9.9127247331214904E-2</v>
      </c>
      <c r="AJ17" s="1">
        <f t="shared" si="23"/>
        <v>7.5924380486899215E-2</v>
      </c>
      <c r="AK17" s="2">
        <f t="shared" si="24"/>
        <v>1</v>
      </c>
    </row>
    <row r="18" spans="2:37" x14ac:dyDescent="0.2">
      <c r="B18">
        <v>350</v>
      </c>
      <c r="C18" s="1">
        <v>0.71885473151619583</v>
      </c>
      <c r="D18" s="1">
        <v>3.5376500555558604E-2</v>
      </c>
      <c r="E18" s="1">
        <v>0.24576876792824559</v>
      </c>
      <c r="F18" s="1"/>
      <c r="G18" s="1"/>
      <c r="H18" s="2">
        <f t="shared" si="2"/>
        <v>1</v>
      </c>
      <c r="I18" s="1"/>
      <c r="J18" s="4">
        <f t="shared" si="3"/>
        <v>0.71885473151619583</v>
      </c>
      <c r="K18" s="4">
        <f t="shared" si="4"/>
        <v>3.5376500555558604E-2</v>
      </c>
      <c r="L18" s="4">
        <f t="shared" si="5"/>
        <v>0.24576876792824559</v>
      </c>
      <c r="M18" s="4">
        <f t="shared" si="6"/>
        <v>0</v>
      </c>
      <c r="N18" s="4">
        <f t="shared" si="7"/>
        <v>0</v>
      </c>
      <c r="O18" s="5">
        <f t="shared" si="8"/>
        <v>1</v>
      </c>
      <c r="P18" s="1"/>
      <c r="Q18" s="1">
        <f t="shared" si="9"/>
        <v>0.59024650621054409</v>
      </c>
      <c r="R18" s="1">
        <f t="shared" si="10"/>
        <v>0.15847985360730543</v>
      </c>
      <c r="S18" s="1">
        <f t="shared" si="11"/>
        <v>0.18207634674730067</v>
      </c>
      <c r="T18" s="2">
        <f t="shared" si="12"/>
        <v>0.93080270656515018</v>
      </c>
      <c r="U18" s="1"/>
      <c r="V18" s="1">
        <f t="shared" si="13"/>
        <v>0.63412633208671343</v>
      </c>
      <c r="W18" s="1">
        <f t="shared" si="14"/>
        <v>0.17026148773474034</v>
      </c>
      <c r="X18" s="1">
        <f t="shared" si="15"/>
        <v>0.19561218017854623</v>
      </c>
      <c r="Y18" s="2">
        <f t="shared" si="16"/>
        <v>1</v>
      </c>
      <c r="AA18" s="1">
        <f t="shared" si="17"/>
        <v>0.6594437996453939</v>
      </c>
      <c r="AB18" s="1">
        <f t="shared" si="18"/>
        <v>0.15847985360730543</v>
      </c>
      <c r="AC18" s="1">
        <f t="shared" si="19"/>
        <v>0.18207634674730067</v>
      </c>
      <c r="AD18" s="2">
        <f t="shared" si="20"/>
        <v>1</v>
      </c>
      <c r="AH18" s="1">
        <f t="shared" si="21"/>
        <v>0.82494837218188588</v>
      </c>
      <c r="AI18" s="1">
        <f t="shared" si="22"/>
        <v>9.9127247331214904E-2</v>
      </c>
      <c r="AJ18" s="1">
        <f t="shared" si="23"/>
        <v>7.5924380486899215E-2</v>
      </c>
      <c r="AK18" s="2">
        <f t="shared" si="24"/>
        <v>1</v>
      </c>
    </row>
    <row r="19" spans="2:37" x14ac:dyDescent="0.2">
      <c r="B19">
        <v>380</v>
      </c>
      <c r="C19" s="1">
        <v>0.64051453962600358</v>
      </c>
      <c r="D19" s="1">
        <v>0.14729538078191284</v>
      </c>
      <c r="E19" s="1">
        <v>0.21219007959208352</v>
      </c>
      <c r="F19" s="1"/>
      <c r="G19" s="1"/>
      <c r="H19" s="2">
        <f t="shared" si="2"/>
        <v>1</v>
      </c>
      <c r="I19" s="1"/>
      <c r="J19" s="4">
        <f t="shared" si="3"/>
        <v>0.64051453962600358</v>
      </c>
      <c r="K19" s="4">
        <f t="shared" si="4"/>
        <v>0.14729538078191284</v>
      </c>
      <c r="L19" s="4">
        <f t="shared" si="5"/>
        <v>0.21219007959208352</v>
      </c>
      <c r="M19" s="4">
        <f t="shared" si="6"/>
        <v>0</v>
      </c>
      <c r="N19" s="4">
        <f t="shared" si="7"/>
        <v>0</v>
      </c>
      <c r="O19" s="5">
        <f t="shared" si="8"/>
        <v>1</v>
      </c>
      <c r="P19" s="1"/>
      <c r="Q19" s="1">
        <f t="shared" si="9"/>
        <v>0.60600068694694265</v>
      </c>
      <c r="R19" s="1">
        <f t="shared" si="10"/>
        <v>0.13523177891849625</v>
      </c>
      <c r="S19" s="1">
        <f t="shared" si="11"/>
        <v>0.14826412585365714</v>
      </c>
      <c r="T19" s="2">
        <f t="shared" si="12"/>
        <v>0.88949659171909601</v>
      </c>
      <c r="U19" s="1"/>
      <c r="V19" s="1">
        <f t="shared" si="13"/>
        <v>0.68128500163867778</v>
      </c>
      <c r="W19" s="1">
        <f t="shared" si="14"/>
        <v>0.15203181235033061</v>
      </c>
      <c r="X19" s="1">
        <f t="shared" si="15"/>
        <v>0.16668318601099161</v>
      </c>
      <c r="Y19" s="2">
        <f t="shared" si="16"/>
        <v>1</v>
      </c>
      <c r="AA19" s="1">
        <f t="shared" si="17"/>
        <v>0.71650409522784664</v>
      </c>
      <c r="AB19" s="1">
        <f t="shared" si="18"/>
        <v>0.13523177891849625</v>
      </c>
      <c r="AC19" s="1">
        <f t="shared" si="19"/>
        <v>0.14826412585365714</v>
      </c>
      <c r="AD19" s="2">
        <f t="shared" si="20"/>
        <v>1</v>
      </c>
      <c r="AH19" s="1">
        <f t="shared" si="21"/>
        <v>0.85959033304864252</v>
      </c>
      <c r="AI19" s="1">
        <f t="shared" si="22"/>
        <v>8.1118817501207224E-2</v>
      </c>
      <c r="AJ19" s="1">
        <f t="shared" si="23"/>
        <v>5.9290849450150181E-2</v>
      </c>
      <c r="AK19" s="2">
        <f t="shared" si="24"/>
        <v>0.99999999999999989</v>
      </c>
    </row>
    <row r="20" spans="2:37" x14ac:dyDescent="0.2">
      <c r="B20">
        <v>380</v>
      </c>
      <c r="C20" s="1">
        <v>0.66676231491285687</v>
      </c>
      <c r="D20" s="1">
        <v>0.18428715010327157</v>
      </c>
      <c r="E20" s="1">
        <v>0.14895053498387167</v>
      </c>
      <c r="F20" s="1"/>
      <c r="G20" s="1"/>
      <c r="H20" s="2">
        <f t="shared" si="2"/>
        <v>1</v>
      </c>
      <c r="I20" s="1"/>
      <c r="J20" s="4">
        <f t="shared" si="3"/>
        <v>0.66676231491285687</v>
      </c>
      <c r="K20" s="4">
        <f t="shared" si="4"/>
        <v>0.18428715010327157</v>
      </c>
      <c r="L20" s="4">
        <f t="shared" si="5"/>
        <v>0.14895053498387167</v>
      </c>
      <c r="M20" s="4">
        <f t="shared" si="6"/>
        <v>0</v>
      </c>
      <c r="N20" s="4">
        <f t="shared" si="7"/>
        <v>0</v>
      </c>
      <c r="O20" s="5">
        <f t="shared" si="8"/>
        <v>1</v>
      </c>
      <c r="P20" s="1"/>
      <c r="Q20" s="1">
        <f t="shared" si="9"/>
        <v>0.60600068694694265</v>
      </c>
      <c r="R20" s="1">
        <f t="shared" si="10"/>
        <v>0.13523177891849625</v>
      </c>
      <c r="S20" s="1">
        <f t="shared" si="11"/>
        <v>0.14826412585365714</v>
      </c>
      <c r="T20" s="2">
        <f t="shared" si="12"/>
        <v>0.88949659171909601</v>
      </c>
      <c r="U20" s="1"/>
      <c r="V20" s="1">
        <f t="shared" si="13"/>
        <v>0.68128500163867778</v>
      </c>
      <c r="W20" s="1">
        <f t="shared" si="14"/>
        <v>0.15203181235033061</v>
      </c>
      <c r="X20" s="1">
        <f t="shared" si="15"/>
        <v>0.16668318601099161</v>
      </c>
      <c r="Y20" s="2">
        <f t="shared" si="16"/>
        <v>1</v>
      </c>
      <c r="AA20" s="1">
        <f t="shared" si="17"/>
        <v>0.71650409522784664</v>
      </c>
      <c r="AB20" s="1">
        <f t="shared" si="18"/>
        <v>0.13523177891849625</v>
      </c>
      <c r="AC20" s="1">
        <f t="shared" si="19"/>
        <v>0.14826412585365714</v>
      </c>
      <c r="AD20" s="2">
        <f t="shared" si="20"/>
        <v>1</v>
      </c>
      <c r="AH20" s="1">
        <f t="shared" si="21"/>
        <v>0.85959033304864252</v>
      </c>
      <c r="AI20" s="1">
        <f t="shared" si="22"/>
        <v>8.1118817501207224E-2</v>
      </c>
      <c r="AJ20" s="1">
        <f t="shared" si="23"/>
        <v>5.9290849450150181E-2</v>
      </c>
      <c r="AK20" s="2">
        <f t="shared" si="24"/>
        <v>0.99999999999999989</v>
      </c>
    </row>
    <row r="21" spans="2:37" x14ac:dyDescent="0.2">
      <c r="B21">
        <v>380</v>
      </c>
      <c r="C21" s="1">
        <v>0.68432849442892452</v>
      </c>
      <c r="D21" s="1">
        <v>0.19358596526460364</v>
      </c>
      <c r="E21" s="1">
        <v>0.12208554030647192</v>
      </c>
      <c r="F21" s="1"/>
      <c r="G21" s="1"/>
      <c r="H21" s="2">
        <f t="shared" si="2"/>
        <v>1.0000000000000002</v>
      </c>
      <c r="I21" s="1"/>
      <c r="J21" s="4">
        <f t="shared" si="3"/>
        <v>0.68432849442892441</v>
      </c>
      <c r="K21" s="4">
        <f t="shared" si="4"/>
        <v>0.19358596526460359</v>
      </c>
      <c r="L21" s="4">
        <f t="shared" si="5"/>
        <v>0.1220855403064719</v>
      </c>
      <c r="M21" s="4">
        <f t="shared" si="6"/>
        <v>0</v>
      </c>
      <c r="N21" s="4">
        <f t="shared" si="7"/>
        <v>0</v>
      </c>
      <c r="O21" s="5">
        <f t="shared" si="8"/>
        <v>0.99999999999999989</v>
      </c>
      <c r="P21" s="1"/>
      <c r="Q21" s="1">
        <f t="shared" si="9"/>
        <v>0.60600068694694265</v>
      </c>
      <c r="R21" s="1">
        <f t="shared" si="10"/>
        <v>0.13523177891849625</v>
      </c>
      <c r="S21" s="1">
        <f t="shared" si="11"/>
        <v>0.14826412585365714</v>
      </c>
      <c r="T21" s="2">
        <f t="shared" si="12"/>
        <v>0.88949659171909601</v>
      </c>
      <c r="U21" s="1"/>
      <c r="V21" s="1">
        <f t="shared" si="13"/>
        <v>0.68128500163867778</v>
      </c>
      <c r="W21" s="1">
        <f t="shared" si="14"/>
        <v>0.15203181235033061</v>
      </c>
      <c r="X21" s="1">
        <f t="shared" si="15"/>
        <v>0.16668318601099161</v>
      </c>
      <c r="Y21" s="2">
        <f t="shared" si="16"/>
        <v>1</v>
      </c>
      <c r="AA21" s="1">
        <f t="shared" si="17"/>
        <v>0.71650409522784664</v>
      </c>
      <c r="AB21" s="1">
        <f t="shared" si="18"/>
        <v>0.13523177891849625</v>
      </c>
      <c r="AC21" s="1">
        <f t="shared" si="19"/>
        <v>0.14826412585365714</v>
      </c>
      <c r="AD21" s="2">
        <f t="shared" si="20"/>
        <v>1</v>
      </c>
      <c r="AH21" s="1">
        <f t="shared" si="21"/>
        <v>0.85959033304864252</v>
      </c>
      <c r="AI21" s="1">
        <f t="shared" si="22"/>
        <v>8.1118817501207224E-2</v>
      </c>
      <c r="AJ21" s="1">
        <f t="shared" si="23"/>
        <v>5.9290849450150181E-2</v>
      </c>
      <c r="AK21" s="2">
        <f t="shared" si="24"/>
        <v>0.99999999999999989</v>
      </c>
    </row>
    <row r="22" spans="2:37" x14ac:dyDescent="0.2">
      <c r="B22">
        <v>380</v>
      </c>
      <c r="C22" s="1">
        <v>0.70981028659096335</v>
      </c>
      <c r="D22" s="1">
        <v>0.19418714036072177</v>
      </c>
      <c r="E22" s="1">
        <v>9.6002573048314943E-2</v>
      </c>
      <c r="F22" s="1"/>
      <c r="G22" s="1"/>
      <c r="H22" s="2">
        <f t="shared" si="2"/>
        <v>1</v>
      </c>
      <c r="I22" s="1"/>
      <c r="J22" s="4">
        <f t="shared" si="3"/>
        <v>0.70981028659096335</v>
      </c>
      <c r="K22" s="4">
        <f t="shared" si="4"/>
        <v>0.19418714036072177</v>
      </c>
      <c r="L22" s="4">
        <f t="shared" si="5"/>
        <v>9.6002573048314943E-2</v>
      </c>
      <c r="M22" s="4">
        <f t="shared" si="6"/>
        <v>0</v>
      </c>
      <c r="N22" s="4">
        <f t="shared" si="7"/>
        <v>0</v>
      </c>
      <c r="O22" s="5">
        <f t="shared" si="8"/>
        <v>1</v>
      </c>
      <c r="P22" s="1"/>
      <c r="Q22" s="1">
        <f t="shared" si="9"/>
        <v>0.60600068694694265</v>
      </c>
      <c r="R22" s="1">
        <f t="shared" si="10"/>
        <v>0.13523177891849625</v>
      </c>
      <c r="S22" s="1">
        <f t="shared" si="11"/>
        <v>0.14826412585365714</v>
      </c>
      <c r="T22" s="2">
        <f t="shared" si="12"/>
        <v>0.88949659171909601</v>
      </c>
      <c r="U22" s="1"/>
      <c r="V22" s="1">
        <f t="shared" si="13"/>
        <v>0.68128500163867778</v>
      </c>
      <c r="W22" s="1">
        <f t="shared" si="14"/>
        <v>0.15203181235033061</v>
      </c>
      <c r="X22" s="1">
        <f t="shared" si="15"/>
        <v>0.16668318601099161</v>
      </c>
      <c r="Y22" s="2">
        <f t="shared" si="16"/>
        <v>1</v>
      </c>
      <c r="AA22" s="1">
        <f t="shared" si="17"/>
        <v>0.71650409522784664</v>
      </c>
      <c r="AB22" s="1">
        <f t="shared" si="18"/>
        <v>0.13523177891849625</v>
      </c>
      <c r="AC22" s="1">
        <f t="shared" si="19"/>
        <v>0.14826412585365714</v>
      </c>
      <c r="AD22" s="2">
        <f t="shared" si="20"/>
        <v>1</v>
      </c>
      <c r="AH22" s="1">
        <f t="shared" si="21"/>
        <v>0.85959033304864252</v>
      </c>
      <c r="AI22" s="1">
        <f t="shared" si="22"/>
        <v>8.1118817501207224E-2</v>
      </c>
      <c r="AJ22" s="1">
        <f t="shared" si="23"/>
        <v>5.9290849450150181E-2</v>
      </c>
      <c r="AK22" s="2">
        <f t="shared" si="24"/>
        <v>0.99999999999999989</v>
      </c>
    </row>
    <row r="23" spans="2:37" x14ac:dyDescent="0.2">
      <c r="B23">
        <v>400</v>
      </c>
      <c r="C23" s="1">
        <v>0.68</v>
      </c>
      <c r="D23" s="1">
        <v>0.09</v>
      </c>
      <c r="E23" s="1">
        <v>0.21</v>
      </c>
      <c r="F23" s="1"/>
      <c r="G23" s="1"/>
      <c r="H23" s="2">
        <f t="shared" si="2"/>
        <v>0.98</v>
      </c>
      <c r="I23" s="1"/>
      <c r="J23" s="4">
        <f t="shared" si="3"/>
        <v>0.69387755102040827</v>
      </c>
      <c r="K23" s="4">
        <f t="shared" si="4"/>
        <v>9.1836734693877556E-2</v>
      </c>
      <c r="L23" s="4">
        <f t="shared" si="5"/>
        <v>0.21428571428571427</v>
      </c>
      <c r="M23" s="4">
        <f t="shared" si="6"/>
        <v>0</v>
      </c>
      <c r="N23" s="4">
        <f t="shared" si="7"/>
        <v>0</v>
      </c>
      <c r="O23" s="5">
        <f t="shared" si="8"/>
        <v>1</v>
      </c>
      <c r="P23" s="1"/>
      <c r="Q23" s="1">
        <f t="shared" si="9"/>
        <v>0.61603905459281549</v>
      </c>
      <c r="R23" s="1">
        <f t="shared" si="10"/>
        <v>0.12249196332070642</v>
      </c>
      <c r="S23" s="1">
        <f t="shared" si="11"/>
        <v>0.1304336499495054</v>
      </c>
      <c r="T23" s="2">
        <f t="shared" si="12"/>
        <v>0.8689646678630274</v>
      </c>
      <c r="U23" s="1"/>
      <c r="V23" s="1">
        <f t="shared" si="13"/>
        <v>0.70893452562091985</v>
      </c>
      <c r="W23" s="1">
        <f t="shared" si="14"/>
        <v>0.14096311144840989</v>
      </c>
      <c r="X23" s="1">
        <f t="shared" si="15"/>
        <v>0.15010236293067017</v>
      </c>
      <c r="Y23" s="2">
        <f t="shared" si="16"/>
        <v>0.99999999999999989</v>
      </c>
      <c r="AA23" s="1">
        <f t="shared" si="17"/>
        <v>0.74707438672978821</v>
      </c>
      <c r="AB23" s="1">
        <f t="shared" si="18"/>
        <v>0.12249196332070642</v>
      </c>
      <c r="AC23" s="1">
        <f t="shared" si="19"/>
        <v>0.1304336499495054</v>
      </c>
      <c r="AD23" s="2">
        <f t="shared" si="20"/>
        <v>1</v>
      </c>
      <c r="AH23" s="1">
        <f t="shared" si="21"/>
        <v>0.87705555304083715</v>
      </c>
      <c r="AI23" s="1">
        <f t="shared" si="22"/>
        <v>7.1901980941663321E-2</v>
      </c>
      <c r="AJ23" s="1">
        <f t="shared" si="23"/>
        <v>5.1042466017499469E-2</v>
      </c>
      <c r="AK23" s="2">
        <f t="shared" si="24"/>
        <v>1</v>
      </c>
    </row>
    <row r="24" spans="2:37" x14ac:dyDescent="0.2">
      <c r="B24">
        <v>400</v>
      </c>
      <c r="C24" s="1">
        <v>0.41</v>
      </c>
      <c r="D24" s="1">
        <v>0.15</v>
      </c>
      <c r="E24" s="1">
        <v>0.35</v>
      </c>
      <c r="F24" s="1">
        <v>0.01</v>
      </c>
      <c r="G24" s="1"/>
      <c r="H24" s="2">
        <f t="shared" si="2"/>
        <v>0.91999999999999993</v>
      </c>
      <c r="I24" s="1"/>
      <c r="J24" s="4">
        <f t="shared" si="3"/>
        <v>0.44565217391304346</v>
      </c>
      <c r="K24" s="4">
        <f t="shared" si="4"/>
        <v>0.16304347826086957</v>
      </c>
      <c r="L24" s="4">
        <f t="shared" si="5"/>
        <v>0.38043478260869568</v>
      </c>
      <c r="M24" s="4">
        <f t="shared" si="6"/>
        <v>1.0869565217391306E-2</v>
      </c>
      <c r="N24" s="4">
        <f t="shared" si="7"/>
        <v>0</v>
      </c>
      <c r="O24" s="5">
        <f t="shared" si="8"/>
        <v>1</v>
      </c>
      <c r="P24" s="1"/>
      <c r="Q24" s="1">
        <f t="shared" si="9"/>
        <v>0.61603905459281549</v>
      </c>
      <c r="R24" s="1">
        <f t="shared" si="10"/>
        <v>0.12249196332070642</v>
      </c>
      <c r="S24" s="1">
        <f t="shared" si="11"/>
        <v>0.1304336499495054</v>
      </c>
      <c r="T24" s="2">
        <f t="shared" si="12"/>
        <v>0.8689646678630274</v>
      </c>
      <c r="U24" s="1"/>
      <c r="V24" s="1">
        <f t="shared" si="13"/>
        <v>0.70893452562091985</v>
      </c>
      <c r="W24" s="1">
        <f t="shared" si="14"/>
        <v>0.14096311144840989</v>
      </c>
      <c r="X24" s="1">
        <f t="shared" si="15"/>
        <v>0.15010236293067017</v>
      </c>
      <c r="Y24" s="2">
        <f t="shared" si="16"/>
        <v>0.99999999999999989</v>
      </c>
      <c r="AA24" s="1">
        <f t="shared" si="17"/>
        <v>0.74707438672978821</v>
      </c>
      <c r="AB24" s="1">
        <f t="shared" si="18"/>
        <v>0.12249196332070642</v>
      </c>
      <c r="AC24" s="1">
        <f t="shared" si="19"/>
        <v>0.1304336499495054</v>
      </c>
      <c r="AD24" s="2">
        <f t="shared" si="20"/>
        <v>1</v>
      </c>
      <c r="AH24" s="1">
        <f t="shared" si="21"/>
        <v>0.87705555304083715</v>
      </c>
      <c r="AI24" s="1">
        <f t="shared" si="22"/>
        <v>7.1901980941663321E-2</v>
      </c>
      <c r="AJ24" s="1">
        <f t="shared" si="23"/>
        <v>5.1042466017499469E-2</v>
      </c>
      <c r="AK24" s="2">
        <f t="shared" si="24"/>
        <v>1</v>
      </c>
    </row>
    <row r="25" spans="2:37" x14ac:dyDescent="0.2">
      <c r="B25">
        <v>420</v>
      </c>
      <c r="C25" s="1">
        <v>0.54800477581461227</v>
      </c>
      <c r="D25" s="1">
        <v>0.2259511151193144</v>
      </c>
      <c r="E25" s="1">
        <v>0.22604410906607345</v>
      </c>
      <c r="F25" s="1"/>
      <c r="G25" s="1"/>
      <c r="H25" s="2">
        <f t="shared" si="2"/>
        <v>1.0000000000000002</v>
      </c>
      <c r="I25" s="1"/>
      <c r="J25" s="4">
        <f t="shared" si="3"/>
        <v>0.54800477581461216</v>
      </c>
      <c r="K25" s="4">
        <f t="shared" si="4"/>
        <v>0.22595111511931434</v>
      </c>
      <c r="L25" s="4">
        <f t="shared" si="5"/>
        <v>0.22604410906607339</v>
      </c>
      <c r="M25" s="4">
        <f t="shared" si="6"/>
        <v>0</v>
      </c>
      <c r="N25" s="4">
        <f t="shared" si="7"/>
        <v>0</v>
      </c>
      <c r="O25" s="5">
        <f t="shared" si="8"/>
        <v>0.99999999999999989</v>
      </c>
      <c r="P25" s="1"/>
      <c r="Q25" s="1">
        <f t="shared" si="9"/>
        <v>0.62574181593710232</v>
      </c>
      <c r="R25" s="1">
        <f t="shared" si="10"/>
        <v>0.11148936393186216</v>
      </c>
      <c r="S25" s="1">
        <f t="shared" si="11"/>
        <v>0.11546723821047512</v>
      </c>
      <c r="T25" s="2">
        <f t="shared" si="12"/>
        <v>0.85269841807943958</v>
      </c>
      <c r="U25" s="1"/>
      <c r="V25" s="1">
        <f t="shared" si="13"/>
        <v>0.73383719574205497</v>
      </c>
      <c r="W25" s="1">
        <f t="shared" si="14"/>
        <v>0.13074888092670947</v>
      </c>
      <c r="X25" s="1">
        <f t="shared" si="15"/>
        <v>0.13541392333123561</v>
      </c>
      <c r="Y25" s="2">
        <f t="shared" si="16"/>
        <v>1</v>
      </c>
      <c r="AA25" s="1">
        <f t="shared" si="17"/>
        <v>0.77304339785766274</v>
      </c>
      <c r="AB25" s="1">
        <f t="shared" si="18"/>
        <v>0.11148936393186216</v>
      </c>
      <c r="AC25" s="1">
        <f t="shared" si="19"/>
        <v>0.11546723821047512</v>
      </c>
      <c r="AD25" s="2">
        <f t="shared" si="20"/>
        <v>1</v>
      </c>
      <c r="AH25" s="1">
        <f t="shared" si="21"/>
        <v>0.89134527484454495</v>
      </c>
      <c r="AI25" s="1">
        <f t="shared" si="22"/>
        <v>6.4275510282791895E-2</v>
      </c>
      <c r="AJ25" s="1">
        <f t="shared" si="23"/>
        <v>4.4379214872663122E-2</v>
      </c>
      <c r="AK25" s="2">
        <f t="shared" si="24"/>
        <v>1</v>
      </c>
    </row>
    <row r="26" spans="2:37" x14ac:dyDescent="0.2">
      <c r="B26">
        <v>420</v>
      </c>
      <c r="C26" s="1">
        <v>0.73093270462524051</v>
      </c>
      <c r="D26" s="1">
        <v>0.15139557411214968</v>
      </c>
      <c r="E26" s="1">
        <v>0.1176717212626099</v>
      </c>
      <c r="F26" s="1"/>
      <c r="G26" s="1"/>
      <c r="H26" s="2">
        <f t="shared" si="2"/>
        <v>1</v>
      </c>
      <c r="I26" s="1"/>
      <c r="J26" s="4">
        <f t="shared" si="3"/>
        <v>0.73093270462524051</v>
      </c>
      <c r="K26" s="4">
        <f t="shared" si="4"/>
        <v>0.15139557411214968</v>
      </c>
      <c r="L26" s="4">
        <f t="shared" si="5"/>
        <v>0.1176717212626099</v>
      </c>
      <c r="M26" s="4">
        <f t="shared" si="6"/>
        <v>0</v>
      </c>
      <c r="N26" s="4">
        <f t="shared" si="7"/>
        <v>0</v>
      </c>
      <c r="O26" s="5">
        <f t="shared" si="8"/>
        <v>1</v>
      </c>
      <c r="P26" s="1"/>
      <c r="Q26" s="1">
        <f t="shared" si="9"/>
        <v>0.62574181593710232</v>
      </c>
      <c r="R26" s="1">
        <f t="shared" si="10"/>
        <v>0.11148936393186216</v>
      </c>
      <c r="S26" s="1">
        <f t="shared" si="11"/>
        <v>0.11546723821047512</v>
      </c>
      <c r="T26" s="2">
        <f t="shared" si="12"/>
        <v>0.85269841807943958</v>
      </c>
      <c r="U26" s="1"/>
      <c r="V26" s="1">
        <f t="shared" si="13"/>
        <v>0.73383719574205497</v>
      </c>
      <c r="W26" s="1">
        <f t="shared" si="14"/>
        <v>0.13074888092670947</v>
      </c>
      <c r="X26" s="1">
        <f t="shared" si="15"/>
        <v>0.13541392333123561</v>
      </c>
      <c r="Y26" s="2">
        <f t="shared" si="16"/>
        <v>1</v>
      </c>
      <c r="AA26" s="1">
        <f t="shared" si="17"/>
        <v>0.77304339785766274</v>
      </c>
      <c r="AB26" s="1">
        <f t="shared" si="18"/>
        <v>0.11148936393186216</v>
      </c>
      <c r="AC26" s="1">
        <f t="shared" si="19"/>
        <v>0.11546723821047512</v>
      </c>
      <c r="AD26" s="2">
        <f t="shared" si="20"/>
        <v>1</v>
      </c>
      <c r="AH26" s="1">
        <f t="shared" si="21"/>
        <v>0.89134527484454495</v>
      </c>
      <c r="AI26" s="1">
        <f t="shared" si="22"/>
        <v>6.4275510282791895E-2</v>
      </c>
      <c r="AJ26" s="1">
        <f t="shared" si="23"/>
        <v>4.4379214872663122E-2</v>
      </c>
      <c r="AK26" s="2">
        <f t="shared" si="24"/>
        <v>1</v>
      </c>
    </row>
    <row r="27" spans="2:37" x14ac:dyDescent="0.2">
      <c r="B27">
        <v>420</v>
      </c>
      <c r="C27" s="1">
        <v>0.75170544031550013</v>
      </c>
      <c r="D27" s="1">
        <v>0.17895684384884653</v>
      </c>
      <c r="E27" s="1">
        <v>6.9337715835653416E-2</v>
      </c>
      <c r="F27" s="1"/>
      <c r="G27" s="1"/>
      <c r="H27" s="2">
        <f t="shared" si="2"/>
        <v>1</v>
      </c>
      <c r="I27" s="1"/>
      <c r="J27" s="4">
        <f t="shared" si="3"/>
        <v>0.75170544031550013</v>
      </c>
      <c r="K27" s="4">
        <f t="shared" si="4"/>
        <v>0.17895684384884653</v>
      </c>
      <c r="L27" s="4">
        <f t="shared" si="5"/>
        <v>6.9337715835653416E-2</v>
      </c>
      <c r="M27" s="4">
        <f t="shared" si="6"/>
        <v>0</v>
      </c>
      <c r="N27" s="4">
        <f t="shared" si="7"/>
        <v>0</v>
      </c>
      <c r="O27" s="5">
        <f t="shared" si="8"/>
        <v>1</v>
      </c>
      <c r="P27" s="1"/>
      <c r="Q27" s="1">
        <f t="shared" si="9"/>
        <v>0.62574181593710232</v>
      </c>
      <c r="R27" s="1">
        <f t="shared" si="10"/>
        <v>0.11148936393186216</v>
      </c>
      <c r="S27" s="1">
        <f t="shared" si="11"/>
        <v>0.11546723821047512</v>
      </c>
      <c r="T27" s="2">
        <f t="shared" si="12"/>
        <v>0.85269841807943958</v>
      </c>
      <c r="U27" s="1"/>
      <c r="V27" s="1">
        <f t="shared" si="13"/>
        <v>0.73383719574205497</v>
      </c>
      <c r="W27" s="1">
        <f t="shared" si="14"/>
        <v>0.13074888092670947</v>
      </c>
      <c r="X27" s="1">
        <f t="shared" si="15"/>
        <v>0.13541392333123561</v>
      </c>
      <c r="Y27" s="2">
        <f t="shared" si="16"/>
        <v>1</v>
      </c>
      <c r="AA27" s="1">
        <f t="shared" si="17"/>
        <v>0.77304339785766274</v>
      </c>
      <c r="AB27" s="1">
        <f t="shared" si="18"/>
        <v>0.11148936393186216</v>
      </c>
      <c r="AC27" s="1">
        <f t="shared" si="19"/>
        <v>0.11546723821047512</v>
      </c>
      <c r="AD27" s="2">
        <f t="shared" si="20"/>
        <v>1</v>
      </c>
      <c r="AH27" s="1">
        <f t="shared" si="21"/>
        <v>0.89134527484454495</v>
      </c>
      <c r="AI27" s="1">
        <f t="shared" si="22"/>
        <v>6.4275510282791895E-2</v>
      </c>
      <c r="AJ27" s="1">
        <f t="shared" si="23"/>
        <v>4.4379214872663122E-2</v>
      </c>
      <c r="AK27" s="2">
        <f t="shared" si="24"/>
        <v>1</v>
      </c>
    </row>
    <row r="28" spans="2:37" x14ac:dyDescent="0.2">
      <c r="B28">
        <v>420</v>
      </c>
      <c r="C28" s="1">
        <v>0.75478967093320692</v>
      </c>
      <c r="D28" s="1">
        <v>0.18510075687210253</v>
      </c>
      <c r="E28" s="1">
        <v>6.0109572194690701E-2</v>
      </c>
      <c r="F28" s="1"/>
      <c r="G28" s="1"/>
      <c r="H28" s="2">
        <f t="shared" si="2"/>
        <v>1.0000000000000002</v>
      </c>
      <c r="I28" s="1"/>
      <c r="J28" s="4">
        <f t="shared" si="3"/>
        <v>0.7547896709332067</v>
      </c>
      <c r="K28" s="4">
        <f t="shared" si="4"/>
        <v>0.18510075687210251</v>
      </c>
      <c r="L28" s="4">
        <f t="shared" si="5"/>
        <v>6.0109572194690687E-2</v>
      </c>
      <c r="M28" s="4">
        <f t="shared" si="6"/>
        <v>0</v>
      </c>
      <c r="N28" s="4">
        <f t="shared" si="7"/>
        <v>0</v>
      </c>
      <c r="O28" s="5">
        <f t="shared" si="8"/>
        <v>0.99999999999999989</v>
      </c>
      <c r="P28" s="1"/>
      <c r="Q28" s="1">
        <f t="shared" si="9"/>
        <v>0.62574181593710232</v>
      </c>
      <c r="R28" s="1">
        <f t="shared" si="10"/>
        <v>0.11148936393186216</v>
      </c>
      <c r="S28" s="1">
        <f t="shared" si="11"/>
        <v>0.11546723821047512</v>
      </c>
      <c r="T28" s="2">
        <f t="shared" si="12"/>
        <v>0.85269841807943958</v>
      </c>
      <c r="U28" s="1"/>
      <c r="V28" s="1">
        <f t="shared" si="13"/>
        <v>0.73383719574205497</v>
      </c>
      <c r="W28" s="1">
        <f t="shared" si="14"/>
        <v>0.13074888092670947</v>
      </c>
      <c r="X28" s="1">
        <f t="shared" si="15"/>
        <v>0.13541392333123561</v>
      </c>
      <c r="Y28" s="2">
        <f t="shared" si="16"/>
        <v>1</v>
      </c>
      <c r="AA28" s="1">
        <f t="shared" si="17"/>
        <v>0.77304339785766274</v>
      </c>
      <c r="AB28" s="1">
        <f t="shared" si="18"/>
        <v>0.11148936393186216</v>
      </c>
      <c r="AC28" s="1">
        <f t="shared" si="19"/>
        <v>0.11546723821047512</v>
      </c>
      <c r="AD28" s="2">
        <f t="shared" si="20"/>
        <v>1</v>
      </c>
      <c r="AH28" s="1">
        <f t="shared" si="21"/>
        <v>0.89134527484454495</v>
      </c>
      <c r="AI28" s="1">
        <f t="shared" si="22"/>
        <v>6.4275510282791895E-2</v>
      </c>
      <c r="AJ28" s="1">
        <f t="shared" si="23"/>
        <v>4.4379214872663122E-2</v>
      </c>
      <c r="AK28" s="2">
        <f t="shared" si="24"/>
        <v>1</v>
      </c>
    </row>
    <row r="29" spans="2:37" x14ac:dyDescent="0.2">
      <c r="B29">
        <v>445</v>
      </c>
      <c r="C29" s="1">
        <v>6.1749573000000002E-2</v>
      </c>
      <c r="D29" s="1"/>
      <c r="E29" s="1"/>
      <c r="F29" s="1"/>
      <c r="G29" s="1"/>
      <c r="H29" s="2">
        <f t="shared" si="2"/>
        <v>6.1749573000000002E-2</v>
      </c>
      <c r="I29" s="1"/>
      <c r="J29" s="4">
        <f t="shared" si="3"/>
        <v>1</v>
      </c>
      <c r="K29" s="4">
        <f t="shared" si="4"/>
        <v>0</v>
      </c>
      <c r="L29" s="4">
        <f t="shared" si="5"/>
        <v>0</v>
      </c>
      <c r="M29" s="4">
        <f t="shared" si="6"/>
        <v>0</v>
      </c>
      <c r="N29" s="4">
        <f t="shared" si="7"/>
        <v>0</v>
      </c>
      <c r="O29" s="5">
        <f t="shared" si="8"/>
        <v>1</v>
      </c>
      <c r="P29" s="1"/>
      <c r="Q29" s="1">
        <f t="shared" si="9"/>
        <v>0.63743828211413534</v>
      </c>
      <c r="R29" s="1">
        <f t="shared" si="10"/>
        <v>9.9722890396636441E-2</v>
      </c>
      <c r="S29" s="1">
        <f t="shared" si="11"/>
        <v>9.993835538803432E-2</v>
      </c>
      <c r="T29" s="2">
        <f t="shared" si="12"/>
        <v>0.83709952789880604</v>
      </c>
      <c r="U29" s="1"/>
      <c r="V29" s="1">
        <f t="shared" si="13"/>
        <v>0.76148446017424221</v>
      </c>
      <c r="W29" s="1">
        <f t="shared" si="14"/>
        <v>0.11912907255717815</v>
      </c>
      <c r="X29" s="1">
        <f t="shared" si="15"/>
        <v>0.1193864672685797</v>
      </c>
      <c r="Y29" s="2">
        <f t="shared" si="16"/>
        <v>1</v>
      </c>
      <c r="AA29" s="1">
        <f t="shared" si="17"/>
        <v>0.8003387542153293</v>
      </c>
      <c r="AB29" s="1">
        <f t="shared" si="18"/>
        <v>9.9722890396636441E-2</v>
      </c>
      <c r="AC29" s="1">
        <f t="shared" si="19"/>
        <v>9.993835538803432E-2</v>
      </c>
      <c r="AD29" s="2">
        <f t="shared" si="20"/>
        <v>1</v>
      </c>
      <c r="AH29" s="1">
        <f t="shared" si="21"/>
        <v>0.90585964011532238</v>
      </c>
      <c r="AI29" s="1">
        <f t="shared" si="22"/>
        <v>5.6435441324169847E-2</v>
      </c>
      <c r="AJ29" s="1">
        <f t="shared" si="23"/>
        <v>3.7704918560507873E-2</v>
      </c>
      <c r="AK29" s="2">
        <f t="shared" si="24"/>
        <v>1.0000000000000002</v>
      </c>
    </row>
    <row r="30" spans="2:37" x14ac:dyDescent="0.2">
      <c r="B30">
        <v>485</v>
      </c>
      <c r="C30" s="1">
        <v>0.28816467000000001</v>
      </c>
      <c r="D30" s="1">
        <v>1.4736581E-2</v>
      </c>
      <c r="E30" s="1">
        <v>3.9318255999999996E-2</v>
      </c>
      <c r="F30" s="1"/>
      <c r="G30" s="1"/>
      <c r="H30" s="2">
        <f t="shared" si="2"/>
        <v>0.34221950700000003</v>
      </c>
      <c r="I30" s="1"/>
      <c r="J30" s="4">
        <f t="shared" si="3"/>
        <v>0.84204630100177191</v>
      </c>
      <c r="K30" s="4">
        <f t="shared" si="4"/>
        <v>4.3061779643087376E-2</v>
      </c>
      <c r="L30" s="4">
        <f t="shared" si="5"/>
        <v>0.11489191935514065</v>
      </c>
      <c r="M30" s="4">
        <f t="shared" si="6"/>
        <v>0</v>
      </c>
      <c r="N30" s="4">
        <f t="shared" si="7"/>
        <v>0</v>
      </c>
      <c r="O30" s="5">
        <f t="shared" si="8"/>
        <v>0.99999999999999989</v>
      </c>
      <c r="P30" s="1"/>
      <c r="Q30" s="1">
        <f t="shared" si="9"/>
        <v>0.65525675891363777</v>
      </c>
      <c r="R30" s="1">
        <f t="shared" si="10"/>
        <v>8.4466695708115339E-2</v>
      </c>
      <c r="S30" s="1">
        <f t="shared" si="11"/>
        <v>8.0603266587871994E-2</v>
      </c>
      <c r="T30" s="2">
        <f t="shared" si="12"/>
        <v>0.82032672120962513</v>
      </c>
      <c r="U30" s="1"/>
      <c r="V30" s="1">
        <f t="shared" si="13"/>
        <v>0.79877534398418604</v>
      </c>
      <c r="W30" s="1">
        <f t="shared" si="14"/>
        <v>0.10296713921931459</v>
      </c>
      <c r="X30" s="1">
        <f t="shared" si="15"/>
        <v>9.825751679649937E-2</v>
      </c>
      <c r="Y30" s="2">
        <f t="shared" si="16"/>
        <v>1</v>
      </c>
      <c r="AA30" s="1">
        <f t="shared" si="17"/>
        <v>0.83493003770401264</v>
      </c>
      <c r="AB30" s="1">
        <f t="shared" si="18"/>
        <v>8.4466695708115339E-2</v>
      </c>
      <c r="AC30" s="1">
        <f t="shared" si="19"/>
        <v>8.0603266587871994E-2</v>
      </c>
      <c r="AD30" s="2">
        <f t="shared" si="20"/>
        <v>1</v>
      </c>
      <c r="AH30" s="1">
        <f t="shared" si="21"/>
        <v>0.92356335944331047</v>
      </c>
      <c r="AI30" s="1">
        <f t="shared" si="22"/>
        <v>4.6716695846627312E-2</v>
      </c>
      <c r="AJ30" s="1">
        <f t="shared" si="23"/>
        <v>2.9719944710062035E-2</v>
      </c>
      <c r="AK30" s="2">
        <f t="shared" si="24"/>
        <v>0.99999999999999978</v>
      </c>
    </row>
    <row r="31" spans="2:37" x14ac:dyDescent="0.2">
      <c r="B31">
        <v>500</v>
      </c>
      <c r="C31" s="1">
        <v>0.43910805000000003</v>
      </c>
      <c r="D31" s="1">
        <v>3.9549840000000003E-2</v>
      </c>
      <c r="E31" s="1">
        <v>9.6945329999999996E-2</v>
      </c>
      <c r="F31" s="1"/>
      <c r="G31" s="1"/>
      <c r="H31" s="2">
        <f t="shared" si="2"/>
        <v>0.57560322000000008</v>
      </c>
      <c r="I31" s="1"/>
      <c r="J31" s="4">
        <f t="shared" si="3"/>
        <v>0.76286586791505429</v>
      </c>
      <c r="K31" s="4">
        <f t="shared" si="4"/>
        <v>6.8710248007299191E-2</v>
      </c>
      <c r="L31" s="4">
        <f t="shared" si="5"/>
        <v>0.16842388407764639</v>
      </c>
      <c r="M31" s="4">
        <f t="shared" si="6"/>
        <v>0</v>
      </c>
      <c r="N31" s="4">
        <f t="shared" si="7"/>
        <v>0</v>
      </c>
      <c r="O31" s="5">
        <f t="shared" si="8"/>
        <v>0.99999999999999989</v>
      </c>
      <c r="P31" s="1"/>
      <c r="Q31" s="1">
        <f t="shared" si="9"/>
        <v>0.66168078471265401</v>
      </c>
      <c r="R31" s="1">
        <f t="shared" si="10"/>
        <v>7.9646772284692927E-2</v>
      </c>
      <c r="S31" s="1">
        <f t="shared" si="11"/>
        <v>7.4697907282016932E-2</v>
      </c>
      <c r="T31" s="2">
        <f t="shared" si="12"/>
        <v>0.81602546427936395</v>
      </c>
      <c r="U31" s="1"/>
      <c r="V31" s="1">
        <f t="shared" si="13"/>
        <v>0.81085801078154773</v>
      </c>
      <c r="W31" s="1">
        <f t="shared" si="14"/>
        <v>9.7603292753896329E-2</v>
      </c>
      <c r="X31" s="1">
        <f t="shared" si="15"/>
        <v>9.1538696464555813E-2</v>
      </c>
      <c r="Y31" s="2">
        <f t="shared" si="16"/>
        <v>0.99999999999999989</v>
      </c>
      <c r="AA31" s="1">
        <f t="shared" si="17"/>
        <v>0.84565532043329006</v>
      </c>
      <c r="AB31" s="1">
        <f t="shared" si="18"/>
        <v>7.9646772284692927E-2</v>
      </c>
      <c r="AC31" s="1">
        <f t="shared" si="19"/>
        <v>7.4697907282016932E-2</v>
      </c>
      <c r="AD31" s="2">
        <f t="shared" si="20"/>
        <v>1</v>
      </c>
      <c r="AH31" s="1">
        <f t="shared" si="21"/>
        <v>0.92890569858934957</v>
      </c>
      <c r="AI31" s="1">
        <f t="shared" si="22"/>
        <v>4.3743791862854972E-2</v>
      </c>
      <c r="AJ31" s="1">
        <f t="shared" si="23"/>
        <v>2.7350509547795544E-2</v>
      </c>
      <c r="AK31" s="2">
        <f t="shared" si="24"/>
        <v>1</v>
      </c>
    </row>
    <row r="32" spans="2:37" x14ac:dyDescent="0.2">
      <c r="B32">
        <v>500</v>
      </c>
      <c r="C32" s="1">
        <v>0.66799999999999993</v>
      </c>
      <c r="D32" s="1">
        <v>4.5999999999999999E-2</v>
      </c>
      <c r="E32" s="1">
        <v>0.15</v>
      </c>
      <c r="F32" s="1">
        <v>6.9999999999999993E-3</v>
      </c>
      <c r="G32" s="1"/>
      <c r="H32" s="2">
        <f t="shared" si="2"/>
        <v>0.871</v>
      </c>
      <c r="I32" s="1"/>
      <c r="J32" s="4">
        <f t="shared" si="3"/>
        <v>0.76693455797933396</v>
      </c>
      <c r="K32" s="4">
        <f t="shared" si="4"/>
        <v>5.2812858783008038E-2</v>
      </c>
      <c r="L32" s="4">
        <f t="shared" si="5"/>
        <v>0.17221584385763489</v>
      </c>
      <c r="M32" s="4">
        <f t="shared" si="6"/>
        <v>8.0367393800229621E-3</v>
      </c>
      <c r="N32" s="4">
        <f t="shared" si="7"/>
        <v>0</v>
      </c>
      <c r="O32" s="5">
        <f t="shared" si="8"/>
        <v>0.99999999999999978</v>
      </c>
      <c r="P32" s="1"/>
      <c r="Q32" s="1">
        <f t="shared" si="9"/>
        <v>0.66168078471265401</v>
      </c>
      <c r="R32" s="1">
        <f t="shared" si="10"/>
        <v>7.9646772284692927E-2</v>
      </c>
      <c r="S32" s="1">
        <f t="shared" si="11"/>
        <v>7.4697907282016932E-2</v>
      </c>
      <c r="T32" s="2">
        <f t="shared" si="12"/>
        <v>0.81602546427936395</v>
      </c>
      <c r="U32" s="1"/>
      <c r="V32" s="1">
        <f t="shared" si="13"/>
        <v>0.81085801078154773</v>
      </c>
      <c r="W32" s="1">
        <f t="shared" si="14"/>
        <v>9.7603292753896329E-2</v>
      </c>
      <c r="X32" s="1">
        <f t="shared" si="15"/>
        <v>9.1538696464555813E-2</v>
      </c>
      <c r="Y32" s="2">
        <f t="shared" si="16"/>
        <v>0.99999999999999989</v>
      </c>
      <c r="AA32" s="1">
        <f t="shared" si="17"/>
        <v>0.84565532043329006</v>
      </c>
      <c r="AB32" s="1">
        <f t="shared" si="18"/>
        <v>7.9646772284692927E-2</v>
      </c>
      <c r="AC32" s="1">
        <f t="shared" si="19"/>
        <v>7.4697907282016932E-2</v>
      </c>
      <c r="AD32" s="2">
        <f t="shared" si="20"/>
        <v>1</v>
      </c>
      <c r="AH32" s="1">
        <f t="shared" si="21"/>
        <v>0.92890569858934957</v>
      </c>
      <c r="AI32" s="1">
        <f t="shared" si="22"/>
        <v>4.3743791862854972E-2</v>
      </c>
      <c r="AJ32" s="1">
        <f t="shared" si="23"/>
        <v>2.7350509547795544E-2</v>
      </c>
      <c r="AK32" s="2">
        <f t="shared" si="24"/>
        <v>1</v>
      </c>
    </row>
    <row r="33" spans="2:37" x14ac:dyDescent="0.2">
      <c r="B33">
        <v>500</v>
      </c>
      <c r="C33" s="1">
        <v>0.56999999999999995</v>
      </c>
      <c r="D33" s="1">
        <v>0.11</v>
      </c>
      <c r="E33" s="1">
        <v>0.14000000000000001</v>
      </c>
      <c r="F33" s="1">
        <v>0.04</v>
      </c>
      <c r="G33" s="1"/>
      <c r="H33" s="2">
        <f t="shared" si="2"/>
        <v>0.86</v>
      </c>
      <c r="I33" s="1"/>
      <c r="J33" s="4">
        <f t="shared" si="3"/>
        <v>0.66279069767441856</v>
      </c>
      <c r="K33" s="4">
        <f t="shared" si="4"/>
        <v>0.12790697674418605</v>
      </c>
      <c r="L33" s="4">
        <f t="shared" si="5"/>
        <v>0.16279069767441862</v>
      </c>
      <c r="M33" s="4">
        <f t="shared" si="6"/>
        <v>4.6511627906976744E-2</v>
      </c>
      <c r="N33" s="4">
        <f t="shared" si="7"/>
        <v>0</v>
      </c>
      <c r="O33" s="5">
        <f t="shared" si="8"/>
        <v>0.99999999999999989</v>
      </c>
      <c r="P33" s="1"/>
      <c r="Q33" s="1">
        <f t="shared" si="9"/>
        <v>0.66168078471265401</v>
      </c>
      <c r="R33" s="1">
        <f t="shared" si="10"/>
        <v>7.9646772284692927E-2</v>
      </c>
      <c r="S33" s="1">
        <f t="shared" si="11"/>
        <v>7.4697907282016932E-2</v>
      </c>
      <c r="T33" s="2">
        <f t="shared" si="12"/>
        <v>0.81602546427936395</v>
      </c>
      <c r="U33" s="1"/>
      <c r="V33" s="1">
        <f t="shared" si="13"/>
        <v>0.81085801078154773</v>
      </c>
      <c r="W33" s="1">
        <f t="shared" si="14"/>
        <v>9.7603292753896329E-2</v>
      </c>
      <c r="X33" s="1">
        <f t="shared" si="15"/>
        <v>9.1538696464555813E-2</v>
      </c>
      <c r="Y33" s="2">
        <f t="shared" si="16"/>
        <v>0.99999999999999989</v>
      </c>
      <c r="AA33" s="1">
        <f t="shared" si="17"/>
        <v>0.84565532043329006</v>
      </c>
      <c r="AB33" s="1">
        <f t="shared" si="18"/>
        <v>7.9646772284692927E-2</v>
      </c>
      <c r="AC33" s="1">
        <f t="shared" si="19"/>
        <v>7.4697907282016932E-2</v>
      </c>
      <c r="AD33" s="2">
        <f t="shared" si="20"/>
        <v>1</v>
      </c>
      <c r="AH33" s="1">
        <f t="shared" si="21"/>
        <v>0.92890569858934957</v>
      </c>
      <c r="AI33" s="1">
        <f t="shared" si="22"/>
        <v>4.3743791862854972E-2</v>
      </c>
      <c r="AJ33" s="1">
        <f t="shared" si="23"/>
        <v>2.7350509547795544E-2</v>
      </c>
      <c r="AK33" s="2">
        <f t="shared" si="24"/>
        <v>1</v>
      </c>
    </row>
    <row r="34" spans="2:37" x14ac:dyDescent="0.2">
      <c r="B34">
        <v>510</v>
      </c>
      <c r="C34" s="1">
        <v>0.78099999999999992</v>
      </c>
      <c r="D34" s="1">
        <v>7.2000000000000008E-2</v>
      </c>
      <c r="E34" s="1">
        <v>0.11199999999999999</v>
      </c>
      <c r="F34" s="1"/>
      <c r="G34" s="1"/>
      <c r="H34" s="2">
        <f t="shared" si="2"/>
        <v>0.96499999999999997</v>
      </c>
      <c r="I34" s="1"/>
      <c r="J34" s="4">
        <f t="shared" si="3"/>
        <v>0.80932642487046624</v>
      </c>
      <c r="K34" s="4">
        <f t="shared" si="4"/>
        <v>7.4611398963730577E-2</v>
      </c>
      <c r="L34" s="4">
        <f t="shared" si="5"/>
        <v>0.1160621761658031</v>
      </c>
      <c r="M34" s="4">
        <f t="shared" si="6"/>
        <v>0</v>
      </c>
      <c r="N34" s="4">
        <f t="shared" si="7"/>
        <v>0</v>
      </c>
      <c r="O34" s="5">
        <f t="shared" si="8"/>
        <v>0.99999999999999989</v>
      </c>
      <c r="P34" s="1"/>
      <c r="Q34" s="1">
        <f t="shared" si="9"/>
        <v>0.66589101955279639</v>
      </c>
      <c r="R34" s="1">
        <f t="shared" si="10"/>
        <v>7.6661700628629217E-2</v>
      </c>
      <c r="S34" s="1">
        <f t="shared" si="11"/>
        <v>7.1092732315101215E-2</v>
      </c>
      <c r="T34" s="2">
        <f t="shared" si="12"/>
        <v>0.81364545249652687</v>
      </c>
      <c r="U34" s="1"/>
      <c r="V34" s="1">
        <f t="shared" si="13"/>
        <v>0.81840440146212068</v>
      </c>
      <c r="W34" s="1">
        <f t="shared" si="14"/>
        <v>9.4220032070979287E-2</v>
      </c>
      <c r="X34" s="1">
        <f t="shared" si="15"/>
        <v>8.7375566466900007E-2</v>
      </c>
      <c r="Y34" s="2">
        <f t="shared" si="16"/>
        <v>1</v>
      </c>
      <c r="AA34" s="1">
        <f t="shared" si="17"/>
        <v>0.85224556705626964</v>
      </c>
      <c r="AB34" s="1">
        <f t="shared" si="18"/>
        <v>7.6661700628629217E-2</v>
      </c>
      <c r="AC34" s="1">
        <f t="shared" si="19"/>
        <v>7.1092732315101215E-2</v>
      </c>
      <c r="AD34" s="2">
        <f t="shared" si="20"/>
        <v>1</v>
      </c>
      <c r="AH34" s="1">
        <f t="shared" si="21"/>
        <v>0.93215553750312752</v>
      </c>
      <c r="AI34" s="1">
        <f t="shared" si="22"/>
        <v>4.1924904932163477E-2</v>
      </c>
      <c r="AJ34" s="1">
        <f t="shared" si="23"/>
        <v>2.5919557564708994E-2</v>
      </c>
      <c r="AK34" s="2">
        <f t="shared" si="24"/>
        <v>1</v>
      </c>
    </row>
    <row r="35" spans="2:37" x14ac:dyDescent="0.2">
      <c r="B35">
        <v>510</v>
      </c>
      <c r="C35" s="1">
        <v>0.77200000000000002</v>
      </c>
      <c r="D35" s="1">
        <v>6.8000000000000005E-2</v>
      </c>
      <c r="E35" s="1">
        <v>0.106</v>
      </c>
      <c r="F35" s="1"/>
      <c r="G35" s="1"/>
      <c r="H35" s="2">
        <f t="shared" si="2"/>
        <v>0.94600000000000006</v>
      </c>
      <c r="I35" s="1"/>
      <c r="J35" s="4">
        <f t="shared" si="3"/>
        <v>0.81606765327695552</v>
      </c>
      <c r="K35" s="4">
        <f t="shared" si="4"/>
        <v>7.1881606765327691E-2</v>
      </c>
      <c r="L35" s="4">
        <f t="shared" si="5"/>
        <v>0.11205073995771669</v>
      </c>
      <c r="M35" s="4">
        <f t="shared" si="6"/>
        <v>0</v>
      </c>
      <c r="N35" s="4">
        <f t="shared" si="7"/>
        <v>0</v>
      </c>
      <c r="O35" s="5">
        <f t="shared" si="8"/>
        <v>1</v>
      </c>
      <c r="P35" s="1"/>
      <c r="Q35" s="1">
        <f t="shared" si="9"/>
        <v>0.66589101955279639</v>
      </c>
      <c r="R35" s="1">
        <f t="shared" si="10"/>
        <v>7.6661700628629217E-2</v>
      </c>
      <c r="S35" s="1">
        <f t="shared" si="11"/>
        <v>7.1092732315101215E-2</v>
      </c>
      <c r="T35" s="2">
        <f t="shared" si="12"/>
        <v>0.81364545249652687</v>
      </c>
      <c r="U35" s="1"/>
      <c r="V35" s="1">
        <f t="shared" si="13"/>
        <v>0.81840440146212068</v>
      </c>
      <c r="W35" s="1">
        <f t="shared" si="14"/>
        <v>9.4220032070979287E-2</v>
      </c>
      <c r="X35" s="1">
        <f t="shared" si="15"/>
        <v>8.7375566466900007E-2</v>
      </c>
      <c r="Y35" s="2">
        <f t="shared" si="16"/>
        <v>1</v>
      </c>
      <c r="AA35" s="1">
        <f t="shared" si="17"/>
        <v>0.85224556705626964</v>
      </c>
      <c r="AB35" s="1">
        <f t="shared" si="18"/>
        <v>7.6661700628629217E-2</v>
      </c>
      <c r="AC35" s="1">
        <f t="shared" si="19"/>
        <v>7.1092732315101215E-2</v>
      </c>
      <c r="AD35" s="2">
        <f t="shared" si="20"/>
        <v>1</v>
      </c>
      <c r="AH35" s="1">
        <f t="shared" si="21"/>
        <v>0.93215553750312752</v>
      </c>
      <c r="AI35" s="1">
        <f t="shared" si="22"/>
        <v>4.1924904932163477E-2</v>
      </c>
      <c r="AJ35" s="1">
        <f t="shared" si="23"/>
        <v>2.5919557564708994E-2</v>
      </c>
      <c r="AK35" s="2">
        <f t="shared" si="24"/>
        <v>1</v>
      </c>
    </row>
    <row r="36" spans="2:37" x14ac:dyDescent="0.2">
      <c r="B36">
        <v>510</v>
      </c>
      <c r="C36" s="1">
        <v>0.7</v>
      </c>
      <c r="D36" s="1">
        <v>0.13300000000000001</v>
      </c>
      <c r="E36" s="1">
        <v>6.1200000000000004E-2</v>
      </c>
      <c r="F36" s="1">
        <v>1.46E-2</v>
      </c>
      <c r="G36" s="1"/>
      <c r="H36" s="2">
        <f t="shared" si="2"/>
        <v>0.90879999999999994</v>
      </c>
      <c r="I36" s="1"/>
      <c r="J36" s="4">
        <f t="shared" si="3"/>
        <v>0.77024647887323949</v>
      </c>
      <c r="K36" s="4">
        <f t="shared" si="4"/>
        <v>0.1463468309859155</v>
      </c>
      <c r="L36" s="4">
        <f t="shared" si="5"/>
        <v>6.7341549295774655E-2</v>
      </c>
      <c r="M36" s="4">
        <f t="shared" si="6"/>
        <v>1.6065140845070425E-2</v>
      </c>
      <c r="N36" s="4">
        <f t="shared" si="7"/>
        <v>0</v>
      </c>
      <c r="O36" s="5">
        <f t="shared" si="8"/>
        <v>1</v>
      </c>
      <c r="P36" s="1"/>
      <c r="Q36" s="1">
        <f t="shared" si="9"/>
        <v>0.66589101955279639</v>
      </c>
      <c r="R36" s="1">
        <f t="shared" si="10"/>
        <v>7.6661700628629217E-2</v>
      </c>
      <c r="S36" s="1">
        <f t="shared" si="11"/>
        <v>7.1092732315101215E-2</v>
      </c>
      <c r="T36" s="2">
        <f t="shared" si="12"/>
        <v>0.81364545249652687</v>
      </c>
      <c r="U36" s="1"/>
      <c r="V36" s="1">
        <f t="shared" si="13"/>
        <v>0.81840440146212068</v>
      </c>
      <c r="W36" s="1">
        <f t="shared" si="14"/>
        <v>9.4220032070979287E-2</v>
      </c>
      <c r="X36" s="1">
        <f t="shared" si="15"/>
        <v>8.7375566466900007E-2</v>
      </c>
      <c r="Y36" s="2">
        <f t="shared" si="16"/>
        <v>1</v>
      </c>
      <c r="AA36" s="1">
        <f t="shared" si="17"/>
        <v>0.85224556705626964</v>
      </c>
      <c r="AB36" s="1">
        <f t="shared" si="18"/>
        <v>7.6661700628629217E-2</v>
      </c>
      <c r="AC36" s="1">
        <f t="shared" si="19"/>
        <v>7.1092732315101215E-2</v>
      </c>
      <c r="AD36" s="2">
        <f t="shared" si="20"/>
        <v>1</v>
      </c>
      <c r="AH36" s="1">
        <f t="shared" si="21"/>
        <v>0.93215553750312752</v>
      </c>
      <c r="AI36" s="1">
        <f t="shared" si="22"/>
        <v>4.1924904932163477E-2</v>
      </c>
      <c r="AJ36" s="1">
        <f t="shared" si="23"/>
        <v>2.5919557564708994E-2</v>
      </c>
      <c r="AK36" s="2">
        <f t="shared" si="24"/>
        <v>1</v>
      </c>
    </row>
    <row r="37" spans="2:37" x14ac:dyDescent="0.2">
      <c r="B37">
        <v>590</v>
      </c>
      <c r="C37" s="1">
        <v>0.628</v>
      </c>
      <c r="D37" s="1">
        <v>4.215E-2</v>
      </c>
      <c r="E37" s="1">
        <v>5.289E-2</v>
      </c>
      <c r="F37" s="1"/>
      <c r="G37" s="1"/>
      <c r="H37" s="2">
        <f t="shared" si="2"/>
        <v>0.72304000000000002</v>
      </c>
      <c r="I37" s="1"/>
      <c r="J37" s="4">
        <f t="shared" si="3"/>
        <v>0.86855499004204473</v>
      </c>
      <c r="K37" s="4">
        <f t="shared" si="4"/>
        <v>5.8295529984509847E-2</v>
      </c>
      <c r="L37" s="4">
        <f t="shared" si="5"/>
        <v>7.3149479973445453E-2</v>
      </c>
      <c r="M37" s="4">
        <f t="shared" si="6"/>
        <v>0</v>
      </c>
      <c r="N37" s="4">
        <f t="shared" si="7"/>
        <v>0</v>
      </c>
      <c r="O37" s="5">
        <f t="shared" si="8"/>
        <v>1</v>
      </c>
      <c r="P37" s="1"/>
      <c r="Q37" s="1">
        <f t="shared" si="9"/>
        <v>0.69770579443786507</v>
      </c>
      <c r="R37" s="1">
        <f t="shared" si="10"/>
        <v>5.7877236771489357E-2</v>
      </c>
      <c r="S37" s="1">
        <f t="shared" si="11"/>
        <v>4.9402301365902082E-2</v>
      </c>
      <c r="T37" s="2">
        <f t="shared" si="12"/>
        <v>0.80498533257525651</v>
      </c>
      <c r="U37" s="1"/>
      <c r="V37" s="1">
        <f t="shared" si="13"/>
        <v>0.86673106478326789</v>
      </c>
      <c r="W37" s="1">
        <f t="shared" si="14"/>
        <v>7.1898498555659746E-2</v>
      </c>
      <c r="X37" s="1">
        <f t="shared" si="15"/>
        <v>6.1370436661072399E-2</v>
      </c>
      <c r="Y37" s="2">
        <f t="shared" si="16"/>
        <v>1</v>
      </c>
      <c r="AA37" s="1">
        <f t="shared" si="17"/>
        <v>0.89272046186260856</v>
      </c>
      <c r="AB37" s="1">
        <f t="shared" si="18"/>
        <v>5.7877236771489357E-2</v>
      </c>
      <c r="AC37" s="1">
        <f t="shared" si="19"/>
        <v>4.9402301365902082E-2</v>
      </c>
      <c r="AD37" s="2">
        <f t="shared" si="20"/>
        <v>1</v>
      </c>
      <c r="AH37" s="1">
        <f t="shared" si="21"/>
        <v>0.95159922303124633</v>
      </c>
      <c r="AI37" s="1">
        <f t="shared" si="22"/>
        <v>3.0847244964023825E-2</v>
      </c>
      <c r="AJ37" s="1">
        <f t="shared" si="23"/>
        <v>1.7553532004729984E-2</v>
      </c>
      <c r="AK37" s="2">
        <f t="shared" si="24"/>
        <v>1.0000000000000002</v>
      </c>
    </row>
    <row r="38" spans="2:37" x14ac:dyDescent="0.2">
      <c r="B38">
        <v>600</v>
      </c>
      <c r="C38" s="1">
        <v>0.72699999999999998</v>
      </c>
      <c r="D38" s="1">
        <v>3.2000000000000001E-2</v>
      </c>
      <c r="E38" s="1">
        <v>0.1</v>
      </c>
      <c r="F38" s="1">
        <v>6.9999999999999993E-3</v>
      </c>
      <c r="G38" s="1"/>
      <c r="H38" s="2">
        <f t="shared" si="2"/>
        <v>0.86599999999999999</v>
      </c>
      <c r="I38" s="1"/>
      <c r="J38" s="4">
        <f t="shared" si="3"/>
        <v>0.83949191685912239</v>
      </c>
      <c r="K38" s="4">
        <f t="shared" si="4"/>
        <v>3.695150115473441E-2</v>
      </c>
      <c r="L38" s="4">
        <f t="shared" si="5"/>
        <v>0.11547344110854504</v>
      </c>
      <c r="M38" s="4">
        <f t="shared" si="6"/>
        <v>8.0831408775981512E-3</v>
      </c>
      <c r="N38" s="4">
        <f t="shared" si="7"/>
        <v>0</v>
      </c>
      <c r="O38" s="5">
        <f t="shared" si="8"/>
        <v>1</v>
      </c>
      <c r="P38" s="1"/>
      <c r="Q38" s="1">
        <f t="shared" si="9"/>
        <v>0.70147189596255266</v>
      </c>
      <c r="R38" s="1">
        <f t="shared" si="10"/>
        <v>5.6030894647652256E-2</v>
      </c>
      <c r="S38" s="1">
        <f t="shared" si="11"/>
        <v>4.7371123202110753E-2</v>
      </c>
      <c r="T38" s="2">
        <f t="shared" si="12"/>
        <v>0.80487391381231566</v>
      </c>
      <c r="U38" s="1"/>
      <c r="V38" s="1">
        <f t="shared" si="13"/>
        <v>0.87153016630891234</v>
      </c>
      <c r="W38" s="1">
        <f t="shared" si="14"/>
        <v>6.9614499471426283E-2</v>
      </c>
      <c r="X38" s="1">
        <f t="shared" si="15"/>
        <v>5.8855334219661361E-2</v>
      </c>
      <c r="Y38" s="2">
        <f t="shared" si="16"/>
        <v>1</v>
      </c>
      <c r="AA38" s="1">
        <f t="shared" si="17"/>
        <v>0.89659798215023701</v>
      </c>
      <c r="AB38" s="1">
        <f t="shared" si="18"/>
        <v>5.6030894647652256E-2</v>
      </c>
      <c r="AC38" s="1">
        <f t="shared" si="19"/>
        <v>4.7371123202110753E-2</v>
      </c>
      <c r="AD38" s="2">
        <f t="shared" si="20"/>
        <v>1</v>
      </c>
      <c r="AH38" s="1">
        <f t="shared" si="21"/>
        <v>0.953418072593884</v>
      </c>
      <c r="AI38" s="1">
        <f t="shared" si="22"/>
        <v>2.979086984590391E-2</v>
      </c>
      <c r="AJ38" s="1">
        <f t="shared" si="23"/>
        <v>1.6791057560212059E-2</v>
      </c>
      <c r="AK38" s="2">
        <f t="shared" si="24"/>
        <v>1</v>
      </c>
    </row>
    <row r="39" spans="2:37" x14ac:dyDescent="0.2">
      <c r="B39">
        <v>600</v>
      </c>
      <c r="C39" s="1">
        <v>0.83489999999999998</v>
      </c>
      <c r="D39" s="1"/>
      <c r="E39" s="1"/>
      <c r="F39" s="1">
        <v>4.3799999999999999E-2</v>
      </c>
      <c r="G39" s="1">
        <v>2.0400000000000001E-2</v>
      </c>
      <c r="H39" s="2">
        <f t="shared" si="2"/>
        <v>0.8990999999999999</v>
      </c>
      <c r="I39" s="1"/>
      <c r="J39" s="4">
        <f t="shared" si="3"/>
        <v>0.92859526192859532</v>
      </c>
      <c r="K39" s="4">
        <f t="shared" si="4"/>
        <v>0</v>
      </c>
      <c r="L39" s="4">
        <f t="shared" si="5"/>
        <v>0</v>
      </c>
      <c r="M39" s="4">
        <f t="shared" si="6"/>
        <v>4.8715382048715387E-2</v>
      </c>
      <c r="N39" s="4">
        <f t="shared" si="7"/>
        <v>2.2689356022689362E-2</v>
      </c>
      <c r="O39" s="5">
        <f t="shared" si="8"/>
        <v>0.97731064397731071</v>
      </c>
      <c r="P39" s="1"/>
      <c r="Q39" s="1">
        <f t="shared" si="9"/>
        <v>0.70147189596255266</v>
      </c>
      <c r="R39" s="1">
        <f t="shared" si="10"/>
        <v>5.6030894647652256E-2</v>
      </c>
      <c r="S39" s="1">
        <f t="shared" si="11"/>
        <v>4.7371123202110753E-2</v>
      </c>
      <c r="T39" s="2">
        <f t="shared" si="12"/>
        <v>0.80487391381231566</v>
      </c>
      <c r="U39" s="1"/>
      <c r="V39" s="1">
        <f t="shared" si="13"/>
        <v>0.87153016630891234</v>
      </c>
      <c r="W39" s="1">
        <f t="shared" si="14"/>
        <v>6.9614499471426283E-2</v>
      </c>
      <c r="X39" s="1">
        <f t="shared" si="15"/>
        <v>5.8855334219661361E-2</v>
      </c>
      <c r="Y39" s="2">
        <f t="shared" si="16"/>
        <v>1</v>
      </c>
      <c r="AA39" s="1">
        <f t="shared" si="17"/>
        <v>0.89659798215023701</v>
      </c>
      <c r="AB39" s="1">
        <f t="shared" si="18"/>
        <v>5.6030894647652256E-2</v>
      </c>
      <c r="AC39" s="1">
        <f t="shared" si="19"/>
        <v>4.7371123202110753E-2</v>
      </c>
      <c r="AD39" s="2">
        <f t="shared" si="20"/>
        <v>1</v>
      </c>
      <c r="AH39" s="1">
        <f t="shared" si="21"/>
        <v>0.953418072593884</v>
      </c>
      <c r="AI39" s="1">
        <f t="shared" si="22"/>
        <v>2.979086984590391E-2</v>
      </c>
      <c r="AJ39" s="1">
        <f t="shared" si="23"/>
        <v>1.6791057560212059E-2</v>
      </c>
      <c r="AK39" s="2">
        <f t="shared" si="24"/>
        <v>1</v>
      </c>
    </row>
    <row r="40" spans="2:37" x14ac:dyDescent="0.2">
      <c r="B40">
        <v>600</v>
      </c>
      <c r="C40" s="1">
        <v>0.8284999999999999</v>
      </c>
      <c r="D40" s="1"/>
      <c r="E40" s="1"/>
      <c r="F40" s="1">
        <v>4.6500000000000007E-2</v>
      </c>
      <c r="G40" s="1">
        <v>2.9300000000000003E-2</v>
      </c>
      <c r="H40" s="2">
        <f t="shared" si="2"/>
        <v>0.90429999999999988</v>
      </c>
      <c r="I40" s="1"/>
      <c r="J40" s="4">
        <f t="shared" si="3"/>
        <v>0.91617825942718123</v>
      </c>
      <c r="K40" s="4">
        <f t="shared" si="4"/>
        <v>0</v>
      </c>
      <c r="L40" s="4">
        <f t="shared" si="5"/>
        <v>0</v>
      </c>
      <c r="M40" s="4">
        <f t="shared" si="6"/>
        <v>5.1420988609974579E-2</v>
      </c>
      <c r="N40" s="4">
        <f t="shared" si="7"/>
        <v>3.2400751962844199E-2</v>
      </c>
      <c r="O40" s="5">
        <f t="shared" si="8"/>
        <v>0.9675992480371558</v>
      </c>
      <c r="P40" s="1"/>
      <c r="Q40" s="1">
        <f t="shared" si="9"/>
        <v>0.70147189596255266</v>
      </c>
      <c r="R40" s="1">
        <f t="shared" si="10"/>
        <v>5.6030894647652256E-2</v>
      </c>
      <c r="S40" s="1">
        <f t="shared" si="11"/>
        <v>4.7371123202110753E-2</v>
      </c>
      <c r="T40" s="2">
        <f t="shared" si="12"/>
        <v>0.80487391381231566</v>
      </c>
      <c r="U40" s="1"/>
      <c r="V40" s="1">
        <f t="shared" si="13"/>
        <v>0.87153016630891234</v>
      </c>
      <c r="W40" s="1">
        <f t="shared" si="14"/>
        <v>6.9614499471426283E-2</v>
      </c>
      <c r="X40" s="1">
        <f t="shared" si="15"/>
        <v>5.8855334219661361E-2</v>
      </c>
      <c r="Y40" s="2">
        <f t="shared" si="16"/>
        <v>1</v>
      </c>
      <c r="AA40" s="1">
        <f t="shared" si="17"/>
        <v>0.89659798215023701</v>
      </c>
      <c r="AB40" s="1">
        <f t="shared" si="18"/>
        <v>5.6030894647652256E-2</v>
      </c>
      <c r="AC40" s="1">
        <f t="shared" si="19"/>
        <v>4.7371123202110753E-2</v>
      </c>
      <c r="AD40" s="2">
        <f t="shared" si="20"/>
        <v>1</v>
      </c>
      <c r="AH40" s="1">
        <f t="shared" si="21"/>
        <v>0.953418072593884</v>
      </c>
      <c r="AI40" s="1">
        <f t="shared" si="22"/>
        <v>2.979086984590391E-2</v>
      </c>
      <c r="AJ40" s="1">
        <f t="shared" si="23"/>
        <v>1.6791057560212059E-2</v>
      </c>
      <c r="AK40" s="2">
        <f t="shared" si="24"/>
        <v>1</v>
      </c>
    </row>
    <row r="41" spans="2:37" x14ac:dyDescent="0.2">
      <c r="B41">
        <v>600</v>
      </c>
      <c r="C41" s="1">
        <v>0.83489999999999998</v>
      </c>
      <c r="D41" s="1"/>
      <c r="E41" s="1"/>
      <c r="F41" s="1">
        <v>4.3799999999999999E-2</v>
      </c>
      <c r="G41" s="1">
        <v>2.0400000000000001E-2</v>
      </c>
      <c r="H41" s="2">
        <f t="shared" si="2"/>
        <v>0.8990999999999999</v>
      </c>
      <c r="I41" s="1"/>
      <c r="J41" s="4">
        <f t="shared" si="3"/>
        <v>0.92859526192859532</v>
      </c>
      <c r="K41" s="4">
        <f t="shared" si="4"/>
        <v>0</v>
      </c>
      <c r="L41" s="4">
        <f t="shared" si="5"/>
        <v>0</v>
      </c>
      <c r="M41" s="4">
        <f t="shared" si="6"/>
        <v>4.8715382048715387E-2</v>
      </c>
      <c r="N41" s="4">
        <f t="shared" si="7"/>
        <v>2.2689356022689362E-2</v>
      </c>
      <c r="O41" s="5">
        <f t="shared" si="8"/>
        <v>0.97731064397731071</v>
      </c>
      <c r="P41" s="1"/>
      <c r="Q41" s="1">
        <f t="shared" si="9"/>
        <v>0.70147189596255266</v>
      </c>
      <c r="R41" s="1">
        <f t="shared" si="10"/>
        <v>5.6030894647652256E-2</v>
      </c>
      <c r="S41" s="1">
        <f t="shared" si="11"/>
        <v>4.7371123202110753E-2</v>
      </c>
      <c r="T41" s="2">
        <f t="shared" si="12"/>
        <v>0.80487391381231566</v>
      </c>
      <c r="U41" s="1"/>
      <c r="V41" s="1">
        <f t="shared" si="13"/>
        <v>0.87153016630891234</v>
      </c>
      <c r="W41" s="1">
        <f t="shared" si="14"/>
        <v>6.9614499471426283E-2</v>
      </c>
      <c r="X41" s="1">
        <f t="shared" si="15"/>
        <v>5.8855334219661361E-2</v>
      </c>
      <c r="Y41" s="2">
        <f t="shared" si="16"/>
        <v>1</v>
      </c>
      <c r="AA41" s="1">
        <f t="shared" si="17"/>
        <v>0.89659798215023701</v>
      </c>
      <c r="AB41" s="1">
        <f t="shared" si="18"/>
        <v>5.6030894647652256E-2</v>
      </c>
      <c r="AC41" s="1">
        <f t="shared" si="19"/>
        <v>4.7371123202110753E-2</v>
      </c>
      <c r="AD41" s="2">
        <f t="shared" si="20"/>
        <v>1</v>
      </c>
      <c r="AH41" s="1">
        <f t="shared" si="21"/>
        <v>0.953418072593884</v>
      </c>
      <c r="AI41" s="1">
        <f t="shared" si="22"/>
        <v>2.979086984590391E-2</v>
      </c>
      <c r="AJ41" s="1">
        <f t="shared" si="23"/>
        <v>1.6791057560212059E-2</v>
      </c>
      <c r="AK41" s="2">
        <f t="shared" si="24"/>
        <v>1</v>
      </c>
    </row>
    <row r="42" spans="2:37" x14ac:dyDescent="0.2">
      <c r="B42">
        <v>600</v>
      </c>
      <c r="C42" s="1">
        <v>0.871</v>
      </c>
      <c r="D42" s="1"/>
      <c r="E42" s="1"/>
      <c r="F42" s="1">
        <v>3.3099999999999997E-2</v>
      </c>
      <c r="G42" s="1">
        <v>1.84E-2</v>
      </c>
      <c r="H42" s="2">
        <f t="shared" si="2"/>
        <v>0.92249999999999999</v>
      </c>
      <c r="I42" s="1"/>
      <c r="J42" s="4">
        <f t="shared" si="3"/>
        <v>0.94417344173441731</v>
      </c>
      <c r="K42" s="4">
        <f t="shared" si="4"/>
        <v>0</v>
      </c>
      <c r="L42" s="4">
        <f t="shared" si="5"/>
        <v>0</v>
      </c>
      <c r="M42" s="4">
        <f t="shared" si="6"/>
        <v>3.5880758807588072E-2</v>
      </c>
      <c r="N42" s="4">
        <f t="shared" si="7"/>
        <v>1.994579945799458E-2</v>
      </c>
      <c r="O42" s="5">
        <f t="shared" si="8"/>
        <v>0.98005420054200543</v>
      </c>
      <c r="P42" s="1"/>
      <c r="Q42" s="1">
        <f t="shared" si="9"/>
        <v>0.70147189596255266</v>
      </c>
      <c r="R42" s="1">
        <f t="shared" si="10"/>
        <v>5.6030894647652256E-2</v>
      </c>
      <c r="S42" s="1">
        <f t="shared" si="11"/>
        <v>4.7371123202110753E-2</v>
      </c>
      <c r="T42" s="2">
        <f t="shared" si="12"/>
        <v>0.80487391381231566</v>
      </c>
      <c r="U42" s="1"/>
      <c r="V42" s="1">
        <f t="shared" si="13"/>
        <v>0.87153016630891234</v>
      </c>
      <c r="W42" s="1">
        <f t="shared" si="14"/>
        <v>6.9614499471426283E-2</v>
      </c>
      <c r="X42" s="1">
        <f t="shared" si="15"/>
        <v>5.8855334219661361E-2</v>
      </c>
      <c r="Y42" s="2">
        <f t="shared" si="16"/>
        <v>1</v>
      </c>
      <c r="AA42" s="1">
        <f t="shared" si="17"/>
        <v>0.89659798215023701</v>
      </c>
      <c r="AB42" s="1">
        <f t="shared" si="18"/>
        <v>5.6030894647652256E-2</v>
      </c>
      <c r="AC42" s="1">
        <f t="shared" si="19"/>
        <v>4.7371123202110753E-2</v>
      </c>
      <c r="AD42" s="2">
        <f t="shared" si="20"/>
        <v>1</v>
      </c>
      <c r="AH42" s="1">
        <f t="shared" si="21"/>
        <v>0.953418072593884</v>
      </c>
      <c r="AI42" s="1">
        <f t="shared" si="22"/>
        <v>2.979086984590391E-2</v>
      </c>
      <c r="AJ42" s="1">
        <f t="shared" si="23"/>
        <v>1.6791057560212059E-2</v>
      </c>
      <c r="AK42" s="2">
        <f t="shared" si="24"/>
        <v>1</v>
      </c>
    </row>
    <row r="43" spans="2:37" x14ac:dyDescent="0.2">
      <c r="B43">
        <v>600</v>
      </c>
      <c r="C43" s="1">
        <v>0.87840000000000007</v>
      </c>
      <c r="D43" s="1"/>
      <c r="E43" s="1"/>
      <c r="F43" s="1">
        <v>3.0200000000000001E-2</v>
      </c>
      <c r="G43" s="1">
        <v>1.4999999999999999E-2</v>
      </c>
      <c r="H43" s="2">
        <f t="shared" si="2"/>
        <v>0.92360000000000009</v>
      </c>
      <c r="I43" s="1"/>
      <c r="J43" s="4">
        <f t="shared" si="3"/>
        <v>0.95106106539627544</v>
      </c>
      <c r="K43" s="4">
        <f t="shared" si="4"/>
        <v>0</v>
      </c>
      <c r="L43" s="4">
        <f t="shared" si="5"/>
        <v>0</v>
      </c>
      <c r="M43" s="4">
        <f t="shared" si="6"/>
        <v>3.2698137721957558E-2</v>
      </c>
      <c r="N43" s="4">
        <f t="shared" si="7"/>
        <v>1.6240796881766998E-2</v>
      </c>
      <c r="O43" s="5">
        <f t="shared" si="8"/>
        <v>0.98375920311823295</v>
      </c>
      <c r="P43" s="1"/>
      <c r="Q43" s="1">
        <f t="shared" si="9"/>
        <v>0.70147189596255266</v>
      </c>
      <c r="R43" s="1">
        <f t="shared" si="10"/>
        <v>5.6030894647652256E-2</v>
      </c>
      <c r="S43" s="1">
        <f t="shared" si="11"/>
        <v>4.7371123202110753E-2</v>
      </c>
      <c r="T43" s="2">
        <f t="shared" si="12"/>
        <v>0.80487391381231566</v>
      </c>
      <c r="U43" s="1"/>
      <c r="V43" s="1">
        <f t="shared" si="13"/>
        <v>0.87153016630891234</v>
      </c>
      <c r="W43" s="1">
        <f t="shared" si="14"/>
        <v>6.9614499471426283E-2</v>
      </c>
      <c r="X43" s="1">
        <f t="shared" si="15"/>
        <v>5.8855334219661361E-2</v>
      </c>
      <c r="Y43" s="2">
        <f t="shared" si="16"/>
        <v>1</v>
      </c>
      <c r="AA43" s="1">
        <f t="shared" si="17"/>
        <v>0.89659798215023701</v>
      </c>
      <c r="AB43" s="1">
        <f t="shared" si="18"/>
        <v>5.6030894647652256E-2</v>
      </c>
      <c r="AC43" s="1">
        <f t="shared" si="19"/>
        <v>4.7371123202110753E-2</v>
      </c>
      <c r="AD43" s="2">
        <f t="shared" si="20"/>
        <v>1</v>
      </c>
      <c r="AH43" s="1">
        <f t="shared" si="21"/>
        <v>0.953418072593884</v>
      </c>
      <c r="AI43" s="1">
        <f t="shared" si="22"/>
        <v>2.979086984590391E-2</v>
      </c>
      <c r="AJ43" s="1">
        <f t="shared" si="23"/>
        <v>1.6791057560212059E-2</v>
      </c>
      <c r="AK43" s="2">
        <f t="shared" si="24"/>
        <v>1</v>
      </c>
    </row>
    <row r="44" spans="2:37" x14ac:dyDescent="0.2">
      <c r="B44">
        <v>600</v>
      </c>
      <c r="C44" s="1">
        <v>0.66</v>
      </c>
      <c r="D44" s="1">
        <v>0.11</v>
      </c>
      <c r="E44" s="1">
        <v>0.03</v>
      </c>
      <c r="F44" s="1">
        <v>0.02</v>
      </c>
      <c r="G44" s="1"/>
      <c r="H44" s="2">
        <f t="shared" si="2"/>
        <v>0.82000000000000006</v>
      </c>
      <c r="I44" s="1"/>
      <c r="J44" s="4">
        <f t="shared" si="3"/>
        <v>0.80487804878048774</v>
      </c>
      <c r="K44" s="4">
        <f t="shared" si="4"/>
        <v>0.13414634146341461</v>
      </c>
      <c r="L44" s="4">
        <f t="shared" si="5"/>
        <v>3.6585365853658534E-2</v>
      </c>
      <c r="M44" s="4">
        <f t="shared" si="6"/>
        <v>2.4390243902439022E-2</v>
      </c>
      <c r="N44" s="4">
        <f t="shared" si="7"/>
        <v>0</v>
      </c>
      <c r="O44" s="5">
        <f t="shared" si="8"/>
        <v>1</v>
      </c>
      <c r="P44" s="1"/>
      <c r="Q44" s="1">
        <f t="shared" si="9"/>
        <v>0.70147189596255266</v>
      </c>
      <c r="R44" s="1">
        <f t="shared" si="10"/>
        <v>5.6030894647652256E-2</v>
      </c>
      <c r="S44" s="1">
        <f t="shared" si="11"/>
        <v>4.7371123202110753E-2</v>
      </c>
      <c r="T44" s="2">
        <f t="shared" si="12"/>
        <v>0.80487391381231566</v>
      </c>
      <c r="U44" s="1"/>
      <c r="V44" s="1">
        <f t="shared" si="13"/>
        <v>0.87153016630891234</v>
      </c>
      <c r="W44" s="1">
        <f t="shared" si="14"/>
        <v>6.9614499471426283E-2</v>
      </c>
      <c r="X44" s="1">
        <f t="shared" si="15"/>
        <v>5.8855334219661361E-2</v>
      </c>
      <c r="Y44" s="2">
        <f t="shared" si="16"/>
        <v>1</v>
      </c>
      <c r="AA44" s="1">
        <f t="shared" si="17"/>
        <v>0.89659798215023701</v>
      </c>
      <c r="AB44" s="1">
        <f t="shared" si="18"/>
        <v>5.6030894647652256E-2</v>
      </c>
      <c r="AC44" s="1">
        <f t="shared" si="19"/>
        <v>4.7371123202110753E-2</v>
      </c>
      <c r="AD44" s="2">
        <f t="shared" si="20"/>
        <v>1</v>
      </c>
      <c r="AH44" s="1">
        <f t="shared" si="21"/>
        <v>0.953418072593884</v>
      </c>
      <c r="AI44" s="1">
        <f t="shared" si="22"/>
        <v>2.979086984590391E-2</v>
      </c>
      <c r="AJ44" s="1">
        <f t="shared" si="23"/>
        <v>1.6791057560212059E-2</v>
      </c>
      <c r="AK44" s="2">
        <f t="shared" si="24"/>
        <v>1</v>
      </c>
    </row>
    <row r="45" spans="2:37" x14ac:dyDescent="0.2">
      <c r="B45">
        <v>600</v>
      </c>
      <c r="C45" s="1">
        <v>0.89290000000000003</v>
      </c>
      <c r="D45" s="1"/>
      <c r="E45" s="1"/>
      <c r="F45" s="1">
        <v>2.3E-2</v>
      </c>
      <c r="G45" s="1">
        <v>1.1599999999999999E-2</v>
      </c>
      <c r="H45" s="2">
        <f t="shared" si="2"/>
        <v>0.92749999999999999</v>
      </c>
      <c r="I45" s="1"/>
      <c r="J45" s="4">
        <f t="shared" si="3"/>
        <v>0.96269541778975742</v>
      </c>
      <c r="K45" s="4">
        <f t="shared" si="4"/>
        <v>0</v>
      </c>
      <c r="L45" s="4">
        <f t="shared" si="5"/>
        <v>0</v>
      </c>
      <c r="M45" s="4">
        <f t="shared" si="6"/>
        <v>2.4797843665768194E-2</v>
      </c>
      <c r="N45" s="4">
        <f t="shared" si="7"/>
        <v>1.2506738544474393E-2</v>
      </c>
      <c r="O45" s="5">
        <f t="shared" si="8"/>
        <v>0.98749326145552563</v>
      </c>
      <c r="P45" s="1"/>
      <c r="Q45" s="1">
        <f t="shared" si="9"/>
        <v>0.70147189596255266</v>
      </c>
      <c r="R45" s="1">
        <f t="shared" si="10"/>
        <v>5.6030894647652256E-2</v>
      </c>
      <c r="S45" s="1">
        <f t="shared" si="11"/>
        <v>4.7371123202110753E-2</v>
      </c>
      <c r="T45" s="2">
        <f t="shared" si="12"/>
        <v>0.80487391381231566</v>
      </c>
      <c r="U45" s="1"/>
      <c r="V45" s="1">
        <f t="shared" si="13"/>
        <v>0.87153016630891234</v>
      </c>
      <c r="W45" s="1">
        <f t="shared" si="14"/>
        <v>6.9614499471426283E-2</v>
      </c>
      <c r="X45" s="1">
        <f t="shared" si="15"/>
        <v>5.8855334219661361E-2</v>
      </c>
      <c r="Y45" s="2">
        <f t="shared" si="16"/>
        <v>1</v>
      </c>
      <c r="AA45" s="1">
        <f t="shared" si="17"/>
        <v>0.89659798215023701</v>
      </c>
      <c r="AB45" s="1">
        <f t="shared" si="18"/>
        <v>5.6030894647652256E-2</v>
      </c>
      <c r="AC45" s="1">
        <f t="shared" si="19"/>
        <v>4.7371123202110753E-2</v>
      </c>
      <c r="AD45" s="2">
        <f t="shared" si="20"/>
        <v>1</v>
      </c>
      <c r="AH45" s="1">
        <f t="shared" si="21"/>
        <v>0.953418072593884</v>
      </c>
      <c r="AI45" s="1">
        <f t="shared" si="22"/>
        <v>2.979086984590391E-2</v>
      </c>
      <c r="AJ45" s="1">
        <f t="shared" si="23"/>
        <v>1.6791057560212059E-2</v>
      </c>
      <c r="AK45" s="2">
        <f t="shared" si="24"/>
        <v>1</v>
      </c>
    </row>
    <row r="46" spans="2:37" x14ac:dyDescent="0.2">
      <c r="B46">
        <v>600</v>
      </c>
      <c r="C46" s="1">
        <v>0.79530000000000001</v>
      </c>
      <c r="D46" s="1"/>
      <c r="E46" s="1"/>
      <c r="F46" s="1">
        <v>5.9299999999999999E-2</v>
      </c>
      <c r="G46" s="1">
        <v>4.9100000000000005E-2</v>
      </c>
      <c r="H46" s="2">
        <f t="shared" si="2"/>
        <v>0.90370000000000006</v>
      </c>
      <c r="I46" s="1"/>
      <c r="J46" s="4">
        <f t="shared" si="3"/>
        <v>0.88004868872413411</v>
      </c>
      <c r="K46" s="4">
        <f t="shared" si="4"/>
        <v>0</v>
      </c>
      <c r="L46" s="4">
        <f t="shared" si="5"/>
        <v>0</v>
      </c>
      <c r="M46" s="4">
        <f t="shared" si="6"/>
        <v>6.5619121389841759E-2</v>
      </c>
      <c r="N46" s="4">
        <f t="shared" si="7"/>
        <v>5.4332189886024125E-2</v>
      </c>
      <c r="O46" s="5">
        <f t="shared" si="8"/>
        <v>0.94566781011397583</v>
      </c>
      <c r="P46" s="1"/>
      <c r="Q46" s="1">
        <f t="shared" si="9"/>
        <v>0.70147189596255266</v>
      </c>
      <c r="R46" s="1">
        <f t="shared" si="10"/>
        <v>5.6030894647652256E-2</v>
      </c>
      <c r="S46" s="1">
        <f t="shared" si="11"/>
        <v>4.7371123202110753E-2</v>
      </c>
      <c r="T46" s="2">
        <f t="shared" si="12"/>
        <v>0.80487391381231566</v>
      </c>
      <c r="U46" s="1"/>
      <c r="V46" s="1">
        <f t="shared" si="13"/>
        <v>0.87153016630891234</v>
      </c>
      <c r="W46" s="1">
        <f t="shared" si="14"/>
        <v>6.9614499471426283E-2</v>
      </c>
      <c r="X46" s="1">
        <f t="shared" si="15"/>
        <v>5.8855334219661361E-2</v>
      </c>
      <c r="Y46" s="2">
        <f t="shared" si="16"/>
        <v>1</v>
      </c>
      <c r="AA46" s="1">
        <f t="shared" si="17"/>
        <v>0.89659798215023701</v>
      </c>
      <c r="AB46" s="1">
        <f t="shared" si="18"/>
        <v>5.6030894647652256E-2</v>
      </c>
      <c r="AC46" s="1">
        <f t="shared" si="19"/>
        <v>4.7371123202110753E-2</v>
      </c>
      <c r="AD46" s="2">
        <f t="shared" si="20"/>
        <v>1</v>
      </c>
      <c r="AH46" s="1">
        <f t="shared" si="21"/>
        <v>0.953418072593884</v>
      </c>
      <c r="AI46" s="1">
        <f t="shared" si="22"/>
        <v>2.979086984590391E-2</v>
      </c>
      <c r="AJ46" s="1">
        <f t="shared" si="23"/>
        <v>1.6791057560212059E-2</v>
      </c>
      <c r="AK46" s="2">
        <f t="shared" si="24"/>
        <v>1</v>
      </c>
    </row>
    <row r="47" spans="2:37" x14ac:dyDescent="0.2">
      <c r="B47">
        <v>600</v>
      </c>
      <c r="C47" s="1">
        <v>0.62</v>
      </c>
      <c r="D47" s="1">
        <v>0.11</v>
      </c>
      <c r="E47" s="1">
        <v>0.03</v>
      </c>
      <c r="F47" s="1">
        <v>0.04</v>
      </c>
      <c r="G47" s="1"/>
      <c r="H47" s="2">
        <f t="shared" si="2"/>
        <v>0.8</v>
      </c>
      <c r="I47" s="1"/>
      <c r="J47" s="4">
        <f t="shared" si="3"/>
        <v>0.77499999999999991</v>
      </c>
      <c r="K47" s="4">
        <f t="shared" si="4"/>
        <v>0.13749999999999998</v>
      </c>
      <c r="L47" s="4">
        <f t="shared" si="5"/>
        <v>3.7499999999999999E-2</v>
      </c>
      <c r="M47" s="4">
        <f t="shared" si="6"/>
        <v>4.9999999999999996E-2</v>
      </c>
      <c r="N47" s="4">
        <f t="shared" si="7"/>
        <v>0</v>
      </c>
      <c r="O47" s="5">
        <f t="shared" si="8"/>
        <v>0.99999999999999989</v>
      </c>
      <c r="P47" s="1"/>
      <c r="Q47" s="1">
        <f t="shared" si="9"/>
        <v>0.70147189596255266</v>
      </c>
      <c r="R47" s="1">
        <f t="shared" si="10"/>
        <v>5.6030894647652256E-2</v>
      </c>
      <c r="S47" s="1">
        <f t="shared" si="11"/>
        <v>4.7371123202110753E-2</v>
      </c>
      <c r="T47" s="2">
        <f t="shared" si="12"/>
        <v>0.80487391381231566</v>
      </c>
      <c r="U47" s="1"/>
      <c r="V47" s="1">
        <f t="shared" si="13"/>
        <v>0.87153016630891234</v>
      </c>
      <c r="W47" s="1">
        <f t="shared" si="14"/>
        <v>6.9614499471426283E-2</v>
      </c>
      <c r="X47" s="1">
        <f t="shared" si="15"/>
        <v>5.8855334219661361E-2</v>
      </c>
      <c r="Y47" s="2">
        <f t="shared" si="16"/>
        <v>1</v>
      </c>
      <c r="AA47" s="1">
        <f t="shared" si="17"/>
        <v>0.89659798215023701</v>
      </c>
      <c r="AB47" s="1">
        <f t="shared" si="18"/>
        <v>5.6030894647652256E-2</v>
      </c>
      <c r="AC47" s="1">
        <f t="shared" si="19"/>
        <v>4.7371123202110753E-2</v>
      </c>
      <c r="AD47" s="2">
        <f t="shared" si="20"/>
        <v>1</v>
      </c>
      <c r="AH47" s="1">
        <f t="shared" si="21"/>
        <v>0.953418072593884</v>
      </c>
      <c r="AI47" s="1">
        <f t="shared" si="22"/>
        <v>2.979086984590391E-2</v>
      </c>
      <c r="AJ47" s="1">
        <f t="shared" si="23"/>
        <v>1.6791057560212059E-2</v>
      </c>
      <c r="AK47" s="2">
        <f t="shared" si="24"/>
        <v>1</v>
      </c>
    </row>
    <row r="48" spans="2:37" x14ac:dyDescent="0.2">
      <c r="B48">
        <v>600</v>
      </c>
      <c r="C48" s="1">
        <v>0.90720000000000001</v>
      </c>
      <c r="D48" s="1"/>
      <c r="E48" s="1"/>
      <c r="F48" s="1">
        <v>2.1700000000000001E-2</v>
      </c>
      <c r="G48" s="1">
        <v>1.0500000000000001E-2</v>
      </c>
      <c r="H48" s="2">
        <f t="shared" si="2"/>
        <v>0.93940000000000001</v>
      </c>
      <c r="I48" s="1"/>
      <c r="J48" s="4">
        <f t="shared" si="3"/>
        <v>0.96572280178837555</v>
      </c>
      <c r="K48" s="4">
        <f t="shared" si="4"/>
        <v>0</v>
      </c>
      <c r="L48" s="4">
        <f t="shared" si="5"/>
        <v>0</v>
      </c>
      <c r="M48" s="4">
        <f t="shared" si="6"/>
        <v>2.3099850968703428E-2</v>
      </c>
      <c r="N48" s="4">
        <f t="shared" si="7"/>
        <v>1.1177347242921014E-2</v>
      </c>
      <c r="O48" s="5">
        <f t="shared" si="8"/>
        <v>0.98882265275707892</v>
      </c>
      <c r="P48" s="1"/>
      <c r="Q48" s="1">
        <f t="shared" si="9"/>
        <v>0.70147189596255266</v>
      </c>
      <c r="R48" s="1">
        <f t="shared" si="10"/>
        <v>5.6030894647652256E-2</v>
      </c>
      <c r="S48" s="1">
        <f t="shared" si="11"/>
        <v>4.7371123202110753E-2</v>
      </c>
      <c r="T48" s="2">
        <f t="shared" si="12"/>
        <v>0.80487391381231566</v>
      </c>
      <c r="U48" s="1"/>
      <c r="V48" s="1">
        <f t="shared" si="13"/>
        <v>0.87153016630891234</v>
      </c>
      <c r="W48" s="1">
        <f t="shared" si="14"/>
        <v>6.9614499471426283E-2</v>
      </c>
      <c r="X48" s="1">
        <f t="shared" si="15"/>
        <v>5.8855334219661361E-2</v>
      </c>
      <c r="Y48" s="2">
        <f t="shared" si="16"/>
        <v>1</v>
      </c>
      <c r="AA48" s="1">
        <f t="shared" si="17"/>
        <v>0.89659798215023701</v>
      </c>
      <c r="AB48" s="1">
        <f t="shared" si="18"/>
        <v>5.6030894647652256E-2</v>
      </c>
      <c r="AC48" s="1">
        <f t="shared" si="19"/>
        <v>4.7371123202110753E-2</v>
      </c>
      <c r="AD48" s="2">
        <f t="shared" si="20"/>
        <v>1</v>
      </c>
      <c r="AH48" s="1">
        <f t="shared" si="21"/>
        <v>0.953418072593884</v>
      </c>
      <c r="AI48" s="1">
        <f t="shared" si="22"/>
        <v>2.979086984590391E-2</v>
      </c>
      <c r="AJ48" s="1">
        <f t="shared" si="23"/>
        <v>1.6791057560212059E-2</v>
      </c>
      <c r="AK48" s="2">
        <f t="shared" si="24"/>
        <v>1</v>
      </c>
    </row>
    <row r="49" spans="2:37" x14ac:dyDescent="0.2">
      <c r="B49">
        <v>600</v>
      </c>
      <c r="C49" s="1">
        <v>0.8073999999999999</v>
      </c>
      <c r="D49" s="1"/>
      <c r="E49" s="1"/>
      <c r="F49" s="1">
        <v>5.1399999999999994E-2</v>
      </c>
      <c r="G49" s="1">
        <v>3.6200000000000003E-2</v>
      </c>
      <c r="H49" s="2">
        <f t="shared" si="2"/>
        <v>0.89499999999999991</v>
      </c>
      <c r="I49" s="1"/>
      <c r="J49" s="4">
        <f t="shared" si="3"/>
        <v>0.90212290502793291</v>
      </c>
      <c r="K49" s="4">
        <f t="shared" si="4"/>
        <v>0</v>
      </c>
      <c r="L49" s="4">
        <f t="shared" si="5"/>
        <v>0</v>
      </c>
      <c r="M49" s="4">
        <f t="shared" si="6"/>
        <v>5.7430167597765362E-2</v>
      </c>
      <c r="N49" s="4">
        <f t="shared" si="7"/>
        <v>4.0446927374301681E-2</v>
      </c>
      <c r="O49" s="5">
        <f t="shared" si="8"/>
        <v>0.95955307262569822</v>
      </c>
      <c r="P49" s="1"/>
      <c r="Q49" s="1">
        <f t="shared" si="9"/>
        <v>0.70147189596255266</v>
      </c>
      <c r="R49" s="1">
        <f t="shared" si="10"/>
        <v>5.6030894647652256E-2</v>
      </c>
      <c r="S49" s="1">
        <f t="shared" si="11"/>
        <v>4.7371123202110753E-2</v>
      </c>
      <c r="T49" s="2">
        <f t="shared" si="12"/>
        <v>0.80487391381231566</v>
      </c>
      <c r="U49" s="1"/>
      <c r="V49" s="1">
        <f t="shared" si="13"/>
        <v>0.87153016630891234</v>
      </c>
      <c r="W49" s="1">
        <f t="shared" si="14"/>
        <v>6.9614499471426283E-2</v>
      </c>
      <c r="X49" s="1">
        <f t="shared" si="15"/>
        <v>5.8855334219661361E-2</v>
      </c>
      <c r="Y49" s="2">
        <f t="shared" si="16"/>
        <v>1</v>
      </c>
      <c r="AA49" s="1">
        <f t="shared" si="17"/>
        <v>0.89659798215023701</v>
      </c>
      <c r="AB49" s="1">
        <f t="shared" si="18"/>
        <v>5.6030894647652256E-2</v>
      </c>
      <c r="AC49" s="1">
        <f t="shared" si="19"/>
        <v>4.7371123202110753E-2</v>
      </c>
      <c r="AD49" s="2">
        <f t="shared" si="20"/>
        <v>1</v>
      </c>
      <c r="AH49" s="1">
        <f t="shared" si="21"/>
        <v>0.953418072593884</v>
      </c>
      <c r="AI49" s="1">
        <f t="shared" si="22"/>
        <v>2.979086984590391E-2</v>
      </c>
      <c r="AJ49" s="1">
        <f t="shared" si="23"/>
        <v>1.6791057560212059E-2</v>
      </c>
      <c r="AK49" s="2">
        <f t="shared" si="24"/>
        <v>1</v>
      </c>
    </row>
    <row r="50" spans="2:37" x14ac:dyDescent="0.2">
      <c r="B50">
        <v>650</v>
      </c>
      <c r="C50" s="1">
        <v>0.82700000000000007</v>
      </c>
      <c r="D50" s="1">
        <v>4.5999999999999999E-2</v>
      </c>
      <c r="E50" s="1">
        <v>9.1999999999999998E-2</v>
      </c>
      <c r="F50" s="1">
        <v>6.6E-3</v>
      </c>
      <c r="G50" s="1"/>
      <c r="H50" s="2">
        <f t="shared" si="2"/>
        <v>0.97160000000000013</v>
      </c>
      <c r="I50" s="1"/>
      <c r="J50" s="4">
        <f t="shared" si="3"/>
        <v>0.85117332235487853</v>
      </c>
      <c r="K50" s="4">
        <f t="shared" si="4"/>
        <v>4.7344586249485378E-2</v>
      </c>
      <c r="L50" s="4">
        <f t="shared" si="5"/>
        <v>9.4689172498970756E-2</v>
      </c>
      <c r="M50" s="4">
        <f t="shared" si="6"/>
        <v>6.7929188966652935E-3</v>
      </c>
      <c r="N50" s="4">
        <f t="shared" si="7"/>
        <v>0</v>
      </c>
      <c r="O50" s="5">
        <f t="shared" si="8"/>
        <v>1</v>
      </c>
      <c r="P50" s="1"/>
      <c r="Q50" s="1">
        <f t="shared" si="9"/>
        <v>0.71968852571136877</v>
      </c>
      <c r="R50" s="1">
        <f t="shared" si="10"/>
        <v>4.8014394225193269E-2</v>
      </c>
      <c r="S50" s="1">
        <f t="shared" si="11"/>
        <v>3.8786263255678619E-2</v>
      </c>
      <c r="T50" s="2">
        <f t="shared" si="12"/>
        <v>0.80648918319224061</v>
      </c>
      <c r="U50" s="1"/>
      <c r="V50" s="1">
        <f t="shared" si="13"/>
        <v>0.89237219879713947</v>
      </c>
      <c r="W50" s="1">
        <f t="shared" si="14"/>
        <v>5.9535075269259018E-2</v>
      </c>
      <c r="X50" s="1">
        <f t="shared" si="15"/>
        <v>4.8092725933601574E-2</v>
      </c>
      <c r="Y50" s="2">
        <f t="shared" si="16"/>
        <v>1</v>
      </c>
      <c r="AA50" s="1">
        <f t="shared" si="17"/>
        <v>0.91319934251912815</v>
      </c>
      <c r="AB50" s="1">
        <f t="shared" si="18"/>
        <v>4.8014394225193269E-2</v>
      </c>
      <c r="AC50" s="1">
        <f t="shared" si="19"/>
        <v>3.8786263255678619E-2</v>
      </c>
      <c r="AD50" s="2">
        <f t="shared" si="20"/>
        <v>1</v>
      </c>
      <c r="AH50" s="1">
        <f t="shared" si="21"/>
        <v>0.96112558731114617</v>
      </c>
      <c r="AI50" s="1">
        <f t="shared" si="22"/>
        <v>2.5267135388958712E-2</v>
      </c>
      <c r="AJ50" s="1">
        <f t="shared" si="23"/>
        <v>1.3607277299895044E-2</v>
      </c>
      <c r="AK50" s="2">
        <f t="shared" si="24"/>
        <v>1</v>
      </c>
    </row>
    <row r="51" spans="2:37" x14ac:dyDescent="0.2">
      <c r="B51">
        <v>650</v>
      </c>
      <c r="C51" s="1">
        <v>0.65008574999999991</v>
      </c>
      <c r="D51" s="1">
        <v>4.1579689999999996E-2</v>
      </c>
      <c r="E51" s="1">
        <v>3.5691318999999999E-2</v>
      </c>
      <c r="F51" s="1"/>
      <c r="G51" s="1"/>
      <c r="H51" s="2">
        <f t="shared" si="2"/>
        <v>0.72735675899999985</v>
      </c>
      <c r="I51" s="1"/>
      <c r="J51" s="4">
        <f t="shared" si="3"/>
        <v>0.89376463744389301</v>
      </c>
      <c r="K51" s="4">
        <f t="shared" si="4"/>
        <v>5.7165468644527991E-2</v>
      </c>
      <c r="L51" s="4">
        <f t="shared" si="5"/>
        <v>4.90698939115791E-2</v>
      </c>
      <c r="M51" s="4">
        <f t="shared" si="6"/>
        <v>0</v>
      </c>
      <c r="N51" s="4">
        <f t="shared" si="7"/>
        <v>0</v>
      </c>
      <c r="O51" s="5">
        <f t="shared" si="8"/>
        <v>1</v>
      </c>
      <c r="P51" s="1"/>
      <c r="Q51" s="1">
        <f t="shared" si="9"/>
        <v>0.71968852571136877</v>
      </c>
      <c r="R51" s="1">
        <f t="shared" si="10"/>
        <v>4.8014394225193269E-2</v>
      </c>
      <c r="S51" s="1">
        <f t="shared" si="11"/>
        <v>3.8786263255678619E-2</v>
      </c>
      <c r="T51" s="2">
        <f t="shared" si="12"/>
        <v>0.80648918319224061</v>
      </c>
      <c r="U51" s="1"/>
      <c r="V51" s="1">
        <f t="shared" si="13"/>
        <v>0.89237219879713947</v>
      </c>
      <c r="W51" s="1">
        <f t="shared" si="14"/>
        <v>5.9535075269259018E-2</v>
      </c>
      <c r="X51" s="1">
        <f t="shared" si="15"/>
        <v>4.8092725933601574E-2</v>
      </c>
      <c r="Y51" s="2">
        <f t="shared" si="16"/>
        <v>1</v>
      </c>
      <c r="AA51" s="1">
        <f t="shared" si="17"/>
        <v>0.91319934251912815</v>
      </c>
      <c r="AB51" s="1">
        <f t="shared" si="18"/>
        <v>4.8014394225193269E-2</v>
      </c>
      <c r="AC51" s="1">
        <f t="shared" si="19"/>
        <v>3.8786263255678619E-2</v>
      </c>
      <c r="AD51" s="2">
        <f t="shared" si="20"/>
        <v>1</v>
      </c>
      <c r="AH51" s="1">
        <f t="shared" si="21"/>
        <v>0.96112558731114617</v>
      </c>
      <c r="AI51" s="1">
        <f t="shared" si="22"/>
        <v>2.5267135388958712E-2</v>
      </c>
      <c r="AJ51" s="1">
        <f t="shared" si="23"/>
        <v>1.3607277299895044E-2</v>
      </c>
      <c r="AK51" s="2">
        <f t="shared" si="24"/>
        <v>1</v>
      </c>
    </row>
    <row r="52" spans="2:37" x14ac:dyDescent="0.2">
      <c r="B52">
        <v>660</v>
      </c>
      <c r="C52" s="1">
        <v>0.51400000000000001</v>
      </c>
      <c r="D52" s="1">
        <v>0.21299999999999999</v>
      </c>
      <c r="E52" s="1">
        <v>0.157</v>
      </c>
      <c r="F52" s="1">
        <v>3.6000000000000004E-2</v>
      </c>
      <c r="G52" s="1"/>
      <c r="H52" s="2">
        <f t="shared" si="2"/>
        <v>0.92</v>
      </c>
      <c r="I52" s="1"/>
      <c r="J52" s="4">
        <f t="shared" si="3"/>
        <v>0.55869565217391304</v>
      </c>
      <c r="K52" s="4">
        <f t="shared" si="4"/>
        <v>0.23152173913043478</v>
      </c>
      <c r="L52" s="4">
        <f t="shared" si="5"/>
        <v>0.17065217391304346</v>
      </c>
      <c r="M52" s="4">
        <f t="shared" si="6"/>
        <v>3.9130434782608699E-2</v>
      </c>
      <c r="N52" s="4">
        <f t="shared" si="7"/>
        <v>0</v>
      </c>
      <c r="O52" s="5">
        <f t="shared" si="8"/>
        <v>0.99999999999999989</v>
      </c>
      <c r="P52" s="1"/>
      <c r="Q52" s="1">
        <f t="shared" si="9"/>
        <v>0.72321654518078138</v>
      </c>
      <c r="R52" s="1">
        <f t="shared" si="10"/>
        <v>4.662094445135339E-2</v>
      </c>
      <c r="S52" s="1">
        <f t="shared" si="11"/>
        <v>3.7334879567559903E-2</v>
      </c>
      <c r="T52" s="2">
        <f t="shared" si="12"/>
        <v>0.80717236919969459</v>
      </c>
      <c r="U52" s="1"/>
      <c r="V52" s="1">
        <f t="shared" si="13"/>
        <v>0.89598773790763575</v>
      </c>
      <c r="W52" s="1">
        <f t="shared" si="14"/>
        <v>5.7758350298310765E-2</v>
      </c>
      <c r="X52" s="1">
        <f t="shared" si="15"/>
        <v>4.6253911794053554E-2</v>
      </c>
      <c r="Y52" s="2">
        <f t="shared" si="16"/>
        <v>1</v>
      </c>
      <c r="AA52" s="1">
        <f t="shared" si="17"/>
        <v>0.91604417598108678</v>
      </c>
      <c r="AB52" s="1">
        <f t="shared" si="18"/>
        <v>4.662094445135339E-2</v>
      </c>
      <c r="AC52" s="1">
        <f t="shared" si="19"/>
        <v>3.7334879567559903E-2</v>
      </c>
      <c r="AD52" s="2">
        <f t="shared" si="20"/>
        <v>1</v>
      </c>
      <c r="AH52" s="1">
        <f t="shared" si="21"/>
        <v>0.96243386551260512</v>
      </c>
      <c r="AI52" s="1">
        <f t="shared" si="22"/>
        <v>2.4490945392512863E-2</v>
      </c>
      <c r="AJ52" s="1">
        <f t="shared" si="23"/>
        <v>1.3075189094882011E-2</v>
      </c>
      <c r="AK52" s="2">
        <f t="shared" si="24"/>
        <v>1</v>
      </c>
    </row>
    <row r="53" spans="2:37" x14ac:dyDescent="0.2">
      <c r="B53">
        <v>670</v>
      </c>
      <c r="C53" s="1">
        <v>0.63636364000000001</v>
      </c>
      <c r="D53" s="1">
        <v>3.4335654E-2</v>
      </c>
      <c r="E53" s="1">
        <v>2.2025723000000001E-2</v>
      </c>
      <c r="F53" s="1"/>
      <c r="G53" s="1"/>
      <c r="H53" s="2">
        <f t="shared" si="2"/>
        <v>0.69272501700000011</v>
      </c>
      <c r="I53" s="1"/>
      <c r="J53" s="4">
        <f t="shared" si="3"/>
        <v>0.91863816721375879</v>
      </c>
      <c r="K53" s="4">
        <f t="shared" si="4"/>
        <v>4.9566066126351539E-2</v>
      </c>
      <c r="L53" s="4">
        <f t="shared" si="5"/>
        <v>3.1795766659889514E-2</v>
      </c>
      <c r="M53" s="4">
        <f t="shared" si="6"/>
        <v>0</v>
      </c>
      <c r="N53" s="4">
        <f t="shared" si="7"/>
        <v>0</v>
      </c>
      <c r="O53" s="5">
        <f t="shared" si="8"/>
        <v>0.99999999999999978</v>
      </c>
      <c r="P53" s="1"/>
      <c r="Q53" s="1">
        <f t="shared" si="9"/>
        <v>0.72670841599955527</v>
      </c>
      <c r="R53" s="1">
        <f t="shared" si="10"/>
        <v>4.5287987760178762E-2</v>
      </c>
      <c r="S53" s="1">
        <f t="shared" si="11"/>
        <v>3.5958423961587799E-2</v>
      </c>
      <c r="T53" s="2">
        <f t="shared" si="12"/>
        <v>0.80795482772132177</v>
      </c>
      <c r="U53" s="1"/>
      <c r="V53" s="1">
        <f t="shared" si="13"/>
        <v>0.89944188841484363</v>
      </c>
      <c r="W53" s="1">
        <f t="shared" si="14"/>
        <v>5.6052623496173237E-2</v>
      </c>
      <c r="X53" s="1">
        <f t="shared" si="15"/>
        <v>4.4505488088983247E-2</v>
      </c>
      <c r="Y53" s="2">
        <f t="shared" si="16"/>
        <v>1</v>
      </c>
      <c r="AA53" s="1">
        <f t="shared" si="17"/>
        <v>0.9187535882782335</v>
      </c>
      <c r="AB53" s="1">
        <f t="shared" si="18"/>
        <v>4.5287987760178762E-2</v>
      </c>
      <c r="AC53" s="1">
        <f t="shared" si="19"/>
        <v>3.5958423961587799E-2</v>
      </c>
      <c r="AD53" s="2">
        <f t="shared" si="20"/>
        <v>1</v>
      </c>
      <c r="AH53" s="1">
        <f t="shared" si="21"/>
        <v>0.96367660329436411</v>
      </c>
      <c r="AI53" s="1">
        <f t="shared" si="22"/>
        <v>2.3751185721382486E-2</v>
      </c>
      <c r="AJ53" s="1">
        <f t="shared" si="23"/>
        <v>1.2572210984253438E-2</v>
      </c>
      <c r="AK53" s="2">
        <f t="shared" si="24"/>
        <v>1</v>
      </c>
    </row>
    <row r="54" spans="2:37" x14ac:dyDescent="0.2">
      <c r="B54">
        <v>700</v>
      </c>
      <c r="C54" s="1">
        <v>0.76400000000000001</v>
      </c>
      <c r="D54" s="1">
        <v>3.4000000000000002E-2</v>
      </c>
      <c r="E54" s="1">
        <v>0.05</v>
      </c>
      <c r="F54" s="1">
        <v>6.9999999999999993E-3</v>
      </c>
      <c r="G54" s="1"/>
      <c r="H54" s="2">
        <f t="shared" si="2"/>
        <v>0.85500000000000009</v>
      </c>
      <c r="I54" s="1"/>
      <c r="J54" s="4">
        <f t="shared" si="3"/>
        <v>0.89356725146198823</v>
      </c>
      <c r="K54" s="4">
        <f t="shared" si="4"/>
        <v>3.9766081871345026E-2</v>
      </c>
      <c r="L54" s="4">
        <f t="shared" si="5"/>
        <v>5.8479532163742687E-2</v>
      </c>
      <c r="M54" s="4">
        <f t="shared" si="6"/>
        <v>8.1871345029239755E-3</v>
      </c>
      <c r="N54" s="4">
        <f t="shared" si="7"/>
        <v>0</v>
      </c>
      <c r="O54" s="5">
        <f t="shared" si="8"/>
        <v>0.99999999999999989</v>
      </c>
      <c r="P54" s="1"/>
      <c r="Q54" s="1">
        <f t="shared" si="9"/>
        <v>0.73697597899906209</v>
      </c>
      <c r="R54" s="1">
        <f t="shared" si="10"/>
        <v>4.1618574389354228E-2</v>
      </c>
      <c r="S54" s="1">
        <f t="shared" si="11"/>
        <v>3.2231506267920255E-2</v>
      </c>
      <c r="T54" s="2">
        <f t="shared" si="12"/>
        <v>0.81082605965633658</v>
      </c>
      <c r="U54" s="1"/>
      <c r="V54" s="1">
        <f t="shared" si="13"/>
        <v>0.90891994679034438</v>
      </c>
      <c r="W54" s="1">
        <f t="shared" si="14"/>
        <v>5.1328609747686195E-2</v>
      </c>
      <c r="X54" s="1">
        <f t="shared" si="15"/>
        <v>3.9751443461969356E-2</v>
      </c>
      <c r="Y54" s="2">
        <f t="shared" si="16"/>
        <v>0.99999999999999989</v>
      </c>
      <c r="AA54" s="1">
        <f t="shared" si="17"/>
        <v>0.9261499193427255</v>
      </c>
      <c r="AB54" s="1">
        <f t="shared" si="18"/>
        <v>4.1618574389354228E-2</v>
      </c>
      <c r="AC54" s="1">
        <f t="shared" si="19"/>
        <v>3.2231506267920255E-2</v>
      </c>
      <c r="AD54" s="2">
        <f t="shared" si="20"/>
        <v>1</v>
      </c>
      <c r="AH54" s="1">
        <f t="shared" si="21"/>
        <v>0.96705333361713008</v>
      </c>
      <c r="AI54" s="1">
        <f t="shared" si="22"/>
        <v>2.1728329432982339E-2</v>
      </c>
      <c r="AJ54" s="1">
        <f t="shared" si="23"/>
        <v>1.1218336949887582E-2</v>
      </c>
      <c r="AK54" s="2">
        <f t="shared" si="24"/>
        <v>1</v>
      </c>
    </row>
    <row r="55" spans="2:37" x14ac:dyDescent="0.2">
      <c r="B55">
        <v>740</v>
      </c>
      <c r="C55" s="1">
        <v>0.69468269999999999</v>
      </c>
      <c r="D55" s="1"/>
      <c r="E55" s="1">
        <v>2.250804E-2</v>
      </c>
      <c r="F55" s="1"/>
      <c r="G55" s="1"/>
      <c r="H55" s="2">
        <f t="shared" si="2"/>
        <v>0.71719073999999994</v>
      </c>
      <c r="I55" s="1"/>
      <c r="J55" s="4">
        <f t="shared" si="3"/>
        <v>0.96861638230298408</v>
      </c>
      <c r="K55" s="4">
        <f t="shared" si="4"/>
        <v>0</v>
      </c>
      <c r="L55" s="4">
        <f t="shared" si="5"/>
        <v>3.1383617697016003E-2</v>
      </c>
      <c r="M55" s="4">
        <f t="shared" si="6"/>
        <v>0</v>
      </c>
      <c r="N55" s="4">
        <f t="shared" si="7"/>
        <v>0</v>
      </c>
      <c r="O55" s="5">
        <f t="shared" si="8"/>
        <v>1</v>
      </c>
      <c r="P55" s="1"/>
      <c r="Q55" s="1">
        <f t="shared" si="9"/>
        <v>0.75021086626779732</v>
      </c>
      <c r="R55" s="1">
        <f t="shared" si="10"/>
        <v>3.7388094485651988E-2</v>
      </c>
      <c r="S55" s="1">
        <f t="shared" si="11"/>
        <v>2.805399206683629E-2</v>
      </c>
      <c r="T55" s="2">
        <f t="shared" si="12"/>
        <v>0.8156529528202856</v>
      </c>
      <c r="U55" s="1"/>
      <c r="V55" s="1">
        <f t="shared" si="13"/>
        <v>0.91976724129274712</v>
      </c>
      <c r="W55" s="1">
        <f t="shared" si="14"/>
        <v>4.5838238378681846E-2</v>
      </c>
      <c r="X55" s="1">
        <f t="shared" si="15"/>
        <v>3.4394520328571015E-2</v>
      </c>
      <c r="Y55" s="2">
        <f t="shared" si="16"/>
        <v>1</v>
      </c>
      <c r="AA55" s="1">
        <f t="shared" si="17"/>
        <v>0.93455791344751171</v>
      </c>
      <c r="AB55" s="1">
        <f t="shared" si="18"/>
        <v>3.7388094485651988E-2</v>
      </c>
      <c r="AC55" s="1">
        <f t="shared" si="19"/>
        <v>2.805399206683629E-2</v>
      </c>
      <c r="AD55" s="2">
        <f t="shared" si="20"/>
        <v>1</v>
      </c>
      <c r="AH55" s="1">
        <f t="shared" si="21"/>
        <v>0.97086507164172886</v>
      </c>
      <c r="AI55" s="1">
        <f t="shared" si="22"/>
        <v>1.9420302642057144E-2</v>
      </c>
      <c r="AJ55" s="1">
        <f t="shared" si="23"/>
        <v>9.7146257162140075E-3</v>
      </c>
      <c r="AK55" s="2">
        <f t="shared" si="24"/>
        <v>1</v>
      </c>
    </row>
    <row r="56" spans="2:37" x14ac:dyDescent="0.2">
      <c r="B56">
        <v>750</v>
      </c>
      <c r="C56" s="1">
        <v>0.8284999999999999</v>
      </c>
      <c r="D56" s="1"/>
      <c r="E56" s="1"/>
      <c r="F56" s="1">
        <v>4.6500000000000007E-2</v>
      </c>
      <c r="G56" s="1">
        <v>2.9300000000000003E-2</v>
      </c>
      <c r="H56" s="2">
        <f t="shared" si="2"/>
        <v>0.90429999999999988</v>
      </c>
      <c r="I56" s="1"/>
      <c r="J56" s="4">
        <f t="shared" si="3"/>
        <v>0.91617825942718123</v>
      </c>
      <c r="K56" s="4">
        <f t="shared" si="4"/>
        <v>0</v>
      </c>
      <c r="L56" s="4">
        <f t="shared" si="5"/>
        <v>0</v>
      </c>
      <c r="M56" s="4">
        <f t="shared" si="6"/>
        <v>5.1420988609974579E-2</v>
      </c>
      <c r="N56" s="4">
        <f t="shared" si="7"/>
        <v>3.2400751962844199E-2</v>
      </c>
      <c r="O56" s="5">
        <f t="shared" si="8"/>
        <v>0.9675992480371558</v>
      </c>
      <c r="P56" s="1"/>
      <c r="Q56" s="1">
        <f t="shared" si="9"/>
        <v>0.75344326161458253</v>
      </c>
      <c r="R56" s="1">
        <f t="shared" si="10"/>
        <v>3.6432430225851353E-2</v>
      </c>
      <c r="S56" s="1">
        <f t="shared" si="11"/>
        <v>2.7128917807376654E-2</v>
      </c>
      <c r="T56" s="2">
        <f t="shared" si="12"/>
        <v>0.81700460964781063</v>
      </c>
      <c r="U56" s="1"/>
      <c r="V56" s="1">
        <f t="shared" si="13"/>
        <v>0.92220197134428927</v>
      </c>
      <c r="W56" s="1">
        <f t="shared" si="14"/>
        <v>4.4592686253699873E-2</v>
      </c>
      <c r="X56" s="1">
        <f t="shared" si="15"/>
        <v>3.3205342402010708E-2</v>
      </c>
      <c r="Y56" s="2">
        <f t="shared" si="16"/>
        <v>0.99999999999999978</v>
      </c>
      <c r="AA56" s="1">
        <f t="shared" si="17"/>
        <v>0.9364386519667719</v>
      </c>
      <c r="AB56" s="1">
        <f t="shared" si="18"/>
        <v>3.6432430225851353E-2</v>
      </c>
      <c r="AC56" s="1">
        <f t="shared" si="19"/>
        <v>2.7128917807376654E-2</v>
      </c>
      <c r="AD56" s="2">
        <f t="shared" si="20"/>
        <v>0.99999999999999989</v>
      </c>
      <c r="AH56" s="1">
        <f t="shared" si="21"/>
        <v>0.97171396822433986</v>
      </c>
      <c r="AI56" s="1">
        <f t="shared" si="22"/>
        <v>1.8902413560389103E-2</v>
      </c>
      <c r="AJ56" s="1">
        <f t="shared" si="23"/>
        <v>9.3836182152710924E-3</v>
      </c>
      <c r="AK56" s="2">
        <f t="shared" si="24"/>
        <v>1</v>
      </c>
    </row>
    <row r="57" spans="2:37" x14ac:dyDescent="0.2">
      <c r="B57">
        <v>750</v>
      </c>
      <c r="C57" s="1">
        <v>0.83489999999999998</v>
      </c>
      <c r="D57" s="1"/>
      <c r="E57" s="1"/>
      <c r="F57" s="1">
        <v>4.3799999999999999E-2</v>
      </c>
      <c r="G57" s="1">
        <v>2.0400000000000001E-2</v>
      </c>
      <c r="H57" s="2">
        <f t="shared" si="2"/>
        <v>0.8990999999999999</v>
      </c>
      <c r="I57" s="1"/>
      <c r="J57" s="4">
        <f t="shared" si="3"/>
        <v>0.92859526192859532</v>
      </c>
      <c r="K57" s="4">
        <f t="shared" si="4"/>
        <v>0</v>
      </c>
      <c r="L57" s="4">
        <f t="shared" si="5"/>
        <v>0</v>
      </c>
      <c r="M57" s="4">
        <f t="shared" si="6"/>
        <v>4.8715382048715387E-2</v>
      </c>
      <c r="N57" s="4">
        <f t="shared" si="7"/>
        <v>2.2689356022689362E-2</v>
      </c>
      <c r="O57" s="5">
        <f t="shared" si="8"/>
        <v>0.97731064397731071</v>
      </c>
      <c r="P57" s="1"/>
      <c r="Q57" s="1">
        <f t="shared" si="9"/>
        <v>0.75344326161458253</v>
      </c>
      <c r="R57" s="1">
        <f t="shared" si="10"/>
        <v>3.6432430225851353E-2</v>
      </c>
      <c r="S57" s="1">
        <f t="shared" si="11"/>
        <v>2.7128917807376654E-2</v>
      </c>
      <c r="T57" s="2">
        <f t="shared" si="12"/>
        <v>0.81700460964781063</v>
      </c>
      <c r="U57" s="1"/>
      <c r="V57" s="1">
        <f t="shared" si="13"/>
        <v>0.92220197134428927</v>
      </c>
      <c r="W57" s="1">
        <f t="shared" si="14"/>
        <v>4.4592686253699873E-2</v>
      </c>
      <c r="X57" s="1">
        <f t="shared" si="15"/>
        <v>3.3205342402010708E-2</v>
      </c>
      <c r="Y57" s="2">
        <f t="shared" si="16"/>
        <v>0.99999999999999978</v>
      </c>
      <c r="AA57" s="1">
        <f t="shared" si="17"/>
        <v>0.9364386519667719</v>
      </c>
      <c r="AB57" s="1">
        <f t="shared" si="18"/>
        <v>3.6432430225851353E-2</v>
      </c>
      <c r="AC57" s="1">
        <f t="shared" si="19"/>
        <v>2.7128917807376654E-2</v>
      </c>
      <c r="AD57" s="2">
        <f t="shared" si="20"/>
        <v>0.99999999999999989</v>
      </c>
      <c r="AH57" s="1">
        <f t="shared" si="21"/>
        <v>0.97171396822433986</v>
      </c>
      <c r="AI57" s="1">
        <f t="shared" si="22"/>
        <v>1.8902413560389103E-2</v>
      </c>
      <c r="AJ57" s="1">
        <f t="shared" si="23"/>
        <v>9.3836182152710924E-3</v>
      </c>
      <c r="AK57" s="2">
        <f t="shared" si="24"/>
        <v>1</v>
      </c>
    </row>
    <row r="58" spans="2:37" x14ac:dyDescent="0.2">
      <c r="B58">
        <v>750</v>
      </c>
      <c r="C58" s="1">
        <v>0.871</v>
      </c>
      <c r="D58" s="1"/>
      <c r="E58" s="1"/>
      <c r="F58" s="1">
        <v>3.3099999999999997E-2</v>
      </c>
      <c r="G58" s="1">
        <v>1.84E-2</v>
      </c>
      <c r="H58" s="2">
        <f t="shared" si="2"/>
        <v>0.92249999999999999</v>
      </c>
      <c r="I58" s="1"/>
      <c r="J58" s="4">
        <f t="shared" si="3"/>
        <v>0.94417344173441731</v>
      </c>
      <c r="K58" s="4">
        <f t="shared" si="4"/>
        <v>0</v>
      </c>
      <c r="L58" s="4">
        <f t="shared" si="5"/>
        <v>0</v>
      </c>
      <c r="M58" s="4">
        <f t="shared" si="6"/>
        <v>3.5880758807588072E-2</v>
      </c>
      <c r="N58" s="4">
        <f t="shared" si="7"/>
        <v>1.994579945799458E-2</v>
      </c>
      <c r="O58" s="5">
        <f t="shared" si="8"/>
        <v>0.98005420054200543</v>
      </c>
      <c r="P58" s="1"/>
      <c r="Q58" s="1">
        <f t="shared" si="9"/>
        <v>0.75344326161458253</v>
      </c>
      <c r="R58" s="1">
        <f t="shared" si="10"/>
        <v>3.6432430225851353E-2</v>
      </c>
      <c r="S58" s="1">
        <f t="shared" si="11"/>
        <v>2.7128917807376654E-2</v>
      </c>
      <c r="T58" s="2">
        <f t="shared" si="12"/>
        <v>0.81700460964781063</v>
      </c>
      <c r="U58" s="1"/>
      <c r="V58" s="1">
        <f t="shared" si="13"/>
        <v>0.92220197134428927</v>
      </c>
      <c r="W58" s="1">
        <f t="shared" si="14"/>
        <v>4.4592686253699873E-2</v>
      </c>
      <c r="X58" s="1">
        <f t="shared" si="15"/>
        <v>3.3205342402010708E-2</v>
      </c>
      <c r="Y58" s="2">
        <f t="shared" si="16"/>
        <v>0.99999999999999978</v>
      </c>
      <c r="AA58" s="1">
        <f t="shared" si="17"/>
        <v>0.9364386519667719</v>
      </c>
      <c r="AB58" s="1">
        <f t="shared" si="18"/>
        <v>3.6432430225851353E-2</v>
      </c>
      <c r="AC58" s="1">
        <f t="shared" si="19"/>
        <v>2.7128917807376654E-2</v>
      </c>
      <c r="AD58" s="2">
        <f t="shared" si="20"/>
        <v>0.99999999999999989</v>
      </c>
      <c r="AH58" s="1">
        <f t="shared" si="21"/>
        <v>0.97171396822433986</v>
      </c>
      <c r="AI58" s="1">
        <f t="shared" si="22"/>
        <v>1.8902413560389103E-2</v>
      </c>
      <c r="AJ58" s="1">
        <f t="shared" si="23"/>
        <v>9.3836182152710924E-3</v>
      </c>
      <c r="AK58" s="2">
        <f t="shared" si="24"/>
        <v>1</v>
      </c>
    </row>
    <row r="59" spans="2:37" x14ac:dyDescent="0.2">
      <c r="B59">
        <v>750</v>
      </c>
      <c r="C59" s="1">
        <v>0.87840000000000007</v>
      </c>
      <c r="D59" s="1"/>
      <c r="E59" s="1"/>
      <c r="F59" s="1">
        <v>3.0200000000000001E-2</v>
      </c>
      <c r="G59" s="1">
        <v>1.4999999999999999E-2</v>
      </c>
      <c r="H59" s="2">
        <f t="shared" si="2"/>
        <v>0.92360000000000009</v>
      </c>
      <c r="I59" s="1"/>
      <c r="J59" s="4">
        <f t="shared" si="3"/>
        <v>0.95106106539627544</v>
      </c>
      <c r="K59" s="4">
        <f t="shared" si="4"/>
        <v>0</v>
      </c>
      <c r="L59" s="4">
        <f t="shared" si="5"/>
        <v>0</v>
      </c>
      <c r="M59" s="4">
        <f t="shared" si="6"/>
        <v>3.2698137721957558E-2</v>
      </c>
      <c r="N59" s="4">
        <f t="shared" si="7"/>
        <v>1.6240796881766998E-2</v>
      </c>
      <c r="O59" s="5">
        <f t="shared" si="8"/>
        <v>0.98375920311823295</v>
      </c>
      <c r="P59" s="1"/>
      <c r="Q59" s="1">
        <f t="shared" si="9"/>
        <v>0.75344326161458253</v>
      </c>
      <c r="R59" s="1">
        <f t="shared" si="10"/>
        <v>3.6432430225851353E-2</v>
      </c>
      <c r="S59" s="1">
        <f t="shared" si="11"/>
        <v>2.7128917807376654E-2</v>
      </c>
      <c r="T59" s="2">
        <f t="shared" si="12"/>
        <v>0.81700460964781063</v>
      </c>
      <c r="U59" s="1"/>
      <c r="V59" s="1">
        <f t="shared" si="13"/>
        <v>0.92220197134428927</v>
      </c>
      <c r="W59" s="1">
        <f t="shared" si="14"/>
        <v>4.4592686253699873E-2</v>
      </c>
      <c r="X59" s="1">
        <f t="shared" si="15"/>
        <v>3.3205342402010708E-2</v>
      </c>
      <c r="Y59" s="2">
        <f t="shared" si="16"/>
        <v>0.99999999999999978</v>
      </c>
      <c r="AA59" s="1">
        <f t="shared" si="17"/>
        <v>0.9364386519667719</v>
      </c>
      <c r="AB59" s="1">
        <f t="shared" si="18"/>
        <v>3.6432430225851353E-2</v>
      </c>
      <c r="AC59" s="1">
        <f t="shared" si="19"/>
        <v>2.7128917807376654E-2</v>
      </c>
      <c r="AD59" s="2">
        <f t="shared" si="20"/>
        <v>0.99999999999999989</v>
      </c>
      <c r="AH59" s="1">
        <f t="shared" si="21"/>
        <v>0.97171396822433986</v>
      </c>
      <c r="AI59" s="1">
        <f t="shared" si="22"/>
        <v>1.8902413560389103E-2</v>
      </c>
      <c r="AJ59" s="1">
        <f t="shared" si="23"/>
        <v>9.3836182152710924E-3</v>
      </c>
      <c r="AK59" s="2">
        <f t="shared" si="24"/>
        <v>1</v>
      </c>
    </row>
    <row r="60" spans="2:37" x14ac:dyDescent="0.2">
      <c r="B60">
        <v>750</v>
      </c>
      <c r="C60" s="1">
        <v>0.89290000000000003</v>
      </c>
      <c r="D60" s="1"/>
      <c r="E60" s="1"/>
      <c r="F60" s="1">
        <v>2.3E-2</v>
      </c>
      <c r="G60" s="1">
        <v>1.1599999999999999E-2</v>
      </c>
      <c r="H60" s="2">
        <f t="shared" si="2"/>
        <v>0.92749999999999999</v>
      </c>
      <c r="I60" s="1"/>
      <c r="J60" s="4">
        <f t="shared" si="3"/>
        <v>0.96269541778975742</v>
      </c>
      <c r="K60" s="4">
        <f t="shared" si="4"/>
        <v>0</v>
      </c>
      <c r="L60" s="4">
        <f t="shared" si="5"/>
        <v>0</v>
      </c>
      <c r="M60" s="4">
        <f t="shared" si="6"/>
        <v>2.4797843665768194E-2</v>
      </c>
      <c r="N60" s="4">
        <f t="shared" si="7"/>
        <v>1.2506738544474393E-2</v>
      </c>
      <c r="O60" s="5">
        <f t="shared" si="8"/>
        <v>0.98749326145552563</v>
      </c>
      <c r="P60" s="1"/>
      <c r="Q60" s="1">
        <f t="shared" si="9"/>
        <v>0.75344326161458253</v>
      </c>
      <c r="R60" s="1">
        <f t="shared" si="10"/>
        <v>3.6432430225851353E-2</v>
      </c>
      <c r="S60" s="1">
        <f t="shared" si="11"/>
        <v>2.7128917807376654E-2</v>
      </c>
      <c r="T60" s="2">
        <f t="shared" si="12"/>
        <v>0.81700460964781063</v>
      </c>
      <c r="U60" s="1"/>
      <c r="V60" s="1">
        <f t="shared" si="13"/>
        <v>0.92220197134428927</v>
      </c>
      <c r="W60" s="1">
        <f t="shared" si="14"/>
        <v>4.4592686253699873E-2</v>
      </c>
      <c r="X60" s="1">
        <f t="shared" si="15"/>
        <v>3.3205342402010708E-2</v>
      </c>
      <c r="Y60" s="2">
        <f t="shared" si="16"/>
        <v>0.99999999999999978</v>
      </c>
      <c r="AA60" s="1">
        <f t="shared" si="17"/>
        <v>0.9364386519667719</v>
      </c>
      <c r="AB60" s="1">
        <f t="shared" si="18"/>
        <v>3.6432430225851353E-2</v>
      </c>
      <c r="AC60" s="1">
        <f t="shared" si="19"/>
        <v>2.7128917807376654E-2</v>
      </c>
      <c r="AD60" s="2">
        <f t="shared" si="20"/>
        <v>0.99999999999999989</v>
      </c>
      <c r="AH60" s="1">
        <f t="shared" si="21"/>
        <v>0.97171396822433986</v>
      </c>
      <c r="AI60" s="1">
        <f t="shared" si="22"/>
        <v>1.8902413560389103E-2</v>
      </c>
      <c r="AJ60" s="1">
        <f t="shared" si="23"/>
        <v>9.3836182152710924E-3</v>
      </c>
      <c r="AK60" s="2">
        <f t="shared" si="24"/>
        <v>1</v>
      </c>
    </row>
    <row r="61" spans="2:37" x14ac:dyDescent="0.2">
      <c r="B61">
        <v>750</v>
      </c>
      <c r="C61" s="1">
        <v>0.79530000000000001</v>
      </c>
      <c r="D61" s="1"/>
      <c r="E61" s="1"/>
      <c r="F61" s="1">
        <v>5.9299999999999999E-2</v>
      </c>
      <c r="G61" s="1">
        <v>4.9100000000000005E-2</v>
      </c>
      <c r="H61" s="2">
        <f t="shared" si="2"/>
        <v>0.90370000000000006</v>
      </c>
      <c r="I61" s="1"/>
      <c r="J61" s="4">
        <f t="shared" si="3"/>
        <v>0.88004868872413411</v>
      </c>
      <c r="K61" s="4">
        <f t="shared" si="4"/>
        <v>0</v>
      </c>
      <c r="L61" s="4">
        <f t="shared" si="5"/>
        <v>0</v>
      </c>
      <c r="M61" s="4">
        <f t="shared" si="6"/>
        <v>6.5619121389841759E-2</v>
      </c>
      <c r="N61" s="4">
        <f t="shared" si="7"/>
        <v>5.4332189886024125E-2</v>
      </c>
      <c r="O61" s="5">
        <f t="shared" si="8"/>
        <v>0.94566781011397583</v>
      </c>
      <c r="P61" s="1"/>
      <c r="Q61" s="1">
        <f t="shared" si="9"/>
        <v>0.75344326161458253</v>
      </c>
      <c r="R61" s="1">
        <f t="shared" si="10"/>
        <v>3.6432430225851353E-2</v>
      </c>
      <c r="S61" s="1">
        <f t="shared" si="11"/>
        <v>2.7128917807376654E-2</v>
      </c>
      <c r="T61" s="2">
        <f t="shared" si="12"/>
        <v>0.81700460964781063</v>
      </c>
      <c r="U61" s="1"/>
      <c r="V61" s="1">
        <f t="shared" si="13"/>
        <v>0.92220197134428927</v>
      </c>
      <c r="W61" s="1">
        <f t="shared" si="14"/>
        <v>4.4592686253699873E-2</v>
      </c>
      <c r="X61" s="1">
        <f t="shared" si="15"/>
        <v>3.3205342402010708E-2</v>
      </c>
      <c r="Y61" s="2">
        <f t="shared" si="16"/>
        <v>0.99999999999999978</v>
      </c>
      <c r="AA61" s="1">
        <f t="shared" si="17"/>
        <v>0.9364386519667719</v>
      </c>
      <c r="AB61" s="1">
        <f t="shared" si="18"/>
        <v>3.6432430225851353E-2</v>
      </c>
      <c r="AC61" s="1">
        <f t="shared" si="19"/>
        <v>2.7128917807376654E-2</v>
      </c>
      <c r="AD61" s="2">
        <f t="shared" si="20"/>
        <v>0.99999999999999989</v>
      </c>
      <c r="AH61" s="1">
        <f t="shared" si="21"/>
        <v>0.97171396822433986</v>
      </c>
      <c r="AI61" s="1">
        <f t="shared" si="22"/>
        <v>1.8902413560389103E-2</v>
      </c>
      <c r="AJ61" s="1">
        <f t="shared" si="23"/>
        <v>9.3836182152710924E-3</v>
      </c>
      <c r="AK61" s="2">
        <f t="shared" si="24"/>
        <v>1</v>
      </c>
    </row>
    <row r="62" spans="2:37" x14ac:dyDescent="0.2">
      <c r="B62">
        <v>750</v>
      </c>
      <c r="C62" s="1">
        <v>0.90720000000000001</v>
      </c>
      <c r="D62" s="1"/>
      <c r="E62" s="1"/>
      <c r="F62" s="1">
        <v>2.1700000000000001E-2</v>
      </c>
      <c r="G62" s="1">
        <v>1.0500000000000001E-2</v>
      </c>
      <c r="H62" s="2">
        <f t="shared" si="2"/>
        <v>0.93940000000000001</v>
      </c>
      <c r="I62" s="1"/>
      <c r="J62" s="4">
        <f t="shared" si="3"/>
        <v>0.96572280178837555</v>
      </c>
      <c r="K62" s="4">
        <f t="shared" si="4"/>
        <v>0</v>
      </c>
      <c r="L62" s="4">
        <f t="shared" si="5"/>
        <v>0</v>
      </c>
      <c r="M62" s="4">
        <f t="shared" si="6"/>
        <v>2.3099850968703428E-2</v>
      </c>
      <c r="N62" s="4">
        <f t="shared" si="7"/>
        <v>1.1177347242921014E-2</v>
      </c>
      <c r="O62" s="5">
        <f t="shared" si="8"/>
        <v>0.98882265275707892</v>
      </c>
      <c r="P62" s="1"/>
      <c r="Q62" s="1">
        <f t="shared" si="9"/>
        <v>0.75344326161458253</v>
      </c>
      <c r="R62" s="1">
        <f t="shared" si="10"/>
        <v>3.6432430225851353E-2</v>
      </c>
      <c r="S62" s="1">
        <f t="shared" si="11"/>
        <v>2.7128917807376654E-2</v>
      </c>
      <c r="T62" s="2">
        <f t="shared" si="12"/>
        <v>0.81700460964781063</v>
      </c>
      <c r="U62" s="1"/>
      <c r="V62" s="1">
        <f t="shared" si="13"/>
        <v>0.92220197134428927</v>
      </c>
      <c r="W62" s="1">
        <f t="shared" si="14"/>
        <v>4.4592686253699873E-2</v>
      </c>
      <c r="X62" s="1">
        <f t="shared" si="15"/>
        <v>3.3205342402010708E-2</v>
      </c>
      <c r="Y62" s="2">
        <f t="shared" si="16"/>
        <v>0.99999999999999978</v>
      </c>
      <c r="AA62" s="1">
        <f t="shared" si="17"/>
        <v>0.9364386519667719</v>
      </c>
      <c r="AB62" s="1">
        <f t="shared" si="18"/>
        <v>3.6432430225851353E-2</v>
      </c>
      <c r="AC62" s="1">
        <f t="shared" si="19"/>
        <v>2.7128917807376654E-2</v>
      </c>
      <c r="AD62" s="2">
        <f t="shared" si="20"/>
        <v>0.99999999999999989</v>
      </c>
      <c r="AH62" s="1">
        <f t="shared" si="21"/>
        <v>0.97171396822433986</v>
      </c>
      <c r="AI62" s="1">
        <f t="shared" si="22"/>
        <v>1.8902413560389103E-2</v>
      </c>
      <c r="AJ62" s="1">
        <f t="shared" si="23"/>
        <v>9.3836182152710924E-3</v>
      </c>
      <c r="AK62" s="2">
        <f t="shared" si="24"/>
        <v>1</v>
      </c>
    </row>
    <row r="63" spans="2:37" x14ac:dyDescent="0.2">
      <c r="B63">
        <v>750</v>
      </c>
      <c r="C63" s="1">
        <v>0.8073999999999999</v>
      </c>
      <c r="D63" s="1"/>
      <c r="E63" s="1"/>
      <c r="F63" s="1">
        <v>5.1399999999999994E-2</v>
      </c>
      <c r="G63" s="1">
        <v>3.6200000000000003E-2</v>
      </c>
      <c r="H63" s="2">
        <f t="shared" si="2"/>
        <v>0.89499999999999991</v>
      </c>
      <c r="I63" s="1"/>
      <c r="J63" s="4">
        <f t="shared" si="3"/>
        <v>0.90212290502793291</v>
      </c>
      <c r="K63" s="4">
        <f t="shared" si="4"/>
        <v>0</v>
      </c>
      <c r="L63" s="4">
        <f t="shared" si="5"/>
        <v>0</v>
      </c>
      <c r="M63" s="4">
        <f t="shared" si="6"/>
        <v>5.7430167597765362E-2</v>
      </c>
      <c r="N63" s="4">
        <f t="shared" si="7"/>
        <v>4.0446927374301681E-2</v>
      </c>
      <c r="O63" s="5">
        <f t="shared" si="8"/>
        <v>0.95955307262569822</v>
      </c>
      <c r="P63" s="1"/>
      <c r="Q63" s="1">
        <f t="shared" si="9"/>
        <v>0.75344326161458253</v>
      </c>
      <c r="R63" s="1">
        <f t="shared" si="10"/>
        <v>3.6432430225851353E-2</v>
      </c>
      <c r="S63" s="1">
        <f t="shared" si="11"/>
        <v>2.7128917807376654E-2</v>
      </c>
      <c r="T63" s="2">
        <f t="shared" si="12"/>
        <v>0.81700460964781063</v>
      </c>
      <c r="U63" s="1"/>
      <c r="V63" s="1">
        <f t="shared" si="13"/>
        <v>0.92220197134428927</v>
      </c>
      <c r="W63" s="1">
        <f t="shared" si="14"/>
        <v>4.4592686253699873E-2</v>
      </c>
      <c r="X63" s="1">
        <f t="shared" si="15"/>
        <v>3.3205342402010708E-2</v>
      </c>
      <c r="Y63" s="2">
        <f t="shared" si="16"/>
        <v>0.99999999999999978</v>
      </c>
      <c r="AA63" s="1">
        <f t="shared" si="17"/>
        <v>0.9364386519667719</v>
      </c>
      <c r="AB63" s="1">
        <f t="shared" si="18"/>
        <v>3.6432430225851353E-2</v>
      </c>
      <c r="AC63" s="1">
        <f t="shared" si="19"/>
        <v>2.7128917807376654E-2</v>
      </c>
      <c r="AD63" s="2">
        <f t="shared" si="20"/>
        <v>0.99999999999999989</v>
      </c>
      <c r="AH63" s="1">
        <f t="shared" si="21"/>
        <v>0.97171396822433986</v>
      </c>
      <c r="AI63" s="1">
        <f t="shared" si="22"/>
        <v>1.8902413560389103E-2</v>
      </c>
      <c r="AJ63" s="1">
        <f t="shared" si="23"/>
        <v>9.3836182152710924E-3</v>
      </c>
      <c r="AK63" s="2">
        <f t="shared" si="24"/>
        <v>1</v>
      </c>
    </row>
    <row r="64" spans="2:37" x14ac:dyDescent="0.2">
      <c r="B64">
        <v>764</v>
      </c>
      <c r="C64" s="1">
        <v>0.68782160000000003</v>
      </c>
      <c r="D64" s="1"/>
      <c r="E64" s="1">
        <v>1.9614148000000001E-2</v>
      </c>
      <c r="F64" s="1"/>
      <c r="G64" s="1"/>
      <c r="H64" s="2">
        <f t="shared" si="2"/>
        <v>0.70743574800000009</v>
      </c>
      <c r="I64" s="1"/>
      <c r="J64" s="4">
        <f t="shared" si="3"/>
        <v>0.97227430469063592</v>
      </c>
      <c r="K64" s="4">
        <f t="shared" si="4"/>
        <v>0</v>
      </c>
      <c r="L64" s="4">
        <f t="shared" si="5"/>
        <v>2.772569530936398E-2</v>
      </c>
      <c r="M64" s="4">
        <f t="shared" si="6"/>
        <v>0</v>
      </c>
      <c r="N64" s="4">
        <f t="shared" si="7"/>
        <v>0</v>
      </c>
      <c r="O64" s="5">
        <f t="shared" si="8"/>
        <v>0.99999999999999989</v>
      </c>
      <c r="P64" s="1"/>
      <c r="Q64" s="1">
        <f t="shared" si="9"/>
        <v>0.75791976587303456</v>
      </c>
      <c r="R64" s="1">
        <f t="shared" si="10"/>
        <v>3.5155576993391356E-2</v>
      </c>
      <c r="S64" s="1">
        <f t="shared" si="11"/>
        <v>2.5904087357901225E-2</v>
      </c>
      <c r="T64" s="2">
        <f t="shared" si="12"/>
        <v>0.81897943022432707</v>
      </c>
      <c r="U64" s="1"/>
      <c r="V64" s="1">
        <f t="shared" si="13"/>
        <v>0.92544420275052863</v>
      </c>
      <c r="W64" s="1">
        <f t="shared" si="14"/>
        <v>4.2926080553405202E-2</v>
      </c>
      <c r="X64" s="1">
        <f t="shared" si="15"/>
        <v>3.1629716696066255E-2</v>
      </c>
      <c r="Y64" s="2">
        <f t="shared" si="16"/>
        <v>1</v>
      </c>
      <c r="AA64" s="1">
        <f t="shared" si="17"/>
        <v>0.93894033564870749</v>
      </c>
      <c r="AB64" s="1">
        <f t="shared" si="18"/>
        <v>3.5155576993391356E-2</v>
      </c>
      <c r="AC64" s="1">
        <f t="shared" si="19"/>
        <v>2.5904087357901225E-2</v>
      </c>
      <c r="AD64" s="2">
        <f t="shared" si="20"/>
        <v>1</v>
      </c>
      <c r="AH64" s="1">
        <f t="shared" si="21"/>
        <v>0.97284110480604868</v>
      </c>
      <c r="AI64" s="1">
        <f t="shared" si="22"/>
        <v>1.8212440697158813E-2</v>
      </c>
      <c r="AJ64" s="1">
        <f t="shared" si="23"/>
        <v>8.9464544967926083E-3</v>
      </c>
      <c r="AK64" s="2">
        <f t="shared" si="24"/>
        <v>1</v>
      </c>
    </row>
    <row r="65" spans="2:37" x14ac:dyDescent="0.2">
      <c r="B65">
        <v>800</v>
      </c>
      <c r="C65" s="1">
        <v>0.78700000000000003</v>
      </c>
      <c r="D65" s="1">
        <v>1.9E-2</v>
      </c>
      <c r="E65" s="1">
        <v>1.3000000000000001E-2</v>
      </c>
      <c r="F65" s="1">
        <v>9.0000000000000011E-3</v>
      </c>
      <c r="G65" s="1"/>
      <c r="H65" s="2">
        <f t="shared" si="2"/>
        <v>0.82800000000000007</v>
      </c>
      <c r="I65" s="1"/>
      <c r="J65" s="4">
        <f t="shared" si="3"/>
        <v>0.95048309178743962</v>
      </c>
      <c r="K65" s="4">
        <f t="shared" si="4"/>
        <v>2.294685990338164E-2</v>
      </c>
      <c r="L65" s="4">
        <f t="shared" si="5"/>
        <v>1.570048309178744E-2</v>
      </c>
      <c r="M65" s="4">
        <f t="shared" si="6"/>
        <v>1.0869565217391304E-2</v>
      </c>
      <c r="N65" s="4">
        <f t="shared" si="7"/>
        <v>0</v>
      </c>
      <c r="O65" s="5">
        <f t="shared" si="8"/>
        <v>1</v>
      </c>
      <c r="P65" s="1"/>
      <c r="Q65" s="1">
        <f t="shared" si="9"/>
        <v>0.76918030108296898</v>
      </c>
      <c r="R65" s="1">
        <f t="shared" si="10"/>
        <v>3.2167753638850348E-2</v>
      </c>
      <c r="S65" s="1">
        <f t="shared" si="11"/>
        <v>2.3089616421895349E-2</v>
      </c>
      <c r="T65" s="2">
        <f t="shared" si="12"/>
        <v>0.82443767114371469</v>
      </c>
      <c r="U65" s="1"/>
      <c r="V65" s="1">
        <f t="shared" si="13"/>
        <v>0.93297568513082496</v>
      </c>
      <c r="W65" s="1">
        <f t="shared" si="14"/>
        <v>3.9017811491104115E-2</v>
      </c>
      <c r="X65" s="1">
        <f t="shared" si="15"/>
        <v>2.8006503378070896E-2</v>
      </c>
      <c r="Y65" s="2">
        <f t="shared" si="16"/>
        <v>0.99999999999999989</v>
      </c>
      <c r="AA65" s="1">
        <f t="shared" si="17"/>
        <v>0.94474262993925429</v>
      </c>
      <c r="AB65" s="1">
        <f t="shared" si="18"/>
        <v>3.2167753638850348E-2</v>
      </c>
      <c r="AC65" s="1">
        <f t="shared" si="19"/>
        <v>2.3089616421895349E-2</v>
      </c>
      <c r="AD65" s="2">
        <f t="shared" si="20"/>
        <v>1</v>
      </c>
      <c r="AH65" s="1">
        <f t="shared" si="21"/>
        <v>0.97544672195917947</v>
      </c>
      <c r="AI65" s="1">
        <f t="shared" si="22"/>
        <v>1.660660207628431E-2</v>
      </c>
      <c r="AJ65" s="1">
        <f t="shared" si="23"/>
        <v>7.9466759645360902E-3</v>
      </c>
      <c r="AK65" s="2">
        <f t="shared" si="24"/>
        <v>0.99999999999999989</v>
      </c>
    </row>
    <row r="66" spans="2:37" x14ac:dyDescent="0.2">
      <c r="B66">
        <v>900</v>
      </c>
      <c r="C66" s="1">
        <v>0.754</v>
      </c>
      <c r="D66" s="1"/>
      <c r="E66" s="1">
        <v>5.0000000000000001E-3</v>
      </c>
      <c r="F66" s="1">
        <v>1.3999999999999999E-2</v>
      </c>
      <c r="G66" s="1">
        <v>1.3000000000000001E-2</v>
      </c>
      <c r="H66" s="2">
        <f t="shared" si="2"/>
        <v>0.78600000000000003</v>
      </c>
      <c r="I66" s="1"/>
      <c r="J66" s="4">
        <f t="shared" si="3"/>
        <v>0.95928753180661575</v>
      </c>
      <c r="K66" s="4">
        <f t="shared" si="4"/>
        <v>0</v>
      </c>
      <c r="L66" s="4">
        <f t="shared" si="5"/>
        <v>6.3613231552162846E-3</v>
      </c>
      <c r="M66" s="4">
        <f t="shared" si="6"/>
        <v>1.7811704834605594E-2</v>
      </c>
      <c r="N66" s="4">
        <f t="shared" si="7"/>
        <v>1.6539440203562343E-2</v>
      </c>
      <c r="O66" s="5">
        <f t="shared" si="8"/>
        <v>0.98346055979643765</v>
      </c>
      <c r="P66" s="1"/>
      <c r="Q66" s="1">
        <f t="shared" si="9"/>
        <v>0.7987526393931923</v>
      </c>
      <c r="R66" s="1">
        <f t="shared" si="10"/>
        <v>2.5629935792576167E-2</v>
      </c>
      <c r="S66" s="1">
        <f t="shared" si="11"/>
        <v>1.7204328133869518E-2</v>
      </c>
      <c r="T66" s="2">
        <f t="shared" si="12"/>
        <v>0.84158690331963804</v>
      </c>
      <c r="U66" s="1"/>
      <c r="V66" s="1">
        <f t="shared" si="13"/>
        <v>0.94910298181033226</v>
      </c>
      <c r="W66" s="1">
        <f t="shared" si="14"/>
        <v>3.0454294965236425E-2</v>
      </c>
      <c r="X66" s="1">
        <f t="shared" si="15"/>
        <v>2.0442723224431223E-2</v>
      </c>
      <c r="Y66" s="2">
        <f t="shared" si="16"/>
        <v>0.99999999999999989</v>
      </c>
      <c r="AA66" s="1">
        <f t="shared" si="17"/>
        <v>0.95716573607355426</v>
      </c>
      <c r="AB66" s="1">
        <f t="shared" si="18"/>
        <v>2.5629935792576167E-2</v>
      </c>
      <c r="AC66" s="1">
        <f t="shared" si="19"/>
        <v>1.7204328133869518E-2</v>
      </c>
      <c r="AD66" s="2">
        <f t="shared" si="20"/>
        <v>1</v>
      </c>
      <c r="AH66" s="1">
        <f t="shared" si="21"/>
        <v>0.98098857267219297</v>
      </c>
      <c r="AI66" s="1">
        <f t="shared" si="22"/>
        <v>1.313391881012085E-2</v>
      </c>
      <c r="AJ66" s="1">
        <f t="shared" si="23"/>
        <v>5.8775085176860685E-3</v>
      </c>
      <c r="AK66" s="2">
        <f t="shared" si="24"/>
        <v>0.99999999999999989</v>
      </c>
    </row>
    <row r="67" spans="2:37" x14ac:dyDescent="0.2">
      <c r="B67">
        <v>920</v>
      </c>
      <c r="C67" s="1">
        <v>0.71012010000000003</v>
      </c>
      <c r="D67" s="1"/>
      <c r="E67" s="1"/>
      <c r="F67" s="1"/>
      <c r="G67" s="1"/>
      <c r="H67" s="2">
        <f t="shared" si="2"/>
        <v>0.71012010000000003</v>
      </c>
      <c r="I67" s="1"/>
      <c r="J67" s="4">
        <f t="shared" si="3"/>
        <v>1</v>
      </c>
      <c r="K67" s="4">
        <f t="shared" si="4"/>
        <v>0</v>
      </c>
      <c r="L67" s="4">
        <f t="shared" si="5"/>
        <v>0</v>
      </c>
      <c r="M67" s="4">
        <f t="shared" si="6"/>
        <v>0</v>
      </c>
      <c r="N67" s="4">
        <f t="shared" si="7"/>
        <v>0</v>
      </c>
      <c r="O67" s="5">
        <f t="shared" si="8"/>
        <v>1</v>
      </c>
      <c r="P67" s="1"/>
      <c r="Q67" s="1">
        <f t="shared" si="9"/>
        <v>0.8043955726061951</v>
      </c>
      <c r="R67" s="1">
        <f t="shared" si="10"/>
        <v>2.4566008623371847E-2</v>
      </c>
      <c r="S67" s="1">
        <f t="shared" si="11"/>
        <v>1.6285215617153667E-2</v>
      </c>
      <c r="T67" s="2">
        <f t="shared" si="12"/>
        <v>0.84524679684672066</v>
      </c>
      <c r="U67" s="1"/>
      <c r="V67" s="1">
        <f t="shared" si="13"/>
        <v>0.95166947169403637</v>
      </c>
      <c r="W67" s="1">
        <f t="shared" si="14"/>
        <v>2.9063710995436892E-2</v>
      </c>
      <c r="X67" s="1">
        <f t="shared" si="15"/>
        <v>1.9266817310526728E-2</v>
      </c>
      <c r="Y67" s="2">
        <f t="shared" si="16"/>
        <v>1</v>
      </c>
      <c r="AA67" s="1">
        <f t="shared" si="17"/>
        <v>0.95914877575947444</v>
      </c>
      <c r="AB67" s="1">
        <f t="shared" si="18"/>
        <v>2.4566008623371847E-2</v>
      </c>
      <c r="AC67" s="1">
        <f t="shared" si="19"/>
        <v>1.6285215617153667E-2</v>
      </c>
      <c r="AD67" s="2">
        <f t="shared" si="20"/>
        <v>1</v>
      </c>
      <c r="AH67" s="1">
        <f t="shared" si="21"/>
        <v>0.98186904350863302</v>
      </c>
      <c r="AI67" s="1">
        <f t="shared" si="22"/>
        <v>1.2573963497349896E-2</v>
      </c>
      <c r="AJ67" s="1">
        <f t="shared" si="23"/>
        <v>5.5569929940171301E-3</v>
      </c>
      <c r="AK67" s="2">
        <f t="shared" si="24"/>
        <v>1</v>
      </c>
    </row>
    <row r="68" spans="2:37" x14ac:dyDescent="0.2">
      <c r="B68">
        <v>975</v>
      </c>
      <c r="C68" s="1">
        <v>0.7</v>
      </c>
      <c r="D68" s="1"/>
      <c r="E68" s="1"/>
      <c r="F68" s="1">
        <v>2.1000000000000001E-2</v>
      </c>
      <c r="G68" s="1">
        <v>2.1000000000000001E-2</v>
      </c>
      <c r="H68" s="2">
        <f t="shared" si="2"/>
        <v>0.74199999999999999</v>
      </c>
      <c r="I68" s="1"/>
      <c r="J68" s="4">
        <f t="shared" si="3"/>
        <v>0.94339622641509424</v>
      </c>
      <c r="K68" s="4">
        <f t="shared" si="4"/>
        <v>0</v>
      </c>
      <c r="L68" s="4">
        <f t="shared" si="5"/>
        <v>0</v>
      </c>
      <c r="M68" s="4">
        <f t="shared" si="6"/>
        <v>2.8301886792452831E-2</v>
      </c>
      <c r="N68" s="4">
        <f t="shared" si="7"/>
        <v>2.8301886792452831E-2</v>
      </c>
      <c r="O68" s="5">
        <f t="shared" si="8"/>
        <v>0.97169811320754707</v>
      </c>
      <c r="P68" s="1"/>
      <c r="Q68" s="1">
        <f t="shared" si="9"/>
        <v>0.81949556747978258</v>
      </c>
      <c r="R68" s="1">
        <f t="shared" si="10"/>
        <v>2.1962987541957926E-2</v>
      </c>
      <c r="S68" s="1">
        <f t="shared" si="11"/>
        <v>1.4086463546374346E-2</v>
      </c>
      <c r="T68" s="2">
        <f t="shared" si="12"/>
        <v>0.85554501856811482</v>
      </c>
      <c r="U68" s="1"/>
      <c r="V68" s="1">
        <f t="shared" si="13"/>
        <v>0.95786375900047138</v>
      </c>
      <c r="W68" s="1">
        <f t="shared" si="14"/>
        <v>2.5671340566877868E-2</v>
      </c>
      <c r="X68" s="1">
        <f t="shared" si="15"/>
        <v>1.6464900432650746E-2</v>
      </c>
      <c r="Y68" s="2">
        <f t="shared" si="16"/>
        <v>1</v>
      </c>
      <c r="AA68" s="1">
        <f t="shared" si="17"/>
        <v>0.96395054891166776</v>
      </c>
      <c r="AB68" s="1">
        <f t="shared" si="18"/>
        <v>2.1962987541957926E-2</v>
      </c>
      <c r="AC68" s="1">
        <f t="shared" si="19"/>
        <v>1.4086463546374346E-2</v>
      </c>
      <c r="AD68" s="2">
        <f t="shared" si="20"/>
        <v>1</v>
      </c>
      <c r="AH68" s="1">
        <f t="shared" si="21"/>
        <v>0.98399699770456051</v>
      </c>
      <c r="AI68" s="1">
        <f t="shared" si="22"/>
        <v>1.1209866432624256E-2</v>
      </c>
      <c r="AJ68" s="1">
        <f t="shared" si="23"/>
        <v>4.7931358628153222E-3</v>
      </c>
      <c r="AK68" s="2">
        <f t="shared" si="24"/>
        <v>1</v>
      </c>
    </row>
    <row r="69" spans="2:37" x14ac:dyDescent="0.2">
      <c r="C69" s="1"/>
      <c r="D69" s="1"/>
      <c r="E69" s="1"/>
      <c r="F69" s="2"/>
      <c r="G69" s="2"/>
      <c r="I69" s="1"/>
      <c r="J69" s="4"/>
      <c r="K69" s="4"/>
      <c r="L69" s="5"/>
    </row>
    <row r="70" spans="2:37" x14ac:dyDescent="0.2">
      <c r="C70" s="1"/>
      <c r="D70" s="1"/>
      <c r="E70" s="1"/>
      <c r="F70" s="2"/>
      <c r="G70" s="2"/>
      <c r="I70" s="1"/>
      <c r="J70" s="4"/>
      <c r="K70" s="4"/>
      <c r="L70" s="5"/>
    </row>
    <row r="71" spans="2:37" x14ac:dyDescent="0.2">
      <c r="C71" s="1"/>
      <c r="D71" s="1"/>
      <c r="E71" s="1"/>
      <c r="F71" s="2"/>
      <c r="G71" s="2"/>
      <c r="I71" s="1"/>
      <c r="J71" s="4"/>
      <c r="K71" s="4"/>
      <c r="L71" s="5"/>
    </row>
    <row r="72" spans="2:37" x14ac:dyDescent="0.2">
      <c r="C72" s="1"/>
      <c r="D72" s="1"/>
      <c r="E72" s="1"/>
      <c r="F72" s="2"/>
      <c r="G72" s="2"/>
      <c r="I72" s="1"/>
      <c r="J72" s="4"/>
      <c r="K72" s="4"/>
      <c r="L72" s="5"/>
    </row>
    <row r="73" spans="2:37" x14ac:dyDescent="0.2">
      <c r="C73" s="1"/>
      <c r="D73" s="1"/>
      <c r="E73" s="1"/>
      <c r="F73" s="2"/>
      <c r="G73" s="2"/>
      <c r="I73" s="1"/>
      <c r="J73" s="4"/>
      <c r="K73" s="4"/>
      <c r="L73" s="5"/>
    </row>
    <row r="74" spans="2:37" x14ac:dyDescent="0.2">
      <c r="C74" s="1"/>
      <c r="D74" s="1"/>
      <c r="E74" s="1"/>
      <c r="F74" s="2"/>
      <c r="G74" s="2"/>
      <c r="I74" s="1"/>
      <c r="J74" s="4"/>
      <c r="K74" s="4"/>
      <c r="L74" s="5"/>
    </row>
    <row r="75" spans="2:37" x14ac:dyDescent="0.2">
      <c r="C75" s="1"/>
      <c r="D75" s="1"/>
      <c r="E75" s="1"/>
      <c r="F75" s="2"/>
      <c r="G75" s="2"/>
      <c r="I75" s="1"/>
      <c r="J75" s="4"/>
      <c r="K75" s="4"/>
      <c r="L7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FABB-F082-2642-B0A0-7AB48FD3AB90}">
  <dimension ref="B1:S44"/>
  <sheetViews>
    <sheetView tabSelected="1" zoomScale="75" zoomScaleNormal="111" workbookViewId="0">
      <selection activeCell="F45" sqref="F45"/>
    </sheetView>
  </sheetViews>
  <sheetFormatPr baseColWidth="10" defaultRowHeight="16" x14ac:dyDescent="0.2"/>
  <sheetData>
    <row r="1" spans="2:19" x14ac:dyDescent="0.2">
      <c r="B1" t="s">
        <v>21</v>
      </c>
    </row>
    <row r="3" spans="2:19" x14ac:dyDescent="0.2">
      <c r="B3" s="1" t="s">
        <v>0</v>
      </c>
      <c r="C3" s="1" t="s">
        <v>1</v>
      </c>
      <c r="D3" s="1" t="s">
        <v>2</v>
      </c>
      <c r="E3" s="1" t="s">
        <v>18</v>
      </c>
      <c r="F3" s="1" t="s">
        <v>19</v>
      </c>
      <c r="G3" s="1" t="s">
        <v>20</v>
      </c>
      <c r="H3" s="1" t="s">
        <v>3</v>
      </c>
      <c r="I3" s="1" t="s">
        <v>24</v>
      </c>
      <c r="R3" s="1"/>
      <c r="S3" s="1"/>
    </row>
    <row r="4" spans="2:19" x14ac:dyDescent="0.2">
      <c r="B4" s="1">
        <v>330</v>
      </c>
      <c r="C4" s="1">
        <v>0.29730800685231323</v>
      </c>
      <c r="D4" s="1">
        <v>0.19847465095564409</v>
      </c>
      <c r="E4" s="1">
        <v>0.16899543359566824</v>
      </c>
      <c r="F4" s="1">
        <v>0.24642167124918984</v>
      </c>
      <c r="G4" s="1">
        <v>8.8800237347184521E-2</v>
      </c>
      <c r="H4" s="1">
        <f>SUM(C4:G4)</f>
        <v>1</v>
      </c>
      <c r="I4" s="1">
        <f>D4+E4+G4</f>
        <v>0.45627032189849687</v>
      </c>
      <c r="J4" s="1"/>
      <c r="K4" s="1"/>
      <c r="L4" s="1"/>
      <c r="M4" s="1"/>
      <c r="N4" s="1"/>
      <c r="R4" s="1"/>
      <c r="S4" s="1"/>
    </row>
    <row r="5" spans="2:19" x14ac:dyDescent="0.2">
      <c r="B5" s="1">
        <v>430</v>
      </c>
      <c r="C5" s="1">
        <v>0.52456213182313338</v>
      </c>
      <c r="D5" s="1">
        <v>0.15966194057991998</v>
      </c>
      <c r="E5" s="1">
        <v>0.11042958374374065</v>
      </c>
      <c r="F5" s="1">
        <v>0.1473200822070985</v>
      </c>
      <c r="G5" s="1">
        <v>5.8026261646107441E-2</v>
      </c>
      <c r="H5" s="1">
        <f t="shared" ref="H5" si="0">SUM(C5:G5)</f>
        <v>1</v>
      </c>
      <c r="I5" s="1">
        <f>D5+E5+G5</f>
        <v>0.32811778596976804</v>
      </c>
      <c r="J5" s="1"/>
      <c r="K5" s="1"/>
      <c r="L5" s="1"/>
      <c r="M5" s="1"/>
      <c r="N5" s="1"/>
      <c r="R5" s="1"/>
      <c r="S5" s="1"/>
    </row>
    <row r="6" spans="2:19" x14ac:dyDescent="0.2">
      <c r="B6" s="1">
        <v>530</v>
      </c>
      <c r="C6" s="1">
        <v>0.70193075924656445</v>
      </c>
      <c r="D6" s="1">
        <v>0.12074984069854917</v>
      </c>
      <c r="E6" s="1">
        <v>6.9092445843316794E-2</v>
      </c>
      <c r="F6" s="1">
        <v>7.1921679804957769E-2</v>
      </c>
      <c r="G6" s="1">
        <v>3.6305274406611944E-2</v>
      </c>
      <c r="H6" s="1">
        <f>SUM(C6:G6)</f>
        <v>1.0000000000000002</v>
      </c>
      <c r="I6" s="1">
        <f>D6+E6+G6</f>
        <v>0.2261475609484779</v>
      </c>
      <c r="J6" s="1"/>
      <c r="K6" s="1"/>
      <c r="L6" s="1"/>
      <c r="M6" s="1"/>
      <c r="N6" s="1"/>
      <c r="R6" s="1"/>
      <c r="S6" s="1"/>
    </row>
    <row r="7" spans="2:19" x14ac:dyDescent="0.2">
      <c r="B7" s="1">
        <v>630</v>
      </c>
      <c r="C7" s="1">
        <v>0.80967636587505065</v>
      </c>
      <c r="D7" s="1">
        <v>8.8328255000742803E-2</v>
      </c>
      <c r="E7" s="1">
        <v>4.4136019373895399E-2</v>
      </c>
      <c r="F7" s="1">
        <v>3.4667673957834773E-2</v>
      </c>
      <c r="G7" s="1">
        <v>2.3191685792476272E-2</v>
      </c>
      <c r="H7" s="1">
        <f>SUM(C7:G7)</f>
        <v>1</v>
      </c>
      <c r="I7" s="1">
        <f>D7+E7+G7</f>
        <v>0.15565596016711447</v>
      </c>
      <c r="J7" s="1"/>
      <c r="K7" s="1"/>
      <c r="L7" s="1"/>
      <c r="M7" s="1"/>
      <c r="N7" s="1"/>
      <c r="R7" s="1"/>
      <c r="S7" s="1"/>
    </row>
    <row r="8" spans="2:19" x14ac:dyDescent="0.2">
      <c r="B8" s="1">
        <v>730</v>
      </c>
      <c r="C8" s="1">
        <v>0.87218658385490633</v>
      </c>
      <c r="D8" s="1">
        <v>6.4906210387419325E-2</v>
      </c>
      <c r="E8" s="1">
        <v>2.9702783374811512E-2</v>
      </c>
      <c r="F8" s="1">
        <v>1.7596815965767419E-2</v>
      </c>
      <c r="G8" s="1">
        <v>1.5607606417095361E-2</v>
      </c>
      <c r="H8" s="1">
        <f>SUM(C8:G8)</f>
        <v>0.99999999999999989</v>
      </c>
      <c r="I8" s="1">
        <f>D8+E8+G8</f>
        <v>0.11021660017932619</v>
      </c>
      <c r="J8" s="1"/>
      <c r="K8" s="1"/>
      <c r="L8" s="1"/>
      <c r="M8" s="1"/>
      <c r="N8" s="1"/>
      <c r="R8" s="1"/>
      <c r="S8" s="1"/>
    </row>
    <row r="9" spans="2:19" x14ac:dyDescent="0.2">
      <c r="B9" s="1">
        <v>830</v>
      </c>
      <c r="C9" s="1">
        <v>0.90936852785754252</v>
      </c>
      <c r="D9" s="1">
        <v>4.8803438479710977E-2</v>
      </c>
      <c r="E9" s="1">
        <v>2.1123627296850519E-2</v>
      </c>
      <c r="F9" s="1">
        <v>9.6047980633606738E-3</v>
      </c>
      <c r="G9" s="1">
        <v>1.109960830253537E-2</v>
      </c>
      <c r="H9" s="1">
        <f>SUM(C9:G9)</f>
        <v>1</v>
      </c>
      <c r="I9" s="1">
        <f>D9+E9+G9</f>
        <v>8.1026674079096861E-2</v>
      </c>
      <c r="J9" s="1"/>
      <c r="K9" s="1"/>
      <c r="L9" s="1"/>
      <c r="M9" s="1"/>
      <c r="N9" s="1"/>
      <c r="R9" s="1"/>
      <c r="S9" s="1"/>
    </row>
    <row r="10" spans="2:19" x14ac:dyDescent="0.2">
      <c r="B10" s="1">
        <v>930</v>
      </c>
      <c r="C10" s="1">
        <v>0.93253321585565896</v>
      </c>
      <c r="D10" s="1">
        <v>3.7764112348808269E-2</v>
      </c>
      <c r="E10" s="1">
        <v>1.5774216793329524E-2</v>
      </c>
      <c r="F10" s="1">
        <v>5.6397446767253168E-3</v>
      </c>
      <c r="G10" s="1">
        <v>8.2887103254778837E-3</v>
      </c>
      <c r="H10" s="1">
        <f>SUM(C10:G10)</f>
        <v>1</v>
      </c>
      <c r="I10" s="1">
        <f>D10+E10+G10</f>
        <v>6.1827039467615683E-2</v>
      </c>
      <c r="J10" s="1"/>
      <c r="K10" s="1"/>
      <c r="L10" s="1"/>
      <c r="M10" s="1"/>
      <c r="N10" s="1"/>
      <c r="R10" s="1"/>
      <c r="S10" s="1"/>
    </row>
    <row r="11" spans="2:19" x14ac:dyDescent="0.2">
      <c r="R11" s="1"/>
      <c r="S11" s="1"/>
    </row>
    <row r="12" spans="2:19" x14ac:dyDescent="0.2">
      <c r="R12" s="1"/>
      <c r="S12" s="1"/>
    </row>
    <row r="13" spans="2:19" x14ac:dyDescent="0.2">
      <c r="R13" s="1"/>
      <c r="S13" s="1"/>
    </row>
    <row r="14" spans="2:19" x14ac:dyDescent="0.2">
      <c r="R14" s="1"/>
      <c r="S14" s="1"/>
    </row>
    <row r="15" spans="2:19" x14ac:dyDescent="0.2">
      <c r="R15" s="1"/>
      <c r="S15" s="1"/>
    </row>
    <row r="16" spans="2:19" x14ac:dyDescent="0.2">
      <c r="R16" s="1"/>
      <c r="S16" s="1"/>
    </row>
    <row r="17" spans="2:19" x14ac:dyDescent="0.2">
      <c r="R17" s="1"/>
      <c r="S17" s="1"/>
    </row>
    <row r="18" spans="2:19" x14ac:dyDescent="0.2">
      <c r="R18" s="1"/>
      <c r="S18" s="1"/>
    </row>
    <row r="19" spans="2:19" x14ac:dyDescent="0.2">
      <c r="R19" s="1"/>
      <c r="S19" s="1"/>
    </row>
    <row r="20" spans="2:19" x14ac:dyDescent="0.2">
      <c r="R20" s="1"/>
      <c r="S20" s="1"/>
    </row>
    <row r="21" spans="2:19" x14ac:dyDescent="0.2">
      <c r="R21" s="1"/>
      <c r="S21" s="1"/>
    </row>
    <row r="22" spans="2:19" x14ac:dyDescent="0.2">
      <c r="R22" s="1"/>
      <c r="S22" s="1"/>
    </row>
    <row r="26" spans="2:19" x14ac:dyDescent="0.2">
      <c r="B26" t="s">
        <v>16</v>
      </c>
      <c r="C26">
        <f>8*0.012+8*0.001</f>
        <v>0.10400000000000001</v>
      </c>
      <c r="D26">
        <f>16*0.012+16*0.001</f>
        <v>0.20800000000000002</v>
      </c>
      <c r="E26">
        <f>15*0.012+16*0.001</f>
        <v>0.19600000000000001</v>
      </c>
      <c r="F26">
        <f>24*0.012+24*0.001</f>
        <v>0.31200000000000006</v>
      </c>
      <c r="G26">
        <f>16*0.012+14*0.001</f>
        <v>0.20600000000000002</v>
      </c>
    </row>
    <row r="27" spans="2:19" x14ac:dyDescent="0.2">
      <c r="B27" t="s">
        <v>22</v>
      </c>
      <c r="H27" s="1"/>
    </row>
    <row r="28" spans="2:19" x14ac:dyDescent="0.2">
      <c r="B28" s="1" t="s">
        <v>0</v>
      </c>
      <c r="C28" s="1" t="s">
        <v>1</v>
      </c>
      <c r="D28" s="1" t="s">
        <v>2</v>
      </c>
      <c r="E28" s="1" t="s">
        <v>18</v>
      </c>
      <c r="F28" s="1" t="s">
        <v>19</v>
      </c>
      <c r="G28" s="1" t="s">
        <v>20</v>
      </c>
      <c r="H28" s="1" t="s">
        <v>3</v>
      </c>
      <c r="I28" s="1" t="s">
        <v>23</v>
      </c>
    </row>
    <row r="29" spans="2:19" x14ac:dyDescent="0.2">
      <c r="B29" s="1">
        <v>330</v>
      </c>
      <c r="C29" s="1">
        <f>C4/$C$26/(C4/$C$26+D4/$D$26+E4/$E$26+F4/$F$26+G4/$G$26)</f>
        <v>0.48485610762955461</v>
      </c>
      <c r="D29" s="1">
        <f>D4/$D$26/(C4/$C$26+D4/$D$26+E4/$E$26+F4/$F$26+G4/$G$26)</f>
        <v>0.16183830322015313</v>
      </c>
      <c r="E29" s="1">
        <f>E4/$E$26/(C4/$C$26+D4/$D$26+E4/$E$26+F4/$F$26+G4/$G$26)</f>
        <v>0.14623741547955044</v>
      </c>
      <c r="F29" s="1">
        <f>F4/$F$26/(C4/$C$26+D4/$D$26+E4/$E$26+F4/$F$26+G4/$G$26)</f>
        <v>0.13395653621128648</v>
      </c>
      <c r="G29" s="1">
        <f>G4/$G$26/(C4/$C$26+D4/$D$26+E4/$E$26+F4/$F$26+G4/$G$26)</f>
        <v>7.3111637459455342E-2</v>
      </c>
      <c r="H29" s="1">
        <f>SUM(C29:G29)</f>
        <v>1</v>
      </c>
      <c r="I29" s="1">
        <f>D29+E29+G29</f>
        <v>0.38118735615915889</v>
      </c>
    </row>
    <row r="30" spans="2:19" x14ac:dyDescent="0.2">
      <c r="B30" s="1">
        <v>430</v>
      </c>
      <c r="C30" s="1">
        <f>C5/$C$26/(C5/$C$26+D5/$D$26+E5/$E$26+F5/$F$26+G5/$G$26)</f>
        <v>0.70753881835971755</v>
      </c>
      <c r="D30" s="1">
        <f>D5/$D$26/(C5/$C$26+D5/$D$26+E5/$E$26+F5/$F$26+G5/$G$26)</f>
        <v>0.10767744555093532</v>
      </c>
      <c r="E30" s="1">
        <f>E5/$E$26/(C5/$C$26+D5/$D$26+E5/$E$26+F5/$F$26+G5/$G$26)</f>
        <v>7.9034377934066397E-2</v>
      </c>
      <c r="F30" s="1">
        <f>F5/$F$26/(C5/$C$26+D5/$D$26+E5/$E$26+F5/$F$26+G5/$G$26)</f>
        <v>6.6235990338072231E-2</v>
      </c>
      <c r="G30" s="1">
        <f>G5/$G$26/(C5/$C$26+D5/$D$26+E5/$E$26+F5/$F$26+G5/$G$26)</f>
        <v>3.9513367817208545E-2</v>
      </c>
      <c r="H30" s="1">
        <f t="shared" ref="H30:H35" si="1">SUM(C30:G30)</f>
        <v>1</v>
      </c>
      <c r="I30" s="1">
        <f>D30+E30+G30</f>
        <v>0.22622519130221025</v>
      </c>
    </row>
    <row r="31" spans="2:19" x14ac:dyDescent="0.2">
      <c r="B31" s="1">
        <v>530</v>
      </c>
      <c r="C31" s="1">
        <f>C6/$C$26/(C6/$C$26+D6/$D$26+E6/$E$26+F6/$F$26+G6/$G$26)</f>
        <v>0.83437061858133044</v>
      </c>
      <c r="D31" s="1">
        <f>D6/$D$26/(C6/$C$26+D6/$D$26+E6/$E$26+F6/$F$26+G6/$G$26)</f>
        <v>7.1766422791749676E-2</v>
      </c>
      <c r="E31" s="1">
        <f>E6/$E$26/(C6/$C$26+D6/$D$26+E6/$E$26+F6/$F$26+G6/$G$26)</f>
        <v>4.3578528673614968E-2</v>
      </c>
      <c r="F31" s="1">
        <f>F6/$F$26/(C6/$C$26+D6/$D$26+E6/$E$26+F6/$F$26+G6/$G$26)</f>
        <v>2.8497272548023381E-2</v>
      </c>
      <c r="G31" s="1">
        <f>G6/$G$26/(C6/$C$26+D6/$D$26+E6/$E$26+F6/$F$26+G6/$G$26)</f>
        <v>2.1787157405281511E-2</v>
      </c>
      <c r="H31" s="1">
        <f t="shared" si="1"/>
        <v>1</v>
      </c>
      <c r="I31" s="1">
        <f>D31+E31+G31</f>
        <v>0.13713210887064614</v>
      </c>
    </row>
    <row r="32" spans="2:19" x14ac:dyDescent="0.2">
      <c r="B32" s="1">
        <v>630</v>
      </c>
      <c r="C32" s="1">
        <f>C7/$C$26/(C7/$C$26+D7/$D$26+E7/$E$26+F7/$F$26+G7/$G$26)</f>
        <v>0.89911699964189573</v>
      </c>
      <c r="D32" s="1">
        <f>D7/$D$26/(C7/$C$26+D7/$D$26+E7/$E$26+F7/$F$26+G7/$G$26)</f>
        <v>4.9042703336191894E-2</v>
      </c>
      <c r="E32" s="1">
        <f>E7/$E$26/(C7/$C$26+D7/$D$26+E7/$E$26+F7/$F$26+G7/$G$26)</f>
        <v>2.6006096869871917E-2</v>
      </c>
      <c r="F32" s="1">
        <f>F7/$F$26/(C7/$C$26+D7/$D$26+E7/$E$26+F7/$F$26+G7/$G$26)</f>
        <v>1.2832409057597088E-2</v>
      </c>
      <c r="G32" s="1">
        <f>G7/$G$26/(C7/$C$26+D7/$D$26+E7/$E$26+F7/$F$26+G7/$G$26)</f>
        <v>1.3001791094443167E-2</v>
      </c>
      <c r="H32" s="1">
        <f t="shared" si="1"/>
        <v>0.99999999999999978</v>
      </c>
      <c r="I32" s="1">
        <f>D32+E32+G32</f>
        <v>8.8050591300506964E-2</v>
      </c>
    </row>
    <row r="33" spans="2:9" x14ac:dyDescent="0.2">
      <c r="B33" s="1">
        <v>730</v>
      </c>
      <c r="C33" s="1">
        <f>C8/$C$26/(C8/$C$26+D8/$D$26+E8/$E$26+F8/$F$26+G8/$G$26)</f>
        <v>0.93367313996624823</v>
      </c>
      <c r="D33" s="1">
        <f>D8/$D$26/(C8/$C$26+D8/$D$26+E8/$E$26+F8/$F$26+G8/$G$26)</f>
        <v>3.4740952439262181E-2</v>
      </c>
      <c r="E33" s="1">
        <f>E8/$E$26/(C8/$C$26+D8/$D$26+E8/$E$26+F8/$F$26+G8/$G$26)</f>
        <v>1.6871740188632529E-2</v>
      </c>
      <c r="F33" s="1">
        <f>F8/$F$26/(C8/$C$26+D8/$D$26+E8/$E$26+F8/$F$26+G8/$G$26)</f>
        <v>6.2791130247804297E-3</v>
      </c>
      <c r="G33" s="1">
        <f>G8/$G$26/(C8/$C$26+D8/$D$26+E8/$E$26+F8/$F$26+G8/$G$26)</f>
        <v>8.435054381076737E-3</v>
      </c>
      <c r="H33" s="1">
        <f t="shared" si="1"/>
        <v>1.0000000000000002</v>
      </c>
      <c r="I33" s="1">
        <f>D33+E33+G33</f>
        <v>6.0047747008971447E-2</v>
      </c>
    </row>
    <row r="34" spans="2:9" x14ac:dyDescent="0.2">
      <c r="B34" s="1">
        <v>830</v>
      </c>
      <c r="C34" s="1">
        <f>C9/$C$26/(C9/$C$26+D9/$D$26+E9/$E$26+F9/$F$26+G9/$G$26)</f>
        <v>0.95343237019925464</v>
      </c>
      <c r="D34" s="1">
        <f>D9/$D$26/(C9/$C$26+D9/$D$26+E9/$E$26+F9/$F$26+G9/$G$26)</f>
        <v>2.5584115019468563E-2</v>
      </c>
      <c r="E34" s="1">
        <f>E9/$E$26/(C9/$C$26+D9/$D$26+E9/$E$26+F9/$F$26+G9/$G$26)</f>
        <v>1.1751565812906541E-2</v>
      </c>
      <c r="F34" s="1">
        <f>F9/$F$26/(C9/$C$26+D9/$D$26+E9/$E$26+F9/$F$26+G9/$G$26)</f>
        <v>3.3567342253824411E-3</v>
      </c>
      <c r="G34" s="1">
        <f>G9/$G$26/(C9/$C$26+D9/$D$26+E9/$E$26+F9/$F$26+G9/$G$26)</f>
        <v>5.8752147429879343E-3</v>
      </c>
      <c r="H34" s="1">
        <f t="shared" si="1"/>
        <v>1.0000000000000002</v>
      </c>
      <c r="I34" s="1">
        <f>D34+E34+G34</f>
        <v>4.3210895575363034E-2</v>
      </c>
    </row>
    <row r="35" spans="2:9" x14ac:dyDescent="0.2">
      <c r="B35" s="1">
        <v>930</v>
      </c>
      <c r="C35" s="1">
        <f>C10/$C$26/(C10/$C$26+D10/$D$26+E10/$E$26+F10/$F$26+G10/$G$26)</f>
        <v>0.96550544787870007</v>
      </c>
      <c r="D35" s="1">
        <f>D10/$D$26/(C10/$C$26+D10/$D$26+E10/$E$26+F10/$F$26+G10/$G$26)</f>
        <v>1.9549682299317327E-2</v>
      </c>
      <c r="E35" s="1">
        <f>E10/$E$26/(C10/$C$26+D10/$D$26+E10/$E$26+F10/$F$26+G10/$G$26)</f>
        <v>8.6659362919844721E-3</v>
      </c>
      <c r="F35" s="1">
        <f>F10/$F$26/(C10/$C$26+D10/$D$26+E10/$E$26+F10/$F$26+G10/$G$26)</f>
        <v>1.9463843637379597E-3</v>
      </c>
      <c r="G35" s="1">
        <f>G10/$G$26/(C10/$C$26+D10/$D$26+E10/$E$26+F10/$F$26+G10/$G$26)</f>
        <v>4.3325491662602744E-3</v>
      </c>
      <c r="H35" s="1">
        <f t="shared" si="1"/>
        <v>1</v>
      </c>
      <c r="I35" s="1">
        <f>D35+E35+G35</f>
        <v>3.2548167757562071E-2</v>
      </c>
    </row>
    <row r="37" spans="2:9" x14ac:dyDescent="0.2">
      <c r="C37" t="s">
        <v>8</v>
      </c>
      <c r="D37" t="s">
        <v>9</v>
      </c>
      <c r="E37" t="s">
        <v>10</v>
      </c>
    </row>
    <row r="38" spans="2:9" x14ac:dyDescent="0.2">
      <c r="C38" s="1">
        <f>1-D38-E38</f>
        <v>0.4259663873060231</v>
      </c>
      <c r="D38" s="1">
        <f>487185*B29^-2.413</f>
        <v>0.40786812964084096</v>
      </c>
      <c r="E38" s="1">
        <f>6000000000*B29^-4.192</f>
        <v>0.16616548305313594</v>
      </c>
    </row>
    <row r="39" spans="2:9" x14ac:dyDescent="0.2">
      <c r="C39" s="1">
        <f t="shared" ref="C39:C44" si="2">1-D39-E39</f>
        <v>0.72987141700525393</v>
      </c>
      <c r="D39" s="1">
        <f>487185*B30^-2.413</f>
        <v>0.21534486733289107</v>
      </c>
      <c r="E39" s="1">
        <f>6000000000*B30^-4.192</f>
        <v>5.4783715661855061E-2</v>
      </c>
    </row>
    <row r="40" spans="2:9" x14ac:dyDescent="0.2">
      <c r="C40" s="1">
        <f t="shared" si="2"/>
        <v>0.84717545386588444</v>
      </c>
      <c r="D40" s="1">
        <f>487185*B31^-2.413</f>
        <v>0.13002181823013212</v>
      </c>
      <c r="E40" s="1">
        <f>6000000000*B31^-4.192</f>
        <v>2.2802727903983418E-2</v>
      </c>
    </row>
    <row r="41" spans="2:9" x14ac:dyDescent="0.2">
      <c r="C41" s="1">
        <f t="shared" si="2"/>
        <v>0.9032700604372732</v>
      </c>
      <c r="D41" s="1">
        <f>487185*B32^-2.413</f>
        <v>8.5681125447757842E-2</v>
      </c>
      <c r="E41" s="1">
        <f>6000000000*B32^-4.192</f>
        <v>1.1048814114968983E-2</v>
      </c>
    </row>
    <row r="42" spans="2:9" x14ac:dyDescent="0.2">
      <c r="C42" s="1">
        <f t="shared" si="2"/>
        <v>0.93399435521683216</v>
      </c>
      <c r="D42" s="1">
        <f>487185*B33^-2.413</f>
        <v>6.0047626648534844E-2</v>
      </c>
      <c r="E42" s="1">
        <f>6000000000*B33^-4.192</f>
        <v>5.9580181346329964E-3</v>
      </c>
    </row>
    <row r="43" spans="2:9" x14ac:dyDescent="0.2">
      <c r="C43" s="1">
        <f t="shared" si="2"/>
        <v>0.95247035528952995</v>
      </c>
      <c r="D43" s="1">
        <f>487185*B34^-2.413</f>
        <v>4.4051273826304083E-2</v>
      </c>
      <c r="E43" s="1">
        <f>6000000000*B34^-4.192</f>
        <v>3.4783708841658635E-3</v>
      </c>
    </row>
    <row r="44" spans="2:9" x14ac:dyDescent="0.2">
      <c r="C44" s="1">
        <f t="shared" si="2"/>
        <v>0.96436406261785135</v>
      </c>
      <c r="D44" s="1">
        <f>487185*B35^-2.413</f>
        <v>3.3476847461176656E-2</v>
      </c>
      <c r="E44" s="1">
        <f>6000000000*B35^-4.192</f>
        <v>2.1590899209720286E-3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exp. data</vt:lpstr>
      <vt:lpstr>From CRECK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Nobili</dc:creator>
  <cp:lastModifiedBy>Andrea Nobili</cp:lastModifiedBy>
  <dcterms:created xsi:type="dcterms:W3CDTF">2024-12-13T18:15:32Z</dcterms:created>
  <dcterms:modified xsi:type="dcterms:W3CDTF">2024-12-13T23:40:15Z</dcterms:modified>
</cp:coreProperties>
</file>