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2025_SSS\Equity Instructions\Optimization\"/>
    </mc:Choice>
  </mc:AlternateContent>
  <xr:revisionPtr revIDLastSave="0" documentId="13_ncr:1_{12DF7AF0-D436-448A-AC5E-344B634559A4}" xr6:coauthVersionLast="47" xr6:coauthVersionMax="47" xr10:uidLastSave="{00000000-0000-0000-0000-000000000000}"/>
  <bookViews>
    <workbookView xWindow="-28920" yWindow="-120" windowWidth="29040" windowHeight="15720" xr2:uid="{341C63DE-FA53-4A98-AE26-CB25CFC06EF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3" i="1" l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43" authorId="0" shapeId="0" xr:uid="{FB45D764-8772-4E5A-9C03-41541478F82D}">
      <text>
        <r>
          <rPr>
            <sz val="9"/>
            <color indexed="81"/>
            <rFont val="Tahoma"/>
            <family val="2"/>
          </rPr>
          <t xml:space="preserve">Note: with instruction to adjust dividend yield. Adjust if necessary.
</t>
        </r>
      </text>
    </comment>
  </commentList>
</comments>
</file>

<file path=xl/sharedStrings.xml><?xml version="1.0" encoding="utf-8"?>
<sst xmlns="http://schemas.openxmlformats.org/spreadsheetml/2006/main" count="212" uniqueCount="119">
  <si>
    <t>Stock</t>
  </si>
  <si>
    <t>Shares</t>
  </si>
  <si>
    <t>Closing Price</t>
  </si>
  <si>
    <t>ICT</t>
  </si>
  <si>
    <t>MPI</t>
  </si>
  <si>
    <t>MBT</t>
  </si>
  <si>
    <t>BDO</t>
  </si>
  <si>
    <t>MER</t>
  </si>
  <si>
    <t>BPI</t>
  </si>
  <si>
    <t>AREIT</t>
  </si>
  <si>
    <t>RCR</t>
  </si>
  <si>
    <t>PX</t>
  </si>
  <si>
    <t>ACENB</t>
  </si>
  <si>
    <t>SMC2O</t>
  </si>
  <si>
    <t>MREIT</t>
  </si>
  <si>
    <t>AP</t>
  </si>
  <si>
    <t>SCC</t>
  </si>
  <si>
    <t>GTCAP</t>
  </si>
  <si>
    <t>JGS</t>
  </si>
  <si>
    <t>CLIA2</t>
  </si>
  <si>
    <t>CREIT</t>
  </si>
  <si>
    <t>CNPF</t>
  </si>
  <si>
    <t>VREIT</t>
  </si>
  <si>
    <t>PRF4E</t>
  </si>
  <si>
    <t>VLL2B</t>
  </si>
  <si>
    <t>CPGPB</t>
  </si>
  <si>
    <t>SMC2M</t>
  </si>
  <si>
    <t>ALCPF</t>
  </si>
  <si>
    <t>DMC</t>
  </si>
  <si>
    <t>CBC</t>
  </si>
  <si>
    <t>JFC</t>
  </si>
  <si>
    <t>DDMPR</t>
  </si>
  <si>
    <t>FGEN</t>
  </si>
  <si>
    <t>FILRT</t>
  </si>
  <si>
    <t>PGOLD</t>
  </si>
  <si>
    <t>RLC</t>
  </si>
  <si>
    <t>SM</t>
  </si>
  <si>
    <t>RRHI</t>
  </si>
  <si>
    <t>GLO</t>
  </si>
  <si>
    <t>SMC</t>
  </si>
  <si>
    <t>TEL</t>
  </si>
  <si>
    <t>MEG</t>
  </si>
  <si>
    <t>NIKL</t>
  </si>
  <si>
    <t>SECB</t>
  </si>
  <si>
    <t>AGI</t>
  </si>
  <si>
    <t>EMI</t>
  </si>
  <si>
    <t>MONDE</t>
  </si>
  <si>
    <t>AEV</t>
  </si>
  <si>
    <t>UBP</t>
  </si>
  <si>
    <t>ALI</t>
  </si>
  <si>
    <t>AC</t>
  </si>
  <si>
    <t>URC</t>
  </si>
  <si>
    <t>WLCON</t>
  </si>
  <si>
    <t>SMPH</t>
  </si>
  <si>
    <t>ACEN</t>
  </si>
  <si>
    <t>Est_Acquisition_Cost</t>
  </si>
  <si>
    <t>Book_Value</t>
  </si>
  <si>
    <t>Carrying_Cost</t>
  </si>
  <si>
    <t>Market_Value</t>
  </si>
  <si>
    <t>Acquisition_Cost_per_Share</t>
  </si>
  <si>
    <t>Carrying_Cost_per_Share</t>
  </si>
  <si>
    <t>Month_End_Close</t>
  </si>
  <si>
    <t>Year_End_Close</t>
  </si>
  <si>
    <t>Return</t>
  </si>
  <si>
    <t>Weights</t>
  </si>
  <si>
    <t>Target Return</t>
  </si>
  <si>
    <t>Acquisition_Return</t>
  </si>
  <si>
    <t>ABS</t>
  </si>
  <si>
    <t>ALLDY</t>
    <phoneticPr fontId="0" type="noConversion"/>
  </si>
  <si>
    <t>AXLM</t>
  </si>
  <si>
    <t>BEL</t>
  </si>
  <si>
    <t>CEB</t>
  </si>
  <si>
    <t>CBC</t>
    <phoneticPr fontId="0" type="noConversion"/>
  </si>
  <si>
    <t>CLI</t>
  </si>
  <si>
    <t>COSCO</t>
  </si>
  <si>
    <t>EDC</t>
  </si>
  <si>
    <t>DNL</t>
  </si>
  <si>
    <t>EEI</t>
  </si>
  <si>
    <t>FILRT</t>
    <phoneticPr fontId="0" type="noConversion"/>
  </si>
  <si>
    <t>HOME</t>
  </si>
  <si>
    <t>FLI</t>
  </si>
  <si>
    <t>FPH</t>
  </si>
  <si>
    <t>FRUIT</t>
  </si>
  <si>
    <t>GMA7</t>
  </si>
  <si>
    <t>LPZ</t>
  </si>
  <si>
    <t>MEDIC</t>
    <phoneticPr fontId="0" type="noConversion"/>
  </si>
  <si>
    <t>MWC</t>
  </si>
  <si>
    <t>MWIDE</t>
  </si>
  <si>
    <t>PCOR</t>
  </si>
  <si>
    <t>RCB</t>
  </si>
  <si>
    <t>RCR</t>
    <phoneticPr fontId="0" type="noConversion"/>
  </si>
  <si>
    <t>SHLPH</t>
  </si>
  <si>
    <t>VLL</t>
  </si>
  <si>
    <t>HLCM</t>
  </si>
  <si>
    <t>I</t>
  </si>
  <si>
    <t>SPH</t>
  </si>
  <si>
    <t>ION</t>
  </si>
  <si>
    <t>PNX</t>
  </si>
  <si>
    <t>PSE</t>
  </si>
  <si>
    <t>CIC</t>
  </si>
  <si>
    <t>DD</t>
  </si>
  <si>
    <t>MAXS</t>
  </si>
  <si>
    <t>MRSGI</t>
  </si>
  <si>
    <t>X</t>
  </si>
  <si>
    <t>KEEPR</t>
  </si>
  <si>
    <t>SGP</t>
  </si>
  <si>
    <t>PXP</t>
    <phoneticPr fontId="0" type="noConversion"/>
  </si>
  <si>
    <t>EW</t>
    <phoneticPr fontId="0" type="noConversion"/>
  </si>
  <si>
    <t>CNPF</t>
    <phoneticPr fontId="0" type="noConversion"/>
  </si>
  <si>
    <t>CPG</t>
  </si>
  <si>
    <t>FB</t>
  </si>
  <si>
    <t>LTG</t>
  </si>
  <si>
    <t>RFM</t>
  </si>
  <si>
    <t>Target Price</t>
  </si>
  <si>
    <t>Expected_Yield</t>
  </si>
  <si>
    <t>Dividend_Yield</t>
  </si>
  <si>
    <t>Last_Close</t>
  </si>
  <si>
    <t>Capital_Appreciation</t>
  </si>
  <si>
    <t>Target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</si>
</sst>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43" fontId="1" fillId="0" borderId="1" xfId="2" applyBorder="1"/>
    <xf numFmtId="10" fontId="1" fillId="0" borderId="1" xfId="1" applyNumberFormat="1" applyBorder="1"/>
    <xf numFmtId="43" fontId="3" fillId="0" borderId="1" xfId="3" applyBorder="1"/>
    <xf numFmtId="10" fontId="3" fillId="0" borderId="1" xfId="4" applyNumberFormat="1" applyBorder="1"/>
    <xf numFmtId="0" fontId="3" fillId="0" borderId="1" xfId="0" applyFont="1" applyBorder="1"/>
  </cellXfs>
  <cellStyles count="5">
    <cellStyle name="Comma" xfId="2" builtinId="3"/>
    <cellStyle name="Comma 2" xfId="3" xr:uid="{B21EA5B5-4286-463F-8037-16582C957312}"/>
    <cellStyle name="Normal" xfId="0" builtinId="0"/>
    <cellStyle name="Percent" xfId="1" builtinId="5"/>
    <cellStyle name="Percent 2" xfId="4" xr:uid="{7886EBCC-2DF1-4BB9-A6B7-F18DFF189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30EC-FF72-4F72-95D1-AB54C59E4A7D}">
  <dimension ref="A1:P53"/>
  <sheetViews>
    <sheetView tabSelected="1" topLeftCell="A19" workbookViewId="0">
      <selection activeCell="P2" sqref="P2:P53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26.85546875" bestFit="1" customWidth="1"/>
    <col min="4" max="4" width="21" bestFit="1" customWidth="1"/>
    <col min="5" max="5" width="17.7109375" bestFit="1" customWidth="1"/>
    <col min="6" max="6" width="12.42578125" bestFit="1" customWidth="1"/>
    <col min="7" max="7" width="21.42578125" bestFit="1" customWidth="1"/>
    <col min="8" max="8" width="18.5703125" bestFit="1" customWidth="1"/>
    <col min="9" max="9" width="18.42578125" bestFit="1" customWidth="1"/>
    <col min="10" max="10" width="18.140625" bestFit="1" customWidth="1"/>
    <col min="11" max="11" width="12.42578125" bestFit="1" customWidth="1"/>
    <col min="12" max="12" width="17.85546875" bestFit="1" customWidth="1"/>
    <col min="13" max="13" width="10.28515625" style="1" customWidth="1"/>
    <col min="14" max="14" width="8" style="1" bestFit="1" customWidth="1"/>
    <col min="15" max="15" width="19.7109375" style="2" customWidth="1"/>
    <col min="16" max="16" width="19.7109375" customWidth="1"/>
  </cols>
  <sheetData>
    <row r="1" spans="1:16" x14ac:dyDescent="0.25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2</v>
      </c>
      <c r="L1" t="s">
        <v>66</v>
      </c>
      <c r="M1" s="1" t="s">
        <v>63</v>
      </c>
      <c r="N1" s="1" t="s">
        <v>64</v>
      </c>
      <c r="O1" s="2" t="s">
        <v>65</v>
      </c>
      <c r="P1" t="s">
        <v>118</v>
      </c>
    </row>
    <row r="2" spans="1:16" x14ac:dyDescent="0.25">
      <c r="A2" t="s">
        <v>3</v>
      </c>
      <c r="B2">
        <v>3217220</v>
      </c>
      <c r="C2">
        <v>797923240.24399996</v>
      </c>
      <c r="D2">
        <v>1094498244</v>
      </c>
      <c r="E2">
        <v>1233614600</v>
      </c>
      <c r="F2">
        <v>1319703644</v>
      </c>
      <c r="G2">
        <v>248.01637446118076</v>
      </c>
      <c r="H2">
        <v>383.44116970552216</v>
      </c>
      <c r="I2">
        <v>340.2</v>
      </c>
      <c r="J2">
        <v>386</v>
      </c>
      <c r="K2">
        <v>410.2</v>
      </c>
      <c r="L2" s="1">
        <f>+K2/G2-1</f>
        <v>0.65392305605291412</v>
      </c>
      <c r="M2" s="1">
        <f>+K2/H2-1</f>
        <v>6.9786012584481361E-2</v>
      </c>
      <c r="N2" s="1">
        <f>F2/SUM(F:F)</f>
        <v>5.7535755096211692E-2</v>
      </c>
      <c r="O2" s="2">
        <f>_xlfn.IFNA(_xlfn.XLOOKUP($A2,Sheet2!$A$2:$A$87,Sheet2!$F$2:$F$87),0)</f>
        <v>0.11116528522671865</v>
      </c>
      <c r="P2" s="2">
        <f>_xlfn.XLOOKUP(A2,Sheet3!$B$2:$B$53,Sheet3!$C$2:$C$53)</f>
        <v>5.4662348131538391E-2</v>
      </c>
    </row>
    <row r="3" spans="1:16" x14ac:dyDescent="0.25">
      <c r="A3" t="s">
        <v>4</v>
      </c>
      <c r="B3">
        <v>179246</v>
      </c>
      <c r="C3">
        <v>343759636.47999972</v>
      </c>
      <c r="D3">
        <v>656578098</v>
      </c>
      <c r="E3">
        <v>656578098</v>
      </c>
      <c r="F3">
        <v>656578098</v>
      </c>
      <c r="G3">
        <v>1917.8092480724799</v>
      </c>
      <c r="H3">
        <v>3663</v>
      </c>
      <c r="I3">
        <v>3663</v>
      </c>
      <c r="J3">
        <v>3663</v>
      </c>
      <c r="K3">
        <v>3663</v>
      </c>
      <c r="L3" s="1">
        <f t="shared" ref="L3:L53" si="0">+K3/G3-1</f>
        <v>0.9099918324419114</v>
      </c>
      <c r="M3" s="1">
        <f t="shared" ref="M3:M53" si="1">+K3/H3-1</f>
        <v>0</v>
      </c>
      <c r="N3" s="1">
        <f t="shared" ref="N3:N53" si="2">F3/SUM(F:F)</f>
        <v>2.862515142684904E-2</v>
      </c>
      <c r="O3" s="2">
        <f>_xlfn.IFNA(_xlfn.XLOOKUP($A3,Sheet2!$A$2:$A$87,Sheet2!$F$2:$F$87),0)</f>
        <v>0</v>
      </c>
      <c r="P3" s="2">
        <f>_xlfn.XLOOKUP(A3,Sheet3!$B$2:$B$53,Sheet3!$C$2:$C$53)</f>
        <v>3.004663420384843E-2</v>
      </c>
    </row>
    <row r="4" spans="1:16" x14ac:dyDescent="0.25">
      <c r="A4" t="s">
        <v>5</v>
      </c>
      <c r="B4">
        <v>14060540</v>
      </c>
      <c r="C4">
        <v>769307149.55450022</v>
      </c>
      <c r="D4">
        <v>1081255526</v>
      </c>
      <c r="E4">
        <v>1011878829.9999999</v>
      </c>
      <c r="F4">
        <v>1057352608</v>
      </c>
      <c r="G4">
        <v>54.713912094023435</v>
      </c>
      <c r="H4">
        <v>71.965858352524151</v>
      </c>
      <c r="I4">
        <v>76.900000000000006</v>
      </c>
      <c r="J4">
        <v>72</v>
      </c>
      <c r="K4">
        <v>75.2</v>
      </c>
      <c r="L4" s="1">
        <f t="shared" si="0"/>
        <v>0.37442191797165103</v>
      </c>
      <c r="M4" s="1">
        <f t="shared" si="1"/>
        <v>4.4939944044486202E-2</v>
      </c>
      <c r="N4" s="1">
        <f t="shared" si="2"/>
        <v>4.6097910679277265E-2</v>
      </c>
      <c r="O4" s="2">
        <f>_xlfn.IFNA(_xlfn.XLOOKUP($A4,Sheet2!$A$2:$A$87,Sheet2!$F$2:$F$87),0)</f>
        <v>0.21409574468085091</v>
      </c>
      <c r="P4" s="2">
        <f>_xlfn.XLOOKUP(A4,Sheet3!$B$2:$B$53,Sheet3!$C$2:$C$53)</f>
        <v>4.678955879287798E-2</v>
      </c>
    </row>
    <row r="5" spans="1:16" x14ac:dyDescent="0.25">
      <c r="A5" t="s">
        <v>6</v>
      </c>
      <c r="B5">
        <v>6385996</v>
      </c>
      <c r="C5">
        <v>773687525.36599994</v>
      </c>
      <c r="D5">
        <v>1024313758.4000001</v>
      </c>
      <c r="E5">
        <v>920560024.00000024</v>
      </c>
      <c r="F5">
        <v>1047941943.5999999</v>
      </c>
      <c r="G5">
        <v>121.15377544332942</v>
      </c>
      <c r="H5">
        <v>144.15292837640365</v>
      </c>
      <c r="I5">
        <v>160.4</v>
      </c>
      <c r="J5">
        <v>144</v>
      </c>
      <c r="K5">
        <v>164.1</v>
      </c>
      <c r="L5" s="1">
        <f t="shared" si="0"/>
        <v>0.35447698100633263</v>
      </c>
      <c r="M5" s="1">
        <f t="shared" si="1"/>
        <v>0.13837437676959108</v>
      </c>
      <c r="N5" s="1">
        <f t="shared" si="2"/>
        <v>4.5687629412969687E-2</v>
      </c>
      <c r="O5" s="2">
        <f>_xlfn.IFNA(_xlfn.XLOOKUP($A5,Sheet2!$A$2:$A$87,Sheet2!$F$2:$F$87),0)</f>
        <v>0.15112736136502147</v>
      </c>
      <c r="P5" s="2">
        <f>_xlfn.XLOOKUP(A5,Sheet3!$B$2:$B$53,Sheet3!$C$2:$C$53)</f>
        <v>4.6174460271386573E-2</v>
      </c>
    </row>
    <row r="6" spans="1:16" x14ac:dyDescent="0.25">
      <c r="A6" t="s">
        <v>7</v>
      </c>
      <c r="B6">
        <v>1292990</v>
      </c>
      <c r="C6">
        <v>452687859.38199991</v>
      </c>
      <c r="D6">
        <v>737004300</v>
      </c>
      <c r="E6">
        <v>633419130</v>
      </c>
      <c r="F6">
        <v>690456660</v>
      </c>
      <c r="G6">
        <v>350.10932751374713</v>
      </c>
      <c r="H6">
        <v>489.88710662882158</v>
      </c>
      <c r="I6">
        <v>570</v>
      </c>
      <c r="J6">
        <v>488</v>
      </c>
      <c r="K6">
        <v>534</v>
      </c>
      <c r="L6" s="1">
        <f t="shared" si="0"/>
        <v>0.52523785582100024</v>
      </c>
      <c r="M6" s="1">
        <f t="shared" si="1"/>
        <v>9.0047059361784587E-2</v>
      </c>
      <c r="N6" s="1">
        <f t="shared" si="2"/>
        <v>3.0102171404103741E-2</v>
      </c>
      <c r="O6" s="2">
        <f>_xlfn.IFNA(_xlfn.XLOOKUP($A6,Sheet2!$A$2:$A$87,Sheet2!$F$2:$F$87),0)</f>
        <v>0.12883895131086143</v>
      </c>
      <c r="P6" s="2">
        <f>_xlfn.XLOOKUP(A6,Sheet3!$B$2:$B$53,Sheet3!$C$2:$C$53)</f>
        <v>2.935159903003012E-2</v>
      </c>
    </row>
    <row r="7" spans="1:16" x14ac:dyDescent="0.25">
      <c r="A7" t="s">
        <v>8</v>
      </c>
      <c r="B7">
        <v>6969778</v>
      </c>
      <c r="C7">
        <v>745336029.10899997</v>
      </c>
      <c r="D7">
        <v>975768920</v>
      </c>
      <c r="E7">
        <v>852821706</v>
      </c>
      <c r="F7">
        <v>968799142</v>
      </c>
      <c r="G7">
        <v>106.93827394631508</v>
      </c>
      <c r="H7">
        <v>122.35995264124625</v>
      </c>
      <c r="I7">
        <v>140</v>
      </c>
      <c r="J7">
        <v>122</v>
      </c>
      <c r="K7">
        <v>139</v>
      </c>
      <c r="L7" s="1">
        <f t="shared" si="0"/>
        <v>0.29981525669453468</v>
      </c>
      <c r="M7" s="1">
        <f t="shared" si="1"/>
        <v>0.13599259397837127</v>
      </c>
      <c r="N7" s="1">
        <f t="shared" si="2"/>
        <v>4.2237202590865934E-2</v>
      </c>
      <c r="O7" s="2">
        <f>_xlfn.IFNA(_xlfn.XLOOKUP($A7,Sheet2!$A$2:$A$87,Sheet2!$F$2:$F$87),0)</f>
        <v>8.0287769784172625E-2</v>
      </c>
      <c r="P7" s="2">
        <f>_xlfn.XLOOKUP(A7,Sheet3!$B$2:$B$53,Sheet3!$C$2:$C$53)</f>
        <v>4.3454544013804587E-2</v>
      </c>
    </row>
    <row r="8" spans="1:16" x14ac:dyDescent="0.25">
      <c r="A8" t="s">
        <v>9</v>
      </c>
      <c r="B8">
        <v>19664200</v>
      </c>
      <c r="C8">
        <v>638792627.20000005</v>
      </c>
      <c r="D8">
        <v>775752690</v>
      </c>
      <c r="E8">
        <v>746422890</v>
      </c>
      <c r="F8">
        <v>782635160</v>
      </c>
      <c r="G8">
        <v>32.485055440851909</v>
      </c>
      <c r="H8">
        <v>37.958467163678158</v>
      </c>
      <c r="I8">
        <v>39.450000000000003</v>
      </c>
      <c r="J8">
        <v>37.950000000000003</v>
      </c>
      <c r="K8">
        <v>39.799999999999997</v>
      </c>
      <c r="L8" s="1">
        <f t="shared" si="0"/>
        <v>0.22517876173759288</v>
      </c>
      <c r="M8" s="1">
        <f t="shared" si="1"/>
        <v>4.8514415199673033E-2</v>
      </c>
      <c r="N8" s="1">
        <f t="shared" si="2"/>
        <v>3.4120921844968739E-2</v>
      </c>
      <c r="O8" s="2">
        <f>_xlfn.IFNA(_xlfn.XLOOKUP($A8,Sheet2!$A$2:$A$87,Sheet2!$F$2:$F$87),0)</f>
        <v>2.3869346733668362E-2</v>
      </c>
      <c r="P8" s="2">
        <f>_xlfn.XLOOKUP(A8,Sheet3!$B$2:$B$53,Sheet3!$C$2:$C$53)</f>
        <v>3.5480684434230213E-2</v>
      </c>
    </row>
    <row r="9" spans="1:16" x14ac:dyDescent="0.25">
      <c r="A9" t="s">
        <v>10</v>
      </c>
      <c r="B9">
        <v>80629000</v>
      </c>
      <c r="C9">
        <v>410692880.82900023</v>
      </c>
      <c r="D9">
        <v>524088500</v>
      </c>
      <c r="E9">
        <v>449232070.00000012</v>
      </c>
      <c r="F9">
        <v>526507370</v>
      </c>
      <c r="G9">
        <v>5.0936124822210402</v>
      </c>
      <c r="H9">
        <v>5.5715942154807836</v>
      </c>
      <c r="I9">
        <v>6.5</v>
      </c>
      <c r="J9">
        <v>5.85</v>
      </c>
      <c r="K9">
        <v>6.53</v>
      </c>
      <c r="L9" s="1">
        <f t="shared" si="0"/>
        <v>0.28199780073427005</v>
      </c>
      <c r="M9" s="1">
        <f t="shared" si="1"/>
        <v>0.17201643684966639</v>
      </c>
      <c r="N9" s="1">
        <f t="shared" si="2"/>
        <v>2.2954395279877332E-2</v>
      </c>
      <c r="O9" s="2">
        <f>_xlfn.IFNA(_xlfn.XLOOKUP($A9,Sheet2!$A$2:$A$87,Sheet2!$F$2:$F$87),0)</f>
        <v>9.2394078611536479E-2</v>
      </c>
      <c r="P9" s="2">
        <f>_xlfn.XLOOKUP(A9,Sheet3!$B$2:$B$53,Sheet3!$C$2:$C$53)</f>
        <v>1.861236979789687E-2</v>
      </c>
    </row>
    <row r="10" spans="1:16" x14ac:dyDescent="0.25">
      <c r="A10" t="s">
        <v>11</v>
      </c>
      <c r="B10">
        <v>25203163</v>
      </c>
      <c r="C10">
        <v>79290804.914999947</v>
      </c>
      <c r="D10">
        <v>168357128.84</v>
      </c>
      <c r="E10">
        <v>70316824.769999996</v>
      </c>
      <c r="F10">
        <v>168357128.84</v>
      </c>
      <c r="G10">
        <v>3.1460656313257167</v>
      </c>
      <c r="H10">
        <v>2.79</v>
      </c>
      <c r="I10">
        <v>6.68</v>
      </c>
      <c r="J10">
        <v>2.79</v>
      </c>
      <c r="K10">
        <v>6.68</v>
      </c>
      <c r="L10" s="1">
        <f t="shared" si="0"/>
        <v>1.1232869185838066</v>
      </c>
      <c r="M10" s="1">
        <f t="shared" si="1"/>
        <v>1.3942652329749103</v>
      </c>
      <c r="N10" s="1">
        <f t="shared" si="2"/>
        <v>7.3399467961456945E-3</v>
      </c>
      <c r="O10" s="2">
        <f>_xlfn.IFNA(_xlfn.XLOOKUP($A10,Sheet2!$A$2:$A$87,Sheet2!$F$2:$F$87),0)</f>
        <v>0.6467065868263473</v>
      </c>
      <c r="P10" s="2">
        <f>_xlfn.XLOOKUP(A10,Sheet3!$B$2:$B$53,Sheet3!$C$2:$C$53)</f>
        <v>9.0593911356477378E-3</v>
      </c>
    </row>
    <row r="11" spans="1:16" x14ac:dyDescent="0.25">
      <c r="A11" t="s">
        <v>12</v>
      </c>
      <c r="B11">
        <v>1000000</v>
      </c>
      <c r="C11">
        <v>1000000000</v>
      </c>
      <c r="D11">
        <v>1070000000</v>
      </c>
      <c r="E11">
        <v>1056000000</v>
      </c>
      <c r="F11">
        <v>1065000000</v>
      </c>
      <c r="G11">
        <v>1000</v>
      </c>
      <c r="H11">
        <v>1056</v>
      </c>
      <c r="I11">
        <v>1070</v>
      </c>
      <c r="J11">
        <v>1056</v>
      </c>
      <c r="K11">
        <v>1065</v>
      </c>
      <c r="L11" s="1">
        <f t="shared" si="0"/>
        <v>6.4999999999999947E-2</v>
      </c>
      <c r="M11" s="1">
        <f t="shared" si="1"/>
        <v>8.5227272727272929E-3</v>
      </c>
      <c r="N11" s="1">
        <f t="shared" si="2"/>
        <v>4.6431317709891423E-2</v>
      </c>
      <c r="O11" s="2">
        <f>_xlfn.IFNA(_xlfn.XLOOKUP($A11,Sheet2!$A$2:$A$87,Sheet2!$F$2:$F$87),0)</f>
        <v>0</v>
      </c>
      <c r="P11" s="2">
        <f>_xlfn.XLOOKUP(A11,Sheet3!$B$2:$B$53,Sheet3!$C$2:$C$53)</f>
        <v>4.9652277787638824E-2</v>
      </c>
    </row>
    <row r="12" spans="1:16" x14ac:dyDescent="0.25">
      <c r="A12" t="s">
        <v>13</v>
      </c>
      <c r="B12">
        <v>10000000</v>
      </c>
      <c r="C12">
        <v>750000000</v>
      </c>
      <c r="D12">
        <v>811500000</v>
      </c>
      <c r="E12">
        <v>823000000</v>
      </c>
      <c r="F12">
        <v>800000000</v>
      </c>
      <c r="G12">
        <v>75</v>
      </c>
      <c r="H12">
        <v>82.3</v>
      </c>
      <c r="I12">
        <v>81.150000000000006</v>
      </c>
      <c r="J12">
        <v>82.3</v>
      </c>
      <c r="K12">
        <v>80</v>
      </c>
      <c r="L12" s="1">
        <f t="shared" si="0"/>
        <v>6.6666666666666652E-2</v>
      </c>
      <c r="M12" s="1">
        <f t="shared" si="1"/>
        <v>-2.7946537059538201E-2</v>
      </c>
      <c r="N12" s="1">
        <f t="shared" si="2"/>
        <v>3.4877985134190742E-2</v>
      </c>
      <c r="O12" s="2">
        <f>_xlfn.IFNA(_xlfn.XLOOKUP($A12,Sheet2!$A$2:$A$87,Sheet2!$F$2:$F$87),0)</f>
        <v>0</v>
      </c>
      <c r="P12" s="2">
        <f>_xlfn.XLOOKUP(A12,Sheet3!$B$2:$B$53,Sheet3!$C$2:$C$53)</f>
        <v>3.7754036105808318E-2</v>
      </c>
    </row>
    <row r="13" spans="1:16" x14ac:dyDescent="0.25">
      <c r="A13" t="s">
        <v>14</v>
      </c>
      <c r="B13">
        <v>38385400</v>
      </c>
      <c r="C13">
        <v>477568750.82399994</v>
      </c>
      <c r="D13">
        <v>525879980</v>
      </c>
      <c r="E13">
        <v>512061236</v>
      </c>
      <c r="F13">
        <v>525112272</v>
      </c>
      <c r="G13">
        <v>12.441416549625638</v>
      </c>
      <c r="H13">
        <v>13.34</v>
      </c>
      <c r="I13">
        <v>13.7</v>
      </c>
      <c r="J13">
        <v>13.34</v>
      </c>
      <c r="K13">
        <v>13.68</v>
      </c>
      <c r="L13" s="1">
        <f t="shared" si="0"/>
        <v>9.955324985977021E-2</v>
      </c>
      <c r="M13" s="1">
        <f t="shared" si="1"/>
        <v>2.5487256371814038E-2</v>
      </c>
      <c r="N13" s="1">
        <f t="shared" si="2"/>
        <v>2.2893572520746409E-2</v>
      </c>
      <c r="O13" s="2">
        <f>_xlfn.IFNA(_xlfn.XLOOKUP($A13,Sheet2!$A$2:$A$87,Sheet2!$F$2:$F$87),0)</f>
        <v>0.13048245614035081</v>
      </c>
      <c r="P13" s="2">
        <f>_xlfn.XLOOKUP(A13,Sheet3!$B$2:$B$53,Sheet3!$C$2:$C$53)</f>
        <v>2.399530133471554E-2</v>
      </c>
    </row>
    <row r="14" spans="1:16" x14ac:dyDescent="0.25">
      <c r="A14" t="s">
        <v>17</v>
      </c>
      <c r="B14">
        <v>1581050</v>
      </c>
      <c r="C14">
        <v>872734584.55999994</v>
      </c>
      <c r="D14">
        <v>774082080</v>
      </c>
      <c r="E14">
        <v>993810600.00000012</v>
      </c>
      <c r="F14">
        <v>909103750</v>
      </c>
      <c r="G14">
        <v>551.99682777900762</v>
      </c>
      <c r="H14">
        <v>628.57632585939734</v>
      </c>
      <c r="I14">
        <v>489.6</v>
      </c>
      <c r="J14">
        <v>658</v>
      </c>
      <c r="K14">
        <v>575</v>
      </c>
      <c r="L14" s="1">
        <f t="shared" si="0"/>
        <v>4.1672652927276843E-2</v>
      </c>
      <c r="M14" s="1">
        <f t="shared" si="1"/>
        <v>-8.5234399794085647E-2</v>
      </c>
      <c r="N14" s="1">
        <f t="shared" si="2"/>
        <v>3.9634633847421323E-2</v>
      </c>
      <c r="O14" s="2">
        <f>_xlfn.IFNA(_xlfn.XLOOKUP($A14,Sheet2!$A$2:$A$87,Sheet2!$F$2:$F$87),0)</f>
        <v>0.39130434782608692</v>
      </c>
      <c r="P14" s="2">
        <f>_xlfn.XLOOKUP(A14,Sheet3!$B$2:$B$53,Sheet3!$C$2:$C$53)</f>
        <v>3.5161264895055888E-2</v>
      </c>
    </row>
    <row r="15" spans="1:16" x14ac:dyDescent="0.25">
      <c r="A15" t="s">
        <v>16</v>
      </c>
      <c r="B15">
        <v>13373700</v>
      </c>
      <c r="C15">
        <v>416626191.89000005</v>
      </c>
      <c r="D15">
        <v>454705800</v>
      </c>
      <c r="E15">
        <v>464125489.99999994</v>
      </c>
      <c r="F15">
        <v>441332100</v>
      </c>
      <c r="G15">
        <v>31.15264974464808</v>
      </c>
      <c r="H15">
        <v>34.704344347487975</v>
      </c>
      <c r="I15">
        <v>34</v>
      </c>
      <c r="J15">
        <v>34.9</v>
      </c>
      <c r="K15">
        <v>33</v>
      </c>
      <c r="L15" s="1">
        <f t="shared" si="0"/>
        <v>5.9299939828370007E-2</v>
      </c>
      <c r="M15" s="1">
        <f t="shared" si="1"/>
        <v>-4.9110403309242767E-2</v>
      </c>
      <c r="N15" s="1">
        <f t="shared" si="2"/>
        <v>1.9240968028801479E-2</v>
      </c>
      <c r="O15" s="2">
        <f>_xlfn.IFNA(_xlfn.XLOOKUP($A15,Sheet2!$A$2:$A$87,Sheet2!$F$2:$F$87),0)</f>
        <v>8.3522590239028416E-2</v>
      </c>
      <c r="P15" s="2">
        <f>_xlfn.XLOOKUP(A15,Sheet3!$B$2:$B$53,Sheet3!$C$2:$C$53)</f>
        <v>1.9153334213146311E-2</v>
      </c>
    </row>
    <row r="16" spans="1:16" x14ac:dyDescent="0.25">
      <c r="A16" t="s">
        <v>15</v>
      </c>
      <c r="B16">
        <v>3254300</v>
      </c>
      <c r="C16">
        <v>95367307.800000072</v>
      </c>
      <c r="D16">
        <v>121385389.99999999</v>
      </c>
      <c r="E16">
        <v>122687110.00000001</v>
      </c>
      <c r="F16">
        <v>116666655</v>
      </c>
      <c r="G16">
        <v>29.305014227330016</v>
      </c>
      <c r="H16">
        <v>37.700000000000003</v>
      </c>
      <c r="I16">
        <v>37.299999999999997</v>
      </c>
      <c r="J16">
        <v>37.700000000000003</v>
      </c>
      <c r="K16">
        <v>35.85</v>
      </c>
      <c r="L16" s="1">
        <f t="shared" si="0"/>
        <v>0.22334013291712029</v>
      </c>
      <c r="M16" s="1">
        <f t="shared" si="1"/>
        <v>-4.9071618037135334E-2</v>
      </c>
      <c r="N16" s="1">
        <f t="shared" si="2"/>
        <v>5.0863723234321999E-3</v>
      </c>
      <c r="O16" s="2">
        <f>_xlfn.IFNA(_xlfn.XLOOKUP($A16,Sheet2!$A$2:$A$87,Sheet2!$F$2:$F$87),0)</f>
        <v>0.33333333333333326</v>
      </c>
      <c r="P16" s="2">
        <f>_xlfn.XLOOKUP(A16,Sheet3!$B$2:$B$53,Sheet3!$C$2:$C$53)</f>
        <v>6.1803791848654291E-3</v>
      </c>
    </row>
    <row r="17" spans="1:16" x14ac:dyDescent="0.25">
      <c r="A17" t="s">
        <v>18</v>
      </c>
      <c r="B17">
        <v>4128700</v>
      </c>
      <c r="C17">
        <v>72128210.153999984</v>
      </c>
      <c r="D17">
        <v>70022752</v>
      </c>
      <c r="E17">
        <v>72056154</v>
      </c>
      <c r="F17">
        <v>90005660</v>
      </c>
      <c r="G17">
        <v>17.469956682248647</v>
      </c>
      <c r="H17">
        <v>17.45250417807058</v>
      </c>
      <c r="I17">
        <v>16.96</v>
      </c>
      <c r="J17">
        <v>0</v>
      </c>
      <c r="K17">
        <v>21.8</v>
      </c>
      <c r="L17" s="1">
        <f t="shared" si="0"/>
        <v>0.24785655720320943</v>
      </c>
      <c r="M17" s="1">
        <f t="shared" si="1"/>
        <v>0.24910441376041237</v>
      </c>
      <c r="N17" s="1">
        <f t="shared" si="2"/>
        <v>3.9240200893412829E-3</v>
      </c>
      <c r="O17" s="2">
        <f>_xlfn.IFNA(_xlfn.XLOOKUP($A17,Sheet2!$A$2:$A$87,Sheet2!$F$2:$F$87),0)</f>
        <v>0.50917431192660545</v>
      </c>
      <c r="P17" s="2">
        <f>_xlfn.XLOOKUP(A17,Sheet3!$B$2:$B$53,Sheet3!$C$2:$C$53)</f>
        <v>3.64624937406437E-3</v>
      </c>
    </row>
    <row r="18" spans="1:16" x14ac:dyDescent="0.25">
      <c r="A18" t="s">
        <v>19</v>
      </c>
      <c r="B18">
        <v>72000</v>
      </c>
      <c r="C18">
        <v>72000000</v>
      </c>
      <c r="D18">
        <v>76680000</v>
      </c>
      <c r="E18">
        <v>76896000</v>
      </c>
      <c r="F18">
        <v>76752000</v>
      </c>
      <c r="G18">
        <v>1000</v>
      </c>
      <c r="H18">
        <v>1068</v>
      </c>
      <c r="I18">
        <v>1065</v>
      </c>
      <c r="J18">
        <v>1068</v>
      </c>
      <c r="K18">
        <v>1066</v>
      </c>
      <c r="L18" s="1">
        <f t="shared" si="0"/>
        <v>6.6000000000000059E-2</v>
      </c>
      <c r="M18" s="1">
        <f t="shared" si="1"/>
        <v>-1.8726591760299671E-3</v>
      </c>
      <c r="N18" s="1">
        <f t="shared" si="2"/>
        <v>3.3461938937742598E-3</v>
      </c>
      <c r="O18" s="2">
        <f>_xlfn.IFNA(_xlfn.XLOOKUP($A18,Sheet2!$A$2:$A$87,Sheet2!$F$2:$F$87),0)</f>
        <v>0</v>
      </c>
      <c r="P18" s="2">
        <f>_xlfn.XLOOKUP(A18,Sheet3!$B$2:$B$53,Sheet3!$C$2:$C$53)</f>
        <v>3.4266936043671845E-3</v>
      </c>
    </row>
    <row r="19" spans="1:16" x14ac:dyDescent="0.25">
      <c r="A19" t="s">
        <v>20</v>
      </c>
      <c r="B19">
        <v>13452000</v>
      </c>
      <c r="C19">
        <v>40211651.480000004</v>
      </c>
      <c r="D19">
        <v>43180920</v>
      </c>
      <c r="E19">
        <v>41164720</v>
      </c>
      <c r="F19">
        <v>44122560</v>
      </c>
      <c r="G19">
        <v>2.989269363663396</v>
      </c>
      <c r="H19">
        <v>3.0601189414213499</v>
      </c>
      <c r="I19">
        <v>3.21</v>
      </c>
      <c r="J19">
        <v>3.05</v>
      </c>
      <c r="K19">
        <v>3.28</v>
      </c>
      <c r="L19" s="1">
        <f t="shared" si="0"/>
        <v>9.7258092519407091E-2</v>
      </c>
      <c r="M19" s="1">
        <f t="shared" si="1"/>
        <v>7.1853762153611056E-2</v>
      </c>
      <c r="N19" s="1">
        <f t="shared" si="2"/>
        <v>1.9236324897030489E-3</v>
      </c>
      <c r="O19" s="2">
        <f>_xlfn.IFNA(_xlfn.XLOOKUP($A19,Sheet2!$A$2:$A$87,Sheet2!$F$2:$F$87),0)</f>
        <v>-8.536585365853655E-2</v>
      </c>
      <c r="P19" s="2">
        <f>_xlfn.XLOOKUP(A19,Sheet3!$B$2:$B$53,Sheet3!$C$2:$C$53)</f>
        <v>3.2819685557234726E-3</v>
      </c>
    </row>
    <row r="20" spans="1:16" x14ac:dyDescent="0.25">
      <c r="A20" t="s">
        <v>22</v>
      </c>
      <c r="B20">
        <v>4340000</v>
      </c>
      <c r="C20">
        <v>7036278.7599999998</v>
      </c>
      <c r="D20">
        <v>8332800</v>
      </c>
      <c r="E20">
        <v>8202600</v>
      </c>
      <c r="F20">
        <v>8332800</v>
      </c>
      <c r="G20">
        <v>1.6212623870967742</v>
      </c>
      <c r="H20">
        <v>1.89</v>
      </c>
      <c r="I20">
        <v>1.92</v>
      </c>
      <c r="J20">
        <v>1.89</v>
      </c>
      <c r="K20">
        <v>1.92</v>
      </c>
      <c r="L20" s="1">
        <f t="shared" si="0"/>
        <v>0.18426234721831847</v>
      </c>
      <c r="M20" s="1">
        <f t="shared" si="1"/>
        <v>1.5873015873015817E-2</v>
      </c>
      <c r="N20" s="1">
        <f t="shared" si="2"/>
        <v>3.6328909315773075E-4</v>
      </c>
      <c r="O20" s="2">
        <f>_xlfn.IFNA(_xlfn.XLOOKUP($A20,Sheet2!$A$2:$A$87,Sheet2!$F$2:$F$87),0)</f>
        <v>7.9793900577897592E-2</v>
      </c>
      <c r="P20" s="2">
        <f>_xlfn.XLOOKUP(A20,Sheet3!$B$2:$B$53,Sheet3!$C$2:$C$53)</f>
        <v>3.7338512896304392E-4</v>
      </c>
    </row>
    <row r="21" spans="1:16" x14ac:dyDescent="0.25">
      <c r="A21" t="s">
        <v>24</v>
      </c>
      <c r="B21">
        <v>800000</v>
      </c>
      <c r="C21">
        <v>80000000</v>
      </c>
      <c r="D21">
        <v>81200000</v>
      </c>
      <c r="E21">
        <v>82000000</v>
      </c>
      <c r="F21">
        <v>80400000</v>
      </c>
      <c r="G21">
        <v>100</v>
      </c>
      <c r="H21">
        <v>102.5</v>
      </c>
      <c r="I21">
        <v>101.5</v>
      </c>
      <c r="J21">
        <v>102.5</v>
      </c>
      <c r="K21">
        <v>100.5</v>
      </c>
      <c r="L21" s="1">
        <f t="shared" si="0"/>
        <v>4.9999999999998934E-3</v>
      </c>
      <c r="M21" s="1">
        <f t="shared" si="1"/>
        <v>-1.9512195121951237E-2</v>
      </c>
      <c r="N21" s="1">
        <f t="shared" si="2"/>
        <v>3.5052375059861697E-3</v>
      </c>
      <c r="O21" s="2">
        <f>_xlfn.IFNA(_xlfn.XLOOKUP($A21,Sheet2!$A$2:$A$87,Sheet2!$F$2:$F$87),0)</f>
        <v>0</v>
      </c>
      <c r="P21" s="2">
        <f>_xlfn.XLOOKUP(A21,Sheet3!$B$2:$B$53,Sheet3!$C$2:$C$53)</f>
        <v>3.7635053688990015E-3</v>
      </c>
    </row>
    <row r="22" spans="1:16" x14ac:dyDescent="0.25">
      <c r="A22" t="s">
        <v>21</v>
      </c>
      <c r="B22">
        <v>2060300</v>
      </c>
      <c r="C22">
        <v>80973022.129999995</v>
      </c>
      <c r="D22">
        <v>78600445</v>
      </c>
      <c r="E22">
        <v>80892130</v>
      </c>
      <c r="F22">
        <v>81278835</v>
      </c>
      <c r="G22">
        <v>39.301568766684461</v>
      </c>
      <c r="H22">
        <v>39.262306460224238</v>
      </c>
      <c r="I22">
        <v>38.15</v>
      </c>
      <c r="J22">
        <v>0</v>
      </c>
      <c r="K22">
        <v>39.450000000000003</v>
      </c>
      <c r="L22" s="1">
        <f t="shared" si="0"/>
        <v>3.7767254074947409E-3</v>
      </c>
      <c r="M22" s="1">
        <f t="shared" si="1"/>
        <v>4.7805021329023756E-3</v>
      </c>
      <c r="N22" s="1">
        <f t="shared" si="2"/>
        <v>3.5435524985679276E-3</v>
      </c>
      <c r="O22" s="2">
        <f>_xlfn.IFNA(_xlfn.XLOOKUP($A22,Sheet2!$A$2:$A$87,Sheet2!$F$2:$F$87),0)</f>
        <v>0.15437262357414427</v>
      </c>
      <c r="P22" s="2">
        <f>_xlfn.XLOOKUP(A22,Sheet3!$B$2:$B$53,Sheet3!$C$2:$C$53)</f>
        <v>2.8613437901869182E-3</v>
      </c>
    </row>
    <row r="23" spans="1:16" x14ac:dyDescent="0.25">
      <c r="A23" t="s">
        <v>25</v>
      </c>
      <c r="B23">
        <v>250000</v>
      </c>
      <c r="C23">
        <v>25000000</v>
      </c>
      <c r="D23">
        <v>25250000</v>
      </c>
      <c r="E23">
        <v>25250000</v>
      </c>
      <c r="F23">
        <v>25250000</v>
      </c>
      <c r="G23">
        <v>100</v>
      </c>
      <c r="H23">
        <v>101</v>
      </c>
      <c r="I23">
        <v>101</v>
      </c>
      <c r="J23">
        <v>101</v>
      </c>
      <c r="K23">
        <v>101</v>
      </c>
      <c r="L23" s="1">
        <f t="shared" si="0"/>
        <v>1.0000000000000009E-2</v>
      </c>
      <c r="M23" s="1">
        <f t="shared" si="1"/>
        <v>0</v>
      </c>
      <c r="N23" s="1">
        <f t="shared" si="2"/>
        <v>1.1008364057978953E-3</v>
      </c>
      <c r="O23" s="2">
        <f>_xlfn.IFNA(_xlfn.XLOOKUP($A23,Sheet2!$A$2:$A$87,Sheet2!$F$2:$F$87),0)</f>
        <v>0</v>
      </c>
      <c r="P23" s="2">
        <f>_xlfn.XLOOKUP(A23,Sheet3!$B$2:$B$53,Sheet3!$C$2:$C$53)</f>
        <v>1.1383413916751296E-3</v>
      </c>
    </row>
    <row r="24" spans="1:16" x14ac:dyDescent="0.25">
      <c r="A24" t="s">
        <v>26</v>
      </c>
      <c r="B24">
        <v>7999999</v>
      </c>
      <c r="C24">
        <v>599999925</v>
      </c>
      <c r="D24">
        <v>599999925</v>
      </c>
      <c r="E24">
        <v>599999925</v>
      </c>
      <c r="F24">
        <v>599999925</v>
      </c>
      <c r="G24">
        <v>75</v>
      </c>
      <c r="H24">
        <v>75</v>
      </c>
      <c r="I24">
        <v>75</v>
      </c>
      <c r="J24">
        <v>75</v>
      </c>
      <c r="K24">
        <v>75</v>
      </c>
      <c r="L24" s="1">
        <f t="shared" si="0"/>
        <v>0</v>
      </c>
      <c r="M24" s="1">
        <f t="shared" si="1"/>
        <v>0</v>
      </c>
      <c r="N24" s="1">
        <f t="shared" si="2"/>
        <v>2.6158485580831951E-2</v>
      </c>
      <c r="O24" s="2">
        <f>_xlfn.IFNA(_xlfn.XLOOKUP($A24,Sheet2!$A$2:$A$87,Sheet2!$F$2:$F$87),0)</f>
        <v>0</v>
      </c>
      <c r="P24" s="2">
        <f>_xlfn.XLOOKUP(A24,Sheet3!$B$2:$B$53,Sheet3!$C$2:$C$53)</f>
        <v>2.7457477372039133E-2</v>
      </c>
    </row>
    <row r="25" spans="1:16" x14ac:dyDescent="0.25">
      <c r="A25" t="s">
        <v>27</v>
      </c>
      <c r="B25">
        <v>44000</v>
      </c>
      <c r="C25">
        <v>22000000</v>
      </c>
      <c r="D25">
        <v>21120000</v>
      </c>
      <c r="E25">
        <v>22110000</v>
      </c>
      <c r="F25">
        <v>21472000</v>
      </c>
      <c r="G25">
        <v>500</v>
      </c>
      <c r="H25">
        <v>502.5</v>
      </c>
      <c r="I25">
        <v>480</v>
      </c>
      <c r="J25">
        <v>502.5</v>
      </c>
      <c r="K25">
        <v>488</v>
      </c>
      <c r="L25" s="1">
        <f t="shared" si="0"/>
        <v>-2.4000000000000021E-2</v>
      </c>
      <c r="M25" s="1">
        <f t="shared" si="1"/>
        <v>-2.8855721393034828E-2</v>
      </c>
      <c r="N25" s="1">
        <f t="shared" si="2"/>
        <v>9.3612512100167949E-4</v>
      </c>
      <c r="O25" s="2">
        <f>_xlfn.IFNA(_xlfn.XLOOKUP($A25,Sheet2!$A$2:$A$87,Sheet2!$F$2:$F$87),0)</f>
        <v>0</v>
      </c>
      <c r="P25" s="2">
        <f>_xlfn.XLOOKUP(A25,Sheet3!$B$2:$B$53,Sheet3!$C$2:$C$53)</f>
        <v>1.0067742961548886E-3</v>
      </c>
    </row>
    <row r="26" spans="1:16" x14ac:dyDescent="0.25">
      <c r="A26" t="s">
        <v>23</v>
      </c>
      <c r="B26">
        <v>55000</v>
      </c>
      <c r="C26">
        <v>55000000</v>
      </c>
      <c r="D26">
        <v>57750000</v>
      </c>
      <c r="E26">
        <v>57750000</v>
      </c>
      <c r="F26">
        <v>54450000</v>
      </c>
      <c r="G26">
        <v>1000</v>
      </c>
      <c r="H26">
        <v>1050</v>
      </c>
      <c r="I26">
        <v>1050</v>
      </c>
      <c r="J26">
        <v>1050</v>
      </c>
      <c r="K26">
        <v>990</v>
      </c>
      <c r="L26" s="1">
        <f t="shared" si="0"/>
        <v>-1.0000000000000009E-2</v>
      </c>
      <c r="M26" s="1">
        <f t="shared" si="1"/>
        <v>-5.7142857142857162E-2</v>
      </c>
      <c r="N26" s="1">
        <f t="shared" si="2"/>
        <v>2.3738828631958576E-3</v>
      </c>
      <c r="O26" s="2">
        <f>_xlfn.IFNA(_xlfn.XLOOKUP($A26,Sheet2!$A$2:$A$87,Sheet2!$F$2:$F$87),0)</f>
        <v>0</v>
      </c>
      <c r="P26" s="2">
        <f>_xlfn.XLOOKUP(A26,Sheet3!$B$2:$B$53,Sheet3!$C$2:$C$53)</f>
        <v>2.6880873707335524E-3</v>
      </c>
    </row>
    <row r="27" spans="1:16" x14ac:dyDescent="0.25">
      <c r="A27" t="s">
        <v>28</v>
      </c>
      <c r="B27">
        <v>46748200</v>
      </c>
      <c r="C27">
        <v>500083159.57600003</v>
      </c>
      <c r="D27">
        <v>495530920</v>
      </c>
      <c r="E27">
        <v>508089293.99999994</v>
      </c>
      <c r="F27">
        <v>498335812</v>
      </c>
      <c r="G27">
        <v>10.697377857885439</v>
      </c>
      <c r="H27">
        <v>10.86863866416247</v>
      </c>
      <c r="I27">
        <v>10.6</v>
      </c>
      <c r="J27">
        <v>10.82</v>
      </c>
      <c r="K27">
        <v>10.66</v>
      </c>
      <c r="L27" s="1">
        <f t="shared" si="0"/>
        <v>-3.494114013920302E-3</v>
      </c>
      <c r="M27" s="1">
        <f t="shared" si="1"/>
        <v>-1.9196393459138594E-2</v>
      </c>
      <c r="N27" s="1">
        <f t="shared" si="2"/>
        <v>2.1726186303463589E-2</v>
      </c>
      <c r="O27" s="2">
        <f>_xlfn.IFNA(_xlfn.XLOOKUP($A27,Sheet2!$A$2:$A$87,Sheet2!$F$2:$F$87),0)</f>
        <v>0.26594746716697948</v>
      </c>
      <c r="P27" s="2">
        <f>_xlfn.XLOOKUP(A27,Sheet3!$B$2:$B$53,Sheet3!$C$2:$C$53)</f>
        <v>2.2167044413430769E-2</v>
      </c>
    </row>
    <row r="28" spans="1:16" x14ac:dyDescent="0.25">
      <c r="A28" t="s">
        <v>29</v>
      </c>
      <c r="B28">
        <v>449000</v>
      </c>
      <c r="C28">
        <v>38242704.499999993</v>
      </c>
      <c r="D28">
        <v>40859000</v>
      </c>
      <c r="E28">
        <v>38204500</v>
      </c>
      <c r="F28">
        <v>35022000</v>
      </c>
      <c r="G28">
        <v>85.173061247216026</v>
      </c>
      <c r="H28">
        <v>85.087973273942097</v>
      </c>
      <c r="I28">
        <v>91</v>
      </c>
      <c r="J28">
        <v>0</v>
      </c>
      <c r="K28">
        <v>78</v>
      </c>
      <c r="L28" s="1">
        <f t="shared" si="0"/>
        <v>-8.4217487808687652E-2</v>
      </c>
      <c r="M28" s="1">
        <f t="shared" si="1"/>
        <v>-8.3301705296496498E-2</v>
      </c>
      <c r="N28" s="1">
        <f t="shared" si="2"/>
        <v>1.5268709942120352E-3</v>
      </c>
      <c r="O28" s="2">
        <f>_xlfn.IFNA(_xlfn.XLOOKUP($A28,Sheet2!$A$2:$A$87,Sheet2!$F$2:$F$87),0)</f>
        <v>0.27830217735734153</v>
      </c>
      <c r="P28" s="2">
        <f>_xlfn.XLOOKUP(A28,Sheet3!$B$2:$B$53,Sheet3!$C$2:$C$53)</f>
        <v>8.4109157563037353E-4</v>
      </c>
    </row>
    <row r="29" spans="1:16" x14ac:dyDescent="0.25">
      <c r="A29" t="s">
        <v>30</v>
      </c>
      <c r="B29">
        <v>743480</v>
      </c>
      <c r="C29">
        <v>182467665.37999997</v>
      </c>
      <c r="D29">
        <v>170108224</v>
      </c>
      <c r="E29">
        <v>183727440</v>
      </c>
      <c r="F29">
        <v>177394328</v>
      </c>
      <c r="G29">
        <v>245.4237711572604</v>
      </c>
      <c r="H29">
        <v>247.11820089309734</v>
      </c>
      <c r="I29">
        <v>228.8</v>
      </c>
      <c r="J29">
        <v>269</v>
      </c>
      <c r="K29">
        <v>238.6</v>
      </c>
      <c r="L29" s="1">
        <f t="shared" si="0"/>
        <v>-2.7804035139236571E-2</v>
      </c>
      <c r="M29" s="1">
        <f t="shared" si="1"/>
        <v>-3.4470147736233692E-2</v>
      </c>
      <c r="N29" s="1">
        <f t="shared" si="2"/>
        <v>7.7339459185921961E-3</v>
      </c>
      <c r="O29" s="2">
        <f>_xlfn.IFNA(_xlfn.XLOOKUP($A29,Sheet2!$A$2:$A$87,Sheet2!$F$2:$F$87),0)</f>
        <v>0.29170159262363793</v>
      </c>
      <c r="P29" s="2">
        <f>_xlfn.XLOOKUP(A29,Sheet3!$B$2:$B$53,Sheet3!$C$2:$C$53)</f>
        <v>6.4940670270419503E-3</v>
      </c>
    </row>
    <row r="30" spans="1:16" x14ac:dyDescent="0.25">
      <c r="A30" t="s">
        <v>31</v>
      </c>
      <c r="B30">
        <v>69370600</v>
      </c>
      <c r="C30">
        <v>78502050.88199994</v>
      </c>
      <c r="D30">
        <v>74226542</v>
      </c>
      <c r="E30">
        <v>71557698</v>
      </c>
      <c r="F30">
        <v>72839130</v>
      </c>
      <c r="G30">
        <v>1.1316328658250028</v>
      </c>
      <c r="H30">
        <v>1.0315277365339206</v>
      </c>
      <c r="I30">
        <v>1.07</v>
      </c>
      <c r="J30">
        <v>1.03</v>
      </c>
      <c r="K30">
        <v>1.05</v>
      </c>
      <c r="L30" s="1">
        <f t="shared" si="0"/>
        <v>-7.213723486679513E-2</v>
      </c>
      <c r="M30" s="1">
        <f t="shared" si="1"/>
        <v>1.7907675006538337E-2</v>
      </c>
      <c r="N30" s="1">
        <f t="shared" si="2"/>
        <v>3.1756026166592337E-3</v>
      </c>
      <c r="O30" s="2">
        <f>_xlfn.IFNA(_xlfn.XLOOKUP($A30,Sheet2!$A$2:$A$87,Sheet2!$F$2:$F$87),0)</f>
        <v>0.43386312726411091</v>
      </c>
      <c r="P30" s="2">
        <f>_xlfn.XLOOKUP(A30,Sheet3!$B$2:$B$53,Sheet3!$C$2:$C$53)</f>
        <v>4.8248326766792875E-3</v>
      </c>
    </row>
    <row r="31" spans="1:16" x14ac:dyDescent="0.25">
      <c r="A31" t="s">
        <v>32</v>
      </c>
      <c r="B31">
        <v>610800</v>
      </c>
      <c r="C31">
        <v>16362205.900000002</v>
      </c>
      <c r="D31">
        <v>10151496</v>
      </c>
      <c r="E31">
        <v>9846096</v>
      </c>
      <c r="F31">
        <v>10017120</v>
      </c>
      <c r="G31">
        <v>26.788156352324823</v>
      </c>
      <c r="H31">
        <v>16.12</v>
      </c>
      <c r="I31">
        <v>16.62</v>
      </c>
      <c r="J31">
        <v>16.12</v>
      </c>
      <c r="K31">
        <v>16.399999999999999</v>
      </c>
      <c r="L31" s="1">
        <f t="shared" si="0"/>
        <v>-0.38778914889464888</v>
      </c>
      <c r="M31" s="1">
        <f t="shared" si="1"/>
        <v>1.7369727047146233E-2</v>
      </c>
      <c r="N31" s="1">
        <f t="shared" si="2"/>
        <v>4.3672120305925598E-4</v>
      </c>
      <c r="O31" s="2">
        <f>_xlfn.IFNA(_xlfn.XLOOKUP($A31,Sheet2!$A$2:$A$87,Sheet2!$F$2:$F$87),0)</f>
        <v>0.75823170731707346</v>
      </c>
      <c r="P31" s="2">
        <f>_xlfn.XLOOKUP(A31,Sheet3!$B$2:$B$53,Sheet3!$C$2:$C$53)</f>
        <v>4.7462012848873059E-4</v>
      </c>
    </row>
    <row r="32" spans="1:16" x14ac:dyDescent="0.25">
      <c r="A32" t="s">
        <v>33</v>
      </c>
      <c r="B32">
        <v>42043800</v>
      </c>
      <c r="C32">
        <v>140593689.52100003</v>
      </c>
      <c r="D32">
        <v>133699284</v>
      </c>
      <c r="E32">
        <v>124065690.00000001</v>
      </c>
      <c r="F32">
        <v>133699284</v>
      </c>
      <c r="G32">
        <v>3.3439815031229343</v>
      </c>
      <c r="H32">
        <v>2.950867666576285</v>
      </c>
      <c r="I32">
        <v>3.18</v>
      </c>
      <c r="J32">
        <v>2.95</v>
      </c>
      <c r="K32">
        <v>3.18</v>
      </c>
      <c r="L32" s="1">
        <f t="shared" si="0"/>
        <v>-4.903780208407027E-2</v>
      </c>
      <c r="M32" s="1">
        <f t="shared" si="1"/>
        <v>7.7649138935994344E-2</v>
      </c>
      <c r="N32" s="1">
        <f t="shared" si="2"/>
        <v>5.8289520497549329E-3</v>
      </c>
      <c r="O32" s="2">
        <f>_xlfn.IFNA(_xlfn.XLOOKUP($A32,Sheet2!$A$2:$A$87,Sheet2!$F$2:$F$87),0)</f>
        <v>0.13993710691823891</v>
      </c>
      <c r="P32" s="2">
        <f>_xlfn.XLOOKUP(A32,Sheet3!$B$2:$B$53,Sheet3!$C$2:$C$53)</f>
        <v>5.9644869624226543E-3</v>
      </c>
    </row>
    <row r="33" spans="1:16" x14ac:dyDescent="0.25">
      <c r="A33" t="s">
        <v>34</v>
      </c>
      <c r="B33">
        <v>22422200</v>
      </c>
      <c r="C33">
        <v>691781303.02000034</v>
      </c>
      <c r="D33">
        <v>716389290</v>
      </c>
      <c r="E33">
        <v>687706490</v>
      </c>
      <c r="F33">
        <v>678271550</v>
      </c>
      <c r="G33">
        <v>30.852516836884888</v>
      </c>
      <c r="H33">
        <v>30.670785649936224</v>
      </c>
      <c r="I33">
        <v>31.95</v>
      </c>
      <c r="J33">
        <v>30.85</v>
      </c>
      <c r="K33">
        <v>30.25</v>
      </c>
      <c r="L33" s="1">
        <f t="shared" si="0"/>
        <v>-1.9528936328609858E-2</v>
      </c>
      <c r="M33" s="1">
        <f t="shared" si="1"/>
        <v>-1.3719428473039419E-2</v>
      </c>
      <c r="N33" s="1">
        <f t="shared" si="2"/>
        <v>2.957093129730564E-2</v>
      </c>
      <c r="O33" s="2">
        <f>_xlfn.IFNA(_xlfn.XLOOKUP($A33,Sheet2!$A$2:$A$87,Sheet2!$F$2:$F$87),0)</f>
        <v>0.32099173553719007</v>
      </c>
      <c r="P33" s="2">
        <f>_xlfn.XLOOKUP(A33,Sheet3!$B$2:$B$53,Sheet3!$C$2:$C$53)</f>
        <v>2.8566987025128058E-2</v>
      </c>
    </row>
    <row r="34" spans="1:16" x14ac:dyDescent="0.25">
      <c r="A34" t="s">
        <v>35</v>
      </c>
      <c r="B34">
        <v>9817900</v>
      </c>
      <c r="C34">
        <v>172229723.51999998</v>
      </c>
      <c r="D34">
        <v>114673072</v>
      </c>
      <c r="E34">
        <v>130578070</v>
      </c>
      <c r="F34">
        <v>132148934.00000001</v>
      </c>
      <c r="G34">
        <v>17.542419816865113</v>
      </c>
      <c r="H34">
        <v>13.3</v>
      </c>
      <c r="I34">
        <v>11.68</v>
      </c>
      <c r="J34">
        <v>13.3</v>
      </c>
      <c r="K34">
        <v>13.46</v>
      </c>
      <c r="L34" s="1">
        <f t="shared" si="0"/>
        <v>-0.23271702874995115</v>
      </c>
      <c r="M34" s="1">
        <f t="shared" si="1"/>
        <v>1.2030075187969835E-2</v>
      </c>
      <c r="N34" s="1">
        <f t="shared" si="2"/>
        <v>5.7613606944389422E-3</v>
      </c>
      <c r="O34" s="2">
        <f>_xlfn.IFNA(_xlfn.XLOOKUP($A34,Sheet2!$A$2:$A$87,Sheet2!$F$2:$F$87),0)</f>
        <v>0.30386329866270434</v>
      </c>
      <c r="P34" s="2">
        <f>_xlfn.XLOOKUP(A34,Sheet3!$B$2:$B$53,Sheet3!$C$2:$C$53)</f>
        <v>5.4543968026063471E-3</v>
      </c>
    </row>
    <row r="35" spans="1:16" x14ac:dyDescent="0.25">
      <c r="A35" t="s">
        <v>36</v>
      </c>
      <c r="B35">
        <v>953040</v>
      </c>
      <c r="C35">
        <v>853788790.61999989</v>
      </c>
      <c r="D35">
        <v>829144800</v>
      </c>
      <c r="E35">
        <v>843599460</v>
      </c>
      <c r="F35">
        <v>811037040</v>
      </c>
      <c r="G35">
        <v>895.85829621002256</v>
      </c>
      <c r="H35">
        <v>885.16689750692524</v>
      </c>
      <c r="I35">
        <v>870</v>
      </c>
      <c r="J35">
        <v>899</v>
      </c>
      <c r="K35">
        <v>851</v>
      </c>
      <c r="L35" s="1">
        <f t="shared" si="0"/>
        <v>-5.0072981854159315E-2</v>
      </c>
      <c r="M35" s="1">
        <f t="shared" si="1"/>
        <v>-3.8599384594200647E-2</v>
      </c>
      <c r="N35" s="1">
        <f t="shared" si="2"/>
        <v>3.5359172280497578E-2</v>
      </c>
      <c r="O35" s="2">
        <f>_xlfn.IFNA(_xlfn.XLOOKUP($A35,Sheet2!$A$2:$A$87,Sheet2!$F$2:$F$87),0)</f>
        <v>0.35135135135135132</v>
      </c>
      <c r="P35" s="2">
        <f>_xlfn.XLOOKUP(A35,Sheet3!$B$2:$B$53,Sheet3!$C$2:$C$53)</f>
        <v>3.4547455579782484E-2</v>
      </c>
    </row>
    <row r="36" spans="1:16" x14ac:dyDescent="0.25">
      <c r="A36" t="s">
        <v>37</v>
      </c>
      <c r="B36">
        <v>5381360</v>
      </c>
      <c r="C36">
        <v>251281021.051</v>
      </c>
      <c r="D36">
        <v>211218380</v>
      </c>
      <c r="E36">
        <v>193454180.00000006</v>
      </c>
      <c r="F36">
        <v>199110320</v>
      </c>
      <c r="G36">
        <v>46.694705622928034</v>
      </c>
      <c r="H36">
        <v>35.948938558282677</v>
      </c>
      <c r="I36">
        <v>39.25</v>
      </c>
      <c r="J36">
        <v>36</v>
      </c>
      <c r="K36">
        <v>37</v>
      </c>
      <c r="L36" s="1">
        <f t="shared" si="0"/>
        <v>-0.20761894723601682</v>
      </c>
      <c r="M36" s="1">
        <f t="shared" si="1"/>
        <v>2.923762102219718E-2</v>
      </c>
      <c r="N36" s="1">
        <f t="shared" si="2"/>
        <v>8.6807084762799518E-3</v>
      </c>
      <c r="O36" s="2">
        <f>_xlfn.IFNA(_xlfn.XLOOKUP($A36,Sheet2!$A$2:$A$87,Sheet2!$F$2:$F$87),0)</f>
        <v>0.50337837837837829</v>
      </c>
      <c r="P36" s="2">
        <f>_xlfn.XLOOKUP(A36,Sheet3!$B$2:$B$53,Sheet3!$C$2:$C$53)</f>
        <v>9.5181157683482797E-3</v>
      </c>
    </row>
    <row r="37" spans="1:16" x14ac:dyDescent="0.25">
      <c r="A37" t="s">
        <v>38</v>
      </c>
      <c r="B37">
        <v>427789</v>
      </c>
      <c r="C37">
        <v>820694552.39400005</v>
      </c>
      <c r="D37">
        <v>830338449</v>
      </c>
      <c r="E37">
        <v>930903036</v>
      </c>
      <c r="F37">
        <v>763603365</v>
      </c>
      <c r="G37">
        <v>1918.4564175189171</v>
      </c>
      <c r="H37">
        <v>2176.0798805018362</v>
      </c>
      <c r="I37">
        <v>1941</v>
      </c>
      <c r="J37">
        <v>2184</v>
      </c>
      <c r="K37">
        <v>1785</v>
      </c>
      <c r="L37" s="1">
        <f t="shared" si="0"/>
        <v>-6.956447709743252E-2</v>
      </c>
      <c r="M37" s="1">
        <f t="shared" si="1"/>
        <v>-0.17971761239373596</v>
      </c>
      <c r="N37" s="1">
        <f t="shared" si="2"/>
        <v>3.3291183516110032E-2</v>
      </c>
      <c r="O37" s="2">
        <f>_xlfn.IFNA(_xlfn.XLOOKUP($A37,Sheet2!$A$2:$A$87,Sheet2!$F$2:$F$87),0)</f>
        <v>0.36414565826330536</v>
      </c>
      <c r="P37" s="2">
        <f>_xlfn.XLOOKUP(A37,Sheet3!$B$2:$B$53,Sheet3!$C$2:$C$53)</f>
        <v>3.8588388533206626E-2</v>
      </c>
    </row>
    <row r="38" spans="1:16" x14ac:dyDescent="0.25">
      <c r="A38" t="s">
        <v>39</v>
      </c>
      <c r="B38">
        <v>4334872</v>
      </c>
      <c r="C38">
        <v>411835227.60449982</v>
      </c>
      <c r="D38">
        <v>340287452</v>
      </c>
      <c r="E38">
        <v>367594214</v>
      </c>
      <c r="F38">
        <v>346789760</v>
      </c>
      <c r="G38">
        <v>95.005164536461479</v>
      </c>
      <c r="H38">
        <v>84.799323717055543</v>
      </c>
      <c r="I38">
        <v>78.5</v>
      </c>
      <c r="J38">
        <v>86</v>
      </c>
      <c r="K38">
        <v>80</v>
      </c>
      <c r="L38" s="1">
        <f t="shared" si="0"/>
        <v>-0.15794051417807642</v>
      </c>
      <c r="M38" s="1">
        <f t="shared" si="1"/>
        <v>-5.6596249907241436E-2</v>
      </c>
      <c r="N38" s="1">
        <f t="shared" si="2"/>
        <v>1.5119160117461969E-2</v>
      </c>
      <c r="O38" s="2">
        <f>_xlfn.IFNA(_xlfn.XLOOKUP($A38,Sheet2!$A$2:$A$87,Sheet2!$F$2:$F$87),0)</f>
        <v>1.9823582412301644E-2</v>
      </c>
      <c r="P38" s="2">
        <f>_xlfn.XLOOKUP(A38,Sheet3!$B$2:$B$53,Sheet3!$C$2:$C$53)</f>
        <v>1.616189032803006E-2</v>
      </c>
    </row>
    <row r="39" spans="1:16" x14ac:dyDescent="0.25">
      <c r="A39" t="s">
        <v>41</v>
      </c>
      <c r="B39">
        <v>69769000</v>
      </c>
      <c r="C39">
        <v>202146228.20000005</v>
      </c>
      <c r="D39">
        <v>124188820</v>
      </c>
      <c r="E39">
        <v>143026450</v>
      </c>
      <c r="F39">
        <v>122095750</v>
      </c>
      <c r="G39">
        <v>2.8973645630580922</v>
      </c>
      <c r="H39">
        <v>2.0499999999999998</v>
      </c>
      <c r="I39">
        <v>1.78</v>
      </c>
      <c r="J39">
        <v>2.0499999999999998</v>
      </c>
      <c r="K39">
        <v>1.75</v>
      </c>
      <c r="L39" s="1">
        <f t="shared" si="0"/>
        <v>-0.39600282880766613</v>
      </c>
      <c r="M39" s="1">
        <f t="shared" si="1"/>
        <v>-0.14634146341463405</v>
      </c>
      <c r="N39" s="1">
        <f t="shared" si="2"/>
        <v>5.323067191809837E-3</v>
      </c>
      <c r="O39" s="2">
        <f>_xlfn.IFNA(_xlfn.XLOOKUP($A39,Sheet2!$A$2:$A$87,Sheet2!$F$2:$F$87),0)</f>
        <v>0.48571428571428577</v>
      </c>
      <c r="P39" s="2">
        <f>_xlfn.XLOOKUP(A39,Sheet3!$B$2:$B$53,Sheet3!$C$2:$C$53)</f>
        <v>5.6831869020820972E-3</v>
      </c>
    </row>
    <row r="40" spans="1:16" x14ac:dyDescent="0.25">
      <c r="A40" t="s">
        <v>40</v>
      </c>
      <c r="B40">
        <v>686335</v>
      </c>
      <c r="C40">
        <v>947871556.91499984</v>
      </c>
      <c r="D40">
        <v>892235500</v>
      </c>
      <c r="E40">
        <v>891539345.00000012</v>
      </c>
      <c r="F40">
        <v>865468435</v>
      </c>
      <c r="G40">
        <v>1381.0625378495922</v>
      </c>
      <c r="H40">
        <v>1298.9856921182807</v>
      </c>
      <c r="I40">
        <v>1300</v>
      </c>
      <c r="J40">
        <v>1295</v>
      </c>
      <c r="K40">
        <v>1261</v>
      </c>
      <c r="L40" s="1">
        <f t="shared" si="0"/>
        <v>-8.6934903061332558E-2</v>
      </c>
      <c r="M40" s="1">
        <f t="shared" si="1"/>
        <v>-2.9242579305347571E-2</v>
      </c>
      <c r="N40" s="1">
        <f t="shared" si="2"/>
        <v>3.7732244012551659E-2</v>
      </c>
      <c r="O40" s="2">
        <f>_xlfn.IFNA(_xlfn.XLOOKUP($A40,Sheet2!$A$2:$A$87,Sheet2!$F$2:$F$87),0)</f>
        <v>0.35670103092783512</v>
      </c>
      <c r="P40" s="2">
        <f>_xlfn.XLOOKUP(A40,Sheet3!$B$2:$B$53,Sheet3!$C$2:$C$53)</f>
        <v>4.0506518583752364E-2</v>
      </c>
    </row>
    <row r="41" spans="1:16" x14ac:dyDescent="0.25">
      <c r="A41" t="s">
        <v>42</v>
      </c>
      <c r="B41">
        <v>31076500</v>
      </c>
      <c r="C41">
        <v>164111881.93399993</v>
      </c>
      <c r="D41">
        <v>79245075</v>
      </c>
      <c r="E41">
        <v>108456985</v>
      </c>
      <c r="F41">
        <v>78623545</v>
      </c>
      <c r="G41">
        <v>5.2808997774524133</v>
      </c>
      <c r="H41">
        <v>3.49</v>
      </c>
      <c r="I41">
        <v>2.5499999999999998</v>
      </c>
      <c r="J41">
        <v>3.49</v>
      </c>
      <c r="K41">
        <v>2.5299999999999998</v>
      </c>
      <c r="L41" s="1">
        <f t="shared" si="0"/>
        <v>-0.52091497536040898</v>
      </c>
      <c r="M41" s="1">
        <f t="shared" si="1"/>
        <v>-0.27507163323782247</v>
      </c>
      <c r="N41" s="1">
        <f t="shared" si="2"/>
        <v>3.427788542134221E-3</v>
      </c>
      <c r="O41" s="2">
        <f>_xlfn.IFNA(_xlfn.XLOOKUP($A41,Sheet2!$A$2:$A$87,Sheet2!$F$2:$F$87),0)</f>
        <v>-0.10493442378253648</v>
      </c>
      <c r="P41" s="2">
        <f>_xlfn.XLOOKUP(A41,Sheet3!$B$2:$B$53,Sheet3!$C$2:$C$53)</f>
        <v>3.4273509822201056E-3</v>
      </c>
    </row>
    <row r="42" spans="1:16" x14ac:dyDescent="0.25">
      <c r="A42" t="s">
        <v>44</v>
      </c>
      <c r="B42">
        <v>59964100</v>
      </c>
      <c r="C42">
        <v>569325824.8720001</v>
      </c>
      <c r="D42">
        <v>366980292</v>
      </c>
      <c r="E42">
        <v>502967054</v>
      </c>
      <c r="F42">
        <v>482711005.00000006</v>
      </c>
      <c r="G42">
        <v>9.4944445905466779</v>
      </c>
      <c r="H42">
        <v>8.3878029354230286</v>
      </c>
      <c r="I42">
        <v>6.12</v>
      </c>
      <c r="J42">
        <v>9</v>
      </c>
      <c r="K42">
        <v>8.0500000000000007</v>
      </c>
      <c r="L42" s="1">
        <f t="shared" si="0"/>
        <v>-0.15213576494878545</v>
      </c>
      <c r="M42" s="1">
        <f t="shared" si="1"/>
        <v>-4.0273112997973759E-2</v>
      </c>
      <c r="N42" s="1">
        <f t="shared" si="2"/>
        <v>2.1044984070625345E-2</v>
      </c>
      <c r="O42" s="2">
        <f>_xlfn.IFNA(_xlfn.XLOOKUP($A42,Sheet2!$A$2:$A$87,Sheet2!$F$2:$F$87),0)</f>
        <v>0.25465838509316763</v>
      </c>
      <c r="P42" s="2">
        <f>_xlfn.XLOOKUP(A42,Sheet3!$B$2:$B$53,Sheet3!$C$2:$C$53)</f>
        <v>1.5955894955021574E-2</v>
      </c>
    </row>
    <row r="43" spans="1:16" x14ac:dyDescent="0.25">
      <c r="A43" t="s">
        <v>43</v>
      </c>
      <c r="B43">
        <v>1840080</v>
      </c>
      <c r="C43">
        <v>207464325.23999998</v>
      </c>
      <c r="D43">
        <v>122273316</v>
      </c>
      <c r="E43">
        <v>160086960</v>
      </c>
      <c r="F43">
        <v>117765120</v>
      </c>
      <c r="G43">
        <v>112.74744861092995</v>
      </c>
      <c r="H43">
        <v>87</v>
      </c>
      <c r="I43">
        <v>66.45</v>
      </c>
      <c r="J43">
        <v>87</v>
      </c>
      <c r="K43">
        <v>64</v>
      </c>
      <c r="L43" s="1">
        <f t="shared" si="0"/>
        <v>-0.43235966056445452</v>
      </c>
      <c r="M43" s="1">
        <f t="shared" si="1"/>
        <v>-0.26436781609195403</v>
      </c>
      <c r="N43" s="1">
        <f t="shared" si="2"/>
        <v>5.1342626308577364E-3</v>
      </c>
      <c r="O43" s="2">
        <f>_xlfn.IFNA(_xlfn.XLOOKUP($A43,Sheet2!$A$2:$A$87,Sheet2!$F$2:$F$87),0)</f>
        <v>0.6953125</v>
      </c>
      <c r="P43" s="2">
        <f>_xlfn.XLOOKUP(A43,Sheet3!$B$2:$B$53,Sheet3!$C$2:$C$53)</f>
        <v>5.9786687512580362E-3</v>
      </c>
    </row>
    <row r="44" spans="1:16" x14ac:dyDescent="0.25">
      <c r="A44" t="s">
        <v>47</v>
      </c>
      <c r="B44">
        <v>17938620</v>
      </c>
      <c r="C44">
        <v>757207914.03849995</v>
      </c>
      <c r="D44">
        <v>583005150</v>
      </c>
      <c r="E44">
        <v>611028067.00000012</v>
      </c>
      <c r="F44">
        <v>649378044</v>
      </c>
      <c r="G44">
        <v>42.211046002340197</v>
      </c>
      <c r="H44">
        <v>34.062155673067387</v>
      </c>
      <c r="I44">
        <v>32.5</v>
      </c>
      <c r="J44">
        <v>34.35</v>
      </c>
      <c r="K44">
        <v>36.200000000000003</v>
      </c>
      <c r="L44" s="1">
        <f t="shared" si="0"/>
        <v>-0.14240457348550284</v>
      </c>
      <c r="M44" s="1">
        <f t="shared" si="1"/>
        <v>6.2763036710063114E-2</v>
      </c>
      <c r="N44" s="1">
        <f t="shared" si="2"/>
        <v>2.8311247206377326E-2</v>
      </c>
      <c r="O44" s="2">
        <f>_xlfn.IFNA(_xlfn.XLOOKUP($A44,Sheet2!$A$2:$A$87,Sheet2!$F$2:$F$87),0)</f>
        <v>0.38397790055248615</v>
      </c>
      <c r="P44" s="2">
        <f>_xlfn.XLOOKUP(A44,Sheet3!$B$2:$B$53,Sheet3!$C$2:$C$53)</f>
        <v>2.5890618801201949E-2</v>
      </c>
    </row>
    <row r="45" spans="1:16" x14ac:dyDescent="0.25">
      <c r="A45" t="s">
        <v>46</v>
      </c>
      <c r="B45">
        <v>41209000</v>
      </c>
      <c r="C45">
        <v>386302905.29000032</v>
      </c>
      <c r="D45">
        <v>320606020</v>
      </c>
      <c r="E45">
        <v>354397400</v>
      </c>
      <c r="F45">
        <v>277336570</v>
      </c>
      <c r="G45">
        <v>9.3742363389065577</v>
      </c>
      <c r="H45">
        <v>8.6</v>
      </c>
      <c r="I45">
        <v>7.78</v>
      </c>
      <c r="J45">
        <v>8.6</v>
      </c>
      <c r="K45">
        <v>6.73</v>
      </c>
      <c r="L45" s="1">
        <f t="shared" si="0"/>
        <v>-0.28207485317305214</v>
      </c>
      <c r="M45" s="1">
        <f t="shared" si="1"/>
        <v>-0.21744186046511615</v>
      </c>
      <c r="N45" s="1">
        <f t="shared" si="2"/>
        <v>1.2091175957034312E-2</v>
      </c>
      <c r="O45" s="2">
        <f>_xlfn.IFNA(_xlfn.XLOOKUP($A45,Sheet2!$A$2:$A$87,Sheet2!$F$2:$F$87),0)</f>
        <v>6.2112432171258503E-2</v>
      </c>
      <c r="P45" s="2">
        <f>_xlfn.XLOOKUP(A45,Sheet3!$B$2:$B$53,Sheet3!$C$2:$C$53)</f>
        <v>1.3709951705622466E-2</v>
      </c>
    </row>
    <row r="46" spans="1:16" x14ac:dyDescent="0.25">
      <c r="A46" t="s">
        <v>45</v>
      </c>
      <c r="B46">
        <v>23592900</v>
      </c>
      <c r="C46">
        <v>439499748.68799984</v>
      </c>
      <c r="D46">
        <v>308123274</v>
      </c>
      <c r="E46">
        <v>426087773.99999994</v>
      </c>
      <c r="F46">
        <v>326053878</v>
      </c>
      <c r="G46">
        <v>18.628475036472832</v>
      </c>
      <c r="H46">
        <v>18.059999999999999</v>
      </c>
      <c r="I46">
        <v>13.06</v>
      </c>
      <c r="J46">
        <v>18.059999999999999</v>
      </c>
      <c r="K46">
        <v>13.82</v>
      </c>
      <c r="L46" s="1">
        <f t="shared" si="0"/>
        <v>-0.25812499558113489</v>
      </c>
      <c r="M46" s="1">
        <f t="shared" si="1"/>
        <v>-0.23477297895902538</v>
      </c>
      <c r="N46" s="1">
        <f t="shared" si="2"/>
        <v>1.4215127887286553E-2</v>
      </c>
      <c r="O46" s="2">
        <f>_xlfn.IFNA(_xlfn.XLOOKUP($A46,Sheet2!$A$2:$A$87,Sheet2!$F$2:$F$87),0)</f>
        <v>-3.4265387211057319E-2</v>
      </c>
      <c r="P46" s="2">
        <f>_xlfn.XLOOKUP(A46,Sheet3!$B$2:$B$53,Sheet3!$C$2:$C$53)</f>
        <v>1.3282818522086428E-2</v>
      </c>
    </row>
    <row r="47" spans="1:16" x14ac:dyDescent="0.25">
      <c r="A47" t="s">
        <v>49</v>
      </c>
      <c r="B47">
        <v>32081100</v>
      </c>
      <c r="C47">
        <v>911575401.01499999</v>
      </c>
      <c r="D47">
        <v>803631555</v>
      </c>
      <c r="E47">
        <v>816335220</v>
      </c>
      <c r="F47">
        <v>769946400</v>
      </c>
      <c r="G47">
        <v>28.414717731468059</v>
      </c>
      <c r="H47">
        <v>25.445985954346952</v>
      </c>
      <c r="I47">
        <v>25.05</v>
      </c>
      <c r="J47">
        <v>26.2</v>
      </c>
      <c r="K47">
        <v>24</v>
      </c>
      <c r="L47" s="1">
        <f t="shared" si="0"/>
        <v>-0.15536729145751649</v>
      </c>
      <c r="M47" s="1">
        <f t="shared" si="1"/>
        <v>-5.6825699618840431E-2</v>
      </c>
      <c r="N47" s="1">
        <f t="shared" si="2"/>
        <v>3.3567723866654596E-2</v>
      </c>
      <c r="O47" s="2">
        <f>_xlfn.IFNA(_xlfn.XLOOKUP($A47,Sheet2!$A$2:$A$87,Sheet2!$F$2:$F$87),0)</f>
        <v>0.55277777777777781</v>
      </c>
      <c r="P47" s="2">
        <f>_xlfn.XLOOKUP(A47,Sheet3!$B$2:$B$53,Sheet3!$C$2:$C$53)</f>
        <v>2.7915277411131156E-2</v>
      </c>
    </row>
    <row r="48" spans="1:16" x14ac:dyDescent="0.25">
      <c r="A48" t="s">
        <v>48</v>
      </c>
      <c r="B48">
        <v>9722152</v>
      </c>
      <c r="C48">
        <v>472532028.4695999</v>
      </c>
      <c r="D48">
        <v>314025509.59999996</v>
      </c>
      <c r="E48">
        <v>349997472</v>
      </c>
      <c r="F48">
        <v>322289338.80000001</v>
      </c>
      <c r="G48">
        <v>48.60364541406058</v>
      </c>
      <c r="H48">
        <v>36</v>
      </c>
      <c r="I48">
        <v>32.299999999999997</v>
      </c>
      <c r="J48">
        <v>36</v>
      </c>
      <c r="K48">
        <v>33.15</v>
      </c>
      <c r="L48" s="1">
        <f t="shared" si="0"/>
        <v>-0.31795239394924035</v>
      </c>
      <c r="M48" s="1">
        <f t="shared" si="1"/>
        <v>-7.9166666666666718E-2</v>
      </c>
      <c r="N48" s="1">
        <f t="shared" si="2"/>
        <v>1.4051003459468204E-2</v>
      </c>
      <c r="O48" s="2">
        <f>_xlfn.IFNA(_xlfn.XLOOKUP($A48,Sheet2!$A$2:$A$87,Sheet2!$F$2:$F$87),0)</f>
        <v>0.26797385620915026</v>
      </c>
      <c r="P48" s="2">
        <f>_xlfn.XLOOKUP(A48,Sheet3!$B$2:$B$53,Sheet3!$C$2:$C$53)</f>
        <v>1.4659773621873286E-2</v>
      </c>
    </row>
    <row r="49" spans="1:16" x14ac:dyDescent="0.25">
      <c r="A49" t="s">
        <v>51</v>
      </c>
      <c r="B49">
        <v>7900350</v>
      </c>
      <c r="C49">
        <v>861031445.60000038</v>
      </c>
      <c r="D49">
        <v>653753962.5</v>
      </c>
      <c r="E49">
        <v>610691150</v>
      </c>
      <c r="F49">
        <v>679430100</v>
      </c>
      <c r="G49">
        <v>108.98649371230394</v>
      </c>
      <c r="H49">
        <v>77.299252564759783</v>
      </c>
      <c r="I49">
        <v>82.75</v>
      </c>
      <c r="J49">
        <v>79</v>
      </c>
      <c r="K49">
        <v>86</v>
      </c>
      <c r="L49" s="1">
        <f t="shared" si="0"/>
        <v>-0.21091139763595224</v>
      </c>
      <c r="M49" s="1">
        <f t="shared" si="1"/>
        <v>0.1125592699353839</v>
      </c>
      <c r="N49" s="1">
        <f t="shared" si="2"/>
        <v>2.9621441159402163E-2</v>
      </c>
      <c r="O49" s="2">
        <f>_xlfn.IFNA(_xlfn.XLOOKUP($A49,Sheet2!$A$2:$A$87,Sheet2!$F$2:$F$87),0)</f>
        <v>9.5930232558139483E-2</v>
      </c>
      <c r="P49" s="2">
        <f>_xlfn.XLOOKUP(A49,Sheet3!$B$2:$B$53,Sheet3!$C$2:$C$53)</f>
        <v>2.5395189824236691E-2</v>
      </c>
    </row>
    <row r="50" spans="1:16" x14ac:dyDescent="0.25">
      <c r="A50" t="s">
        <v>50</v>
      </c>
      <c r="B50">
        <v>1685410</v>
      </c>
      <c r="C50">
        <v>1158224529.5950003</v>
      </c>
      <c r="D50">
        <v>1010403295</v>
      </c>
      <c r="E50">
        <v>1004099810.0000001</v>
      </c>
      <c r="F50">
        <v>969953455</v>
      </c>
      <c r="G50">
        <v>687.2063946428467</v>
      </c>
      <c r="H50">
        <v>595.75996938430421</v>
      </c>
      <c r="I50">
        <v>599.5</v>
      </c>
      <c r="J50">
        <v>599</v>
      </c>
      <c r="K50">
        <v>575.5</v>
      </c>
      <c r="L50" s="1">
        <f t="shared" si="0"/>
        <v>-0.16255144817286293</v>
      </c>
      <c r="M50" s="1">
        <f t="shared" si="1"/>
        <v>-3.4006933035870324E-2</v>
      </c>
      <c r="N50" s="1">
        <f t="shared" si="2"/>
        <v>4.2287527730433684E-2</v>
      </c>
      <c r="O50" s="2">
        <f>_xlfn.IFNA(_xlfn.XLOOKUP($A50,Sheet2!$A$2:$A$87,Sheet2!$F$2:$F$87),0)</f>
        <v>0.42658557775847084</v>
      </c>
      <c r="P50" s="2">
        <f>_xlfn.XLOOKUP(A50,Sheet3!$B$2:$B$53,Sheet3!$C$2:$C$53)</f>
        <v>4.2739396125402215E-2</v>
      </c>
    </row>
    <row r="51" spans="1:16" x14ac:dyDescent="0.25">
      <c r="A51" t="s">
        <v>52</v>
      </c>
      <c r="B51">
        <v>17168200</v>
      </c>
      <c r="C51">
        <v>316632717.4009999</v>
      </c>
      <c r="D51">
        <v>117087124</v>
      </c>
      <c r="E51">
        <v>245505260</v>
      </c>
      <c r="F51">
        <v>103695928</v>
      </c>
      <c r="G51">
        <v>18.442976980755112</v>
      </c>
      <c r="H51">
        <v>14.3</v>
      </c>
      <c r="I51">
        <v>6.82</v>
      </c>
      <c r="J51">
        <v>14.3</v>
      </c>
      <c r="K51">
        <v>6.04</v>
      </c>
      <c r="L51" s="1">
        <f t="shared" si="0"/>
        <v>-0.67250406448467492</v>
      </c>
      <c r="M51" s="1">
        <f t="shared" si="1"/>
        <v>-0.57762237762237767</v>
      </c>
      <c r="N51" s="1">
        <f t="shared" si="2"/>
        <v>4.5208812940751419E-3</v>
      </c>
      <c r="O51" s="2">
        <f>_xlfn.IFNA(_xlfn.XLOOKUP($A51,Sheet2!$A$2:$A$87,Sheet2!$F$2:$F$87),0)</f>
        <v>0.49006622516556297</v>
      </c>
      <c r="P51" s="2">
        <f>_xlfn.XLOOKUP(A51,Sheet3!$B$2:$B$53,Sheet3!$C$2:$C$53)</f>
        <v>6.2145642976163037E-3</v>
      </c>
    </row>
    <row r="52" spans="1:16" x14ac:dyDescent="0.25">
      <c r="A52" t="s">
        <v>53</v>
      </c>
      <c r="B52">
        <v>32293100</v>
      </c>
      <c r="C52">
        <v>991913777.79999983</v>
      </c>
      <c r="D52">
        <v>786336985</v>
      </c>
      <c r="E52">
        <v>801005215</v>
      </c>
      <c r="F52">
        <v>741126645</v>
      </c>
      <c r="G52">
        <v>30.715966500583711</v>
      </c>
      <c r="H52">
        <v>24.804221799703342</v>
      </c>
      <c r="I52">
        <v>24.35</v>
      </c>
      <c r="J52">
        <v>25.15</v>
      </c>
      <c r="K52">
        <v>22.95</v>
      </c>
      <c r="L52" s="1">
        <f t="shared" si="0"/>
        <v>-0.25283158517691873</v>
      </c>
      <c r="M52" s="1">
        <f t="shared" si="1"/>
        <v>-7.4754282342593736E-2</v>
      </c>
      <c r="N52" s="1">
        <f t="shared" si="2"/>
        <v>3.2311255133578326E-2</v>
      </c>
      <c r="O52" s="2">
        <f>_xlfn.IFNA(_xlfn.XLOOKUP($A52,Sheet2!$A$2:$A$87,Sheet2!$F$2:$F$87),0)</f>
        <v>0.48235294117647043</v>
      </c>
      <c r="P52" s="2">
        <f>_xlfn.XLOOKUP(A52,Sheet3!$B$2:$B$53,Sheet3!$C$2:$C$53)</f>
        <v>3.1527195796901997E-2</v>
      </c>
    </row>
    <row r="53" spans="1:16" x14ac:dyDescent="0.25">
      <c r="A53" t="s">
        <v>54</v>
      </c>
      <c r="B53">
        <v>166140650</v>
      </c>
      <c r="C53">
        <v>684815074.44349992</v>
      </c>
      <c r="D53">
        <v>443595535.5</v>
      </c>
      <c r="E53">
        <v>607360320</v>
      </c>
      <c r="F53">
        <v>415351625</v>
      </c>
      <c r="G53">
        <v>4.1218995739062052</v>
      </c>
      <c r="H53">
        <v>3.6556996737402918</v>
      </c>
      <c r="I53">
        <v>2.67</v>
      </c>
      <c r="J53">
        <v>4</v>
      </c>
      <c r="K53">
        <v>2.5</v>
      </c>
      <c r="L53" s="1">
        <f t="shared" si="0"/>
        <v>-0.39348352496836259</v>
      </c>
      <c r="M53" s="1">
        <f t="shared" si="1"/>
        <v>-0.31613638342392869</v>
      </c>
      <c r="N53" s="1">
        <f t="shared" si="2"/>
        <v>1.810828475276496E-2</v>
      </c>
      <c r="O53" s="2">
        <f>_xlfn.IFNA(_xlfn.XLOOKUP($A53,Sheet2!$A$2:$A$87,Sheet2!$F$2:$F$87),0)</f>
        <v>0.70666666666666655</v>
      </c>
      <c r="P53" s="2">
        <f>_xlfn.XLOOKUP(A53,Sheet3!$B$2:$B$53,Sheet3!$C$2:$C$53)</f>
        <v>1.833820731349976E-2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2B83-8C3F-48B2-B7F8-D57DBF061CB7}">
  <dimension ref="B2:C53"/>
  <sheetViews>
    <sheetView topLeftCell="A19" workbookViewId="0">
      <selection activeCell="C2" sqref="C2:C53"/>
    </sheetView>
  </sheetViews>
  <sheetFormatPr defaultRowHeight="15" x14ac:dyDescent="0.25"/>
  <sheetData>
    <row r="2" spans="2:3" x14ac:dyDescent="0.25">
      <c r="B2" t="s">
        <v>50</v>
      </c>
      <c r="C2">
        <v>4.2739396125402215E-2</v>
      </c>
    </row>
    <row r="3" spans="2:3" x14ac:dyDescent="0.25">
      <c r="B3" t="s">
        <v>54</v>
      </c>
      <c r="C3">
        <v>1.833820731349976E-2</v>
      </c>
    </row>
    <row r="4" spans="2:3" x14ac:dyDescent="0.25">
      <c r="B4" t="s">
        <v>47</v>
      </c>
      <c r="C4">
        <v>2.5890618801201949E-2</v>
      </c>
    </row>
    <row r="5" spans="2:3" x14ac:dyDescent="0.25">
      <c r="B5" t="s">
        <v>44</v>
      </c>
      <c r="C5">
        <v>1.5955894955021574E-2</v>
      </c>
    </row>
    <row r="6" spans="2:3" x14ac:dyDescent="0.25">
      <c r="B6" t="s">
        <v>49</v>
      </c>
      <c r="C6">
        <v>2.7915277411131156E-2</v>
      </c>
    </row>
    <row r="7" spans="2:3" x14ac:dyDescent="0.25">
      <c r="B7" t="s">
        <v>6</v>
      </c>
      <c r="C7">
        <v>4.6174460271386573E-2</v>
      </c>
    </row>
    <row r="8" spans="2:3" x14ac:dyDescent="0.25">
      <c r="B8" t="s">
        <v>8</v>
      </c>
      <c r="C8">
        <v>4.3454544013804587E-2</v>
      </c>
    </row>
    <row r="9" spans="2:3" x14ac:dyDescent="0.25">
      <c r="B9" t="s">
        <v>29</v>
      </c>
      <c r="C9">
        <v>8.4109157563037353E-4</v>
      </c>
    </row>
    <row r="10" spans="2:3" x14ac:dyDescent="0.25">
      <c r="B10" t="s">
        <v>21</v>
      </c>
      <c r="C10">
        <v>2.8613437901869182E-3</v>
      </c>
    </row>
    <row r="11" spans="2:3" x14ac:dyDescent="0.25">
      <c r="B11" t="s">
        <v>28</v>
      </c>
      <c r="C11">
        <v>2.2167044413430769E-2</v>
      </c>
    </row>
    <row r="12" spans="2:3" x14ac:dyDescent="0.25">
      <c r="B12" t="s">
        <v>45</v>
      </c>
      <c r="C12">
        <v>1.3282818522086428E-2</v>
      </c>
    </row>
    <row r="13" spans="2:3" x14ac:dyDescent="0.25">
      <c r="B13" t="s">
        <v>38</v>
      </c>
      <c r="C13">
        <v>3.8588388533206626E-2</v>
      </c>
    </row>
    <row r="14" spans="2:3" x14ac:dyDescent="0.25">
      <c r="B14" t="s">
        <v>17</v>
      </c>
      <c r="C14">
        <v>3.5161264895055888E-2</v>
      </c>
    </row>
    <row r="15" spans="2:3" x14ac:dyDescent="0.25">
      <c r="B15" t="s">
        <v>3</v>
      </c>
      <c r="C15">
        <v>5.4662348131538391E-2</v>
      </c>
    </row>
    <row r="16" spans="2:3" x14ac:dyDescent="0.25">
      <c r="B16" t="s">
        <v>30</v>
      </c>
      <c r="C16">
        <v>6.4940670270419503E-3</v>
      </c>
    </row>
    <row r="17" spans="2:3" x14ac:dyDescent="0.25">
      <c r="B17" t="s">
        <v>18</v>
      </c>
      <c r="C17">
        <v>3.64624937406437E-3</v>
      </c>
    </row>
    <row r="18" spans="2:3" x14ac:dyDescent="0.25">
      <c r="B18" t="s">
        <v>5</v>
      </c>
      <c r="C18">
        <v>4.678955879287798E-2</v>
      </c>
    </row>
    <row r="19" spans="2:3" x14ac:dyDescent="0.25">
      <c r="B19" t="s">
        <v>7</v>
      </c>
      <c r="C19">
        <v>2.935159903003012E-2</v>
      </c>
    </row>
    <row r="20" spans="2:3" x14ac:dyDescent="0.25">
      <c r="B20" t="s">
        <v>42</v>
      </c>
      <c r="C20">
        <v>3.4273509822201056E-3</v>
      </c>
    </row>
    <row r="21" spans="2:3" x14ac:dyDescent="0.25">
      <c r="B21" t="s">
        <v>34</v>
      </c>
      <c r="C21">
        <v>2.8566987025128058E-2</v>
      </c>
    </row>
    <row r="22" spans="2:3" x14ac:dyDescent="0.25">
      <c r="B22" t="s">
        <v>16</v>
      </c>
      <c r="C22">
        <v>1.9153334213146311E-2</v>
      </c>
    </row>
    <row r="23" spans="2:3" x14ac:dyDescent="0.25">
      <c r="B23" t="s">
        <v>36</v>
      </c>
      <c r="C23">
        <v>3.4547455579782484E-2</v>
      </c>
    </row>
    <row r="24" spans="2:3" x14ac:dyDescent="0.25">
      <c r="B24" t="s">
        <v>39</v>
      </c>
      <c r="C24">
        <v>1.616189032803006E-2</v>
      </c>
    </row>
    <row r="25" spans="2:3" x14ac:dyDescent="0.25">
      <c r="B25" t="s">
        <v>53</v>
      </c>
      <c r="C25">
        <v>3.1527195796901997E-2</v>
      </c>
    </row>
    <row r="26" spans="2:3" x14ac:dyDescent="0.25">
      <c r="B26" t="s">
        <v>40</v>
      </c>
      <c r="C26">
        <v>4.0506518583752364E-2</v>
      </c>
    </row>
    <row r="27" spans="2:3" x14ac:dyDescent="0.25">
      <c r="B27" t="s">
        <v>51</v>
      </c>
      <c r="C27">
        <v>2.5395189824236691E-2</v>
      </c>
    </row>
    <row r="28" spans="2:3" x14ac:dyDescent="0.25">
      <c r="B28" t="s">
        <v>52</v>
      </c>
      <c r="C28">
        <v>6.2145642976163037E-3</v>
      </c>
    </row>
    <row r="29" spans="2:3" x14ac:dyDescent="0.25">
      <c r="B29" t="s">
        <v>11</v>
      </c>
      <c r="C29">
        <v>9.0593911356477378E-3</v>
      </c>
    </row>
    <row r="30" spans="2:3" x14ac:dyDescent="0.25">
      <c r="B30" t="s">
        <v>9</v>
      </c>
      <c r="C30">
        <v>3.5480684434230213E-2</v>
      </c>
    </row>
    <row r="31" spans="2:3" x14ac:dyDescent="0.25">
      <c r="B31" t="s">
        <v>20</v>
      </c>
      <c r="C31">
        <v>3.2819685557234726E-3</v>
      </c>
    </row>
    <row r="32" spans="2:3" x14ac:dyDescent="0.25">
      <c r="B32" t="s">
        <v>31</v>
      </c>
      <c r="C32">
        <v>4.8248326766792875E-3</v>
      </c>
    </row>
    <row r="33" spans="2:3" x14ac:dyDescent="0.25">
      <c r="B33" t="s">
        <v>33</v>
      </c>
      <c r="C33">
        <v>5.9644869624226543E-3</v>
      </c>
    </row>
    <row r="34" spans="2:3" x14ac:dyDescent="0.25">
      <c r="B34" t="s">
        <v>14</v>
      </c>
      <c r="C34">
        <v>2.399530133471554E-2</v>
      </c>
    </row>
    <row r="35" spans="2:3" x14ac:dyDescent="0.25">
      <c r="B35" t="s">
        <v>10</v>
      </c>
      <c r="C35">
        <v>1.861236979789687E-2</v>
      </c>
    </row>
    <row r="36" spans="2:3" x14ac:dyDescent="0.25">
      <c r="B36" t="s">
        <v>15</v>
      </c>
      <c r="C36">
        <v>6.1803791848654291E-3</v>
      </c>
    </row>
    <row r="37" spans="2:3" x14ac:dyDescent="0.25">
      <c r="B37" t="s">
        <v>32</v>
      </c>
      <c r="C37">
        <v>4.7462012848873059E-4</v>
      </c>
    </row>
    <row r="38" spans="2:3" x14ac:dyDescent="0.25">
      <c r="B38" t="s">
        <v>41</v>
      </c>
      <c r="C38">
        <v>5.6831869020820972E-3</v>
      </c>
    </row>
    <row r="39" spans="2:3" x14ac:dyDescent="0.25">
      <c r="B39" t="s">
        <v>46</v>
      </c>
      <c r="C39">
        <v>1.3709951705622466E-2</v>
      </c>
    </row>
    <row r="40" spans="2:3" x14ac:dyDescent="0.25">
      <c r="B40" t="s">
        <v>4</v>
      </c>
      <c r="C40">
        <v>3.004663420384843E-2</v>
      </c>
    </row>
    <row r="41" spans="2:3" x14ac:dyDescent="0.25">
      <c r="B41" t="s">
        <v>35</v>
      </c>
      <c r="C41">
        <v>5.4543968026063471E-3</v>
      </c>
    </row>
    <row r="42" spans="2:3" x14ac:dyDescent="0.25">
      <c r="B42" t="s">
        <v>43</v>
      </c>
      <c r="C42">
        <v>5.9786687512580362E-3</v>
      </c>
    </row>
    <row r="43" spans="2:3" x14ac:dyDescent="0.25">
      <c r="B43" t="s">
        <v>48</v>
      </c>
      <c r="C43">
        <v>1.4659773621873286E-2</v>
      </c>
    </row>
    <row r="44" spans="2:3" x14ac:dyDescent="0.25">
      <c r="B44" t="s">
        <v>22</v>
      </c>
      <c r="C44">
        <v>3.7338512896304392E-4</v>
      </c>
    </row>
    <row r="45" spans="2:3" x14ac:dyDescent="0.25">
      <c r="B45" t="s">
        <v>37</v>
      </c>
      <c r="C45">
        <v>9.5181157683482797E-3</v>
      </c>
    </row>
    <row r="46" spans="2:3" x14ac:dyDescent="0.25">
      <c r="B46" t="s">
        <v>12</v>
      </c>
      <c r="C46">
        <v>4.9652277787638824E-2</v>
      </c>
    </row>
    <row r="47" spans="2:3" x14ac:dyDescent="0.25">
      <c r="B47" t="s">
        <v>27</v>
      </c>
      <c r="C47">
        <v>1.0067742961548886E-3</v>
      </c>
    </row>
    <row r="48" spans="2:3" x14ac:dyDescent="0.25">
      <c r="B48" t="s">
        <v>19</v>
      </c>
      <c r="C48">
        <v>3.4266936043671845E-3</v>
      </c>
    </row>
    <row r="49" spans="2:3" x14ac:dyDescent="0.25">
      <c r="B49" t="s">
        <v>25</v>
      </c>
      <c r="C49">
        <v>1.1383413916751296E-3</v>
      </c>
    </row>
    <row r="50" spans="2:3" x14ac:dyDescent="0.25">
      <c r="B50" t="s">
        <v>23</v>
      </c>
      <c r="C50">
        <v>2.6880873707335524E-3</v>
      </c>
    </row>
    <row r="51" spans="2:3" x14ac:dyDescent="0.25">
      <c r="B51" t="s">
        <v>26</v>
      </c>
      <c r="C51">
        <v>2.7457477372039133E-2</v>
      </c>
    </row>
    <row r="52" spans="2:3" x14ac:dyDescent="0.25">
      <c r="B52" t="s">
        <v>13</v>
      </c>
      <c r="C52">
        <v>3.7754036105808318E-2</v>
      </c>
    </row>
    <row r="53" spans="2:3" x14ac:dyDescent="0.25">
      <c r="B53" t="s">
        <v>24</v>
      </c>
      <c r="C53">
        <v>3.7635053688990015E-3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40FE-F1F9-48FE-AD7E-8802D1C0F390}">
  <dimension ref="A1:F87"/>
  <sheetViews>
    <sheetView topLeftCell="A53" workbookViewId="0">
      <selection activeCell="A2" sqref="A2"/>
    </sheetView>
  </sheetViews>
  <sheetFormatPr defaultRowHeight="15" x14ac:dyDescent="0.25"/>
  <cols>
    <col min="1" max="2" width="14" customWidth="1"/>
    <col min="3" max="3" width="16.5703125" customWidth="1"/>
    <col min="4" max="5" width="14" customWidth="1"/>
    <col min="6" max="6" width="23.85546875" customWidth="1"/>
  </cols>
  <sheetData>
    <row r="1" spans="1:6" ht="25.5" x14ac:dyDescent="0.25">
      <c r="A1" s="3" t="s">
        <v>0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</row>
    <row r="2" spans="1:6" x14ac:dyDescent="0.25">
      <c r="A2" s="5" t="s">
        <v>67</v>
      </c>
      <c r="B2" s="6">
        <v>7.33</v>
      </c>
      <c r="C2" s="7">
        <v>0</v>
      </c>
      <c r="D2" s="7">
        <v>0</v>
      </c>
      <c r="E2" s="6">
        <v>7.33</v>
      </c>
      <c r="F2" s="7">
        <v>0</v>
      </c>
    </row>
    <row r="3" spans="1:6" x14ac:dyDescent="0.25">
      <c r="A3" s="5" t="s">
        <v>50</v>
      </c>
      <c r="B3" s="8">
        <v>821</v>
      </c>
      <c r="C3" s="9">
        <v>0.44429509794278887</v>
      </c>
      <c r="D3" s="9">
        <v>1.6271068635968725E-2</v>
      </c>
      <c r="E3" s="8">
        <v>575.5</v>
      </c>
      <c r="F3" s="9">
        <v>0.42658557775847084</v>
      </c>
    </row>
    <row r="4" spans="1:6" x14ac:dyDescent="0.25">
      <c r="A4" s="5" t="s">
        <v>47</v>
      </c>
      <c r="B4" s="6">
        <v>50.1</v>
      </c>
      <c r="C4" s="7">
        <v>0.42074371195203519</v>
      </c>
      <c r="D4" s="7">
        <v>3.5082872928176793E-2</v>
      </c>
      <c r="E4" s="6">
        <v>36.200000000000003</v>
      </c>
      <c r="F4" s="7">
        <v>0.38397790055248615</v>
      </c>
    </row>
    <row r="5" spans="1:6" x14ac:dyDescent="0.25">
      <c r="A5" s="5" t="s">
        <v>44</v>
      </c>
      <c r="B5" s="6">
        <v>10.1</v>
      </c>
      <c r="C5" s="7">
        <v>0.27090969252875929</v>
      </c>
      <c r="D5" s="7">
        <v>1.5279503105590061E-2</v>
      </c>
      <c r="E5" s="6">
        <v>8.0500000000000007</v>
      </c>
      <c r="F5" s="7">
        <v>0.25465838509316763</v>
      </c>
    </row>
    <row r="6" spans="1:6" x14ac:dyDescent="0.25">
      <c r="A6" s="5" t="s">
        <v>49</v>
      </c>
      <c r="B6" s="6">
        <v>37.266666666666666</v>
      </c>
      <c r="C6" s="7">
        <v>0.58012315422665206</v>
      </c>
      <c r="D6" s="7">
        <v>2.5583333333333333E-2</v>
      </c>
      <c r="E6" s="6">
        <v>24</v>
      </c>
      <c r="F6" s="7">
        <v>0.55277777777777781</v>
      </c>
    </row>
    <row r="7" spans="1:6" x14ac:dyDescent="0.25">
      <c r="A7" s="5" t="s">
        <v>68</v>
      </c>
      <c r="B7" s="6">
        <v>0.11325312470543877</v>
      </c>
      <c r="C7" s="7">
        <v>0.13253124705438757</v>
      </c>
      <c r="D7" s="7">
        <v>0</v>
      </c>
      <c r="E7" s="6">
        <v>0.1</v>
      </c>
      <c r="F7" s="7">
        <v>0.13253124705438757</v>
      </c>
    </row>
    <row r="8" spans="1:6" x14ac:dyDescent="0.25">
      <c r="A8" s="5" t="s">
        <v>15</v>
      </c>
      <c r="B8" s="6">
        <v>47.8</v>
      </c>
      <c r="C8" s="7">
        <v>0.40477052765140642</v>
      </c>
      <c r="D8" s="7">
        <v>6.6387726638772654E-2</v>
      </c>
      <c r="E8" s="6">
        <v>35.85</v>
      </c>
      <c r="F8" s="7">
        <v>0.33333333333333326</v>
      </c>
    </row>
    <row r="9" spans="1:6" x14ac:dyDescent="0.25">
      <c r="A9" s="5" t="s">
        <v>9</v>
      </c>
      <c r="B9" s="6">
        <v>40.75</v>
      </c>
      <c r="C9" s="7">
        <v>9.0931994936615856E-2</v>
      </c>
      <c r="D9" s="7">
        <v>6.6959798994974881E-2</v>
      </c>
      <c r="E9" s="6">
        <v>39.799999999999997</v>
      </c>
      <c r="F9" s="7">
        <v>2.3869346733668362E-2</v>
      </c>
    </row>
    <row r="10" spans="1:6" x14ac:dyDescent="0.25">
      <c r="A10" s="5" t="s">
        <v>69</v>
      </c>
      <c r="B10" s="6">
        <v>1.99</v>
      </c>
      <c r="C10" s="7">
        <v>0</v>
      </c>
      <c r="D10" s="7">
        <v>0</v>
      </c>
      <c r="E10" s="6">
        <v>1.99</v>
      </c>
      <c r="F10" s="7">
        <v>0</v>
      </c>
    </row>
    <row r="11" spans="1:6" x14ac:dyDescent="0.25">
      <c r="A11" s="5" t="s">
        <v>6</v>
      </c>
      <c r="B11" s="6">
        <v>188.90000000000003</v>
      </c>
      <c r="C11" s="7">
        <v>0.18075094666433422</v>
      </c>
      <c r="D11" s="7">
        <v>2.6660572821450335E-2</v>
      </c>
      <c r="E11" s="6">
        <v>164.1</v>
      </c>
      <c r="F11" s="7">
        <v>0.15112736136502147</v>
      </c>
    </row>
    <row r="12" spans="1:6" x14ac:dyDescent="0.25">
      <c r="A12" s="5" t="s">
        <v>70</v>
      </c>
      <c r="B12" s="6">
        <v>1.6412382087479751</v>
      </c>
      <c r="C12" s="7">
        <v>-1.130228388676191E-2</v>
      </c>
      <c r="D12" s="7">
        <v>0</v>
      </c>
      <c r="E12" s="6">
        <v>1.66</v>
      </c>
      <c r="F12" s="7">
        <v>-1.130228388676191E-2</v>
      </c>
    </row>
    <row r="13" spans="1:6" x14ac:dyDescent="0.25">
      <c r="A13" s="5" t="s">
        <v>8</v>
      </c>
      <c r="B13" s="6">
        <v>150.16</v>
      </c>
      <c r="C13" s="7">
        <v>0.12423064214172341</v>
      </c>
      <c r="D13" s="7">
        <v>3.9971223021582736E-2</v>
      </c>
      <c r="E13" s="6">
        <v>139</v>
      </c>
      <c r="F13" s="7">
        <v>8.0287769784172625E-2</v>
      </c>
    </row>
    <row r="14" spans="1:6" x14ac:dyDescent="0.25">
      <c r="A14" s="5" t="s">
        <v>71</v>
      </c>
      <c r="B14" s="6">
        <v>41</v>
      </c>
      <c r="C14" s="7">
        <v>0.2308750589442814</v>
      </c>
      <c r="D14" s="7">
        <v>1.9560117302052787E-2</v>
      </c>
      <c r="E14" s="6">
        <v>34.1</v>
      </c>
      <c r="F14" s="7">
        <v>0.20234604105571852</v>
      </c>
    </row>
    <row r="15" spans="1:6" x14ac:dyDescent="0.25">
      <c r="A15" s="5" t="s">
        <v>72</v>
      </c>
      <c r="B15" s="6">
        <v>99.70756983387264</v>
      </c>
      <c r="C15" s="7">
        <v>0.27830217735734153</v>
      </c>
      <c r="D15" s="7">
        <v>0</v>
      </c>
      <c r="E15" s="6">
        <v>78</v>
      </c>
      <c r="F15" s="7">
        <v>0.27830217735734153</v>
      </c>
    </row>
    <row r="16" spans="1:6" x14ac:dyDescent="0.25">
      <c r="A16" s="10" t="s">
        <v>73</v>
      </c>
      <c r="B16" s="6">
        <v>3.4422291466922341</v>
      </c>
      <c r="C16" s="7">
        <v>0.36596394710009283</v>
      </c>
      <c r="D16" s="7">
        <v>0</v>
      </c>
      <c r="E16" s="6">
        <v>2.52</v>
      </c>
      <c r="F16" s="7">
        <v>0.36596394710009283</v>
      </c>
    </row>
    <row r="17" spans="1:6" x14ac:dyDescent="0.25">
      <c r="A17" s="10" t="s">
        <v>74</v>
      </c>
      <c r="B17" s="6">
        <v>5.5335406640736595</v>
      </c>
      <c r="C17" s="7">
        <v>-0.11745762933434456</v>
      </c>
      <c r="D17" s="7">
        <v>0</v>
      </c>
      <c r="E17" s="6">
        <v>6.27</v>
      </c>
      <c r="F17" s="7">
        <v>-0.11745762933434456</v>
      </c>
    </row>
    <row r="18" spans="1:6" x14ac:dyDescent="0.25">
      <c r="A18" s="5" t="s">
        <v>28</v>
      </c>
      <c r="B18" s="6">
        <v>13.495000000000001</v>
      </c>
      <c r="C18" s="7">
        <v>0.35131583740789174</v>
      </c>
      <c r="D18" s="7">
        <v>7.879924953095685E-2</v>
      </c>
      <c r="E18" s="6">
        <v>10.66</v>
      </c>
      <c r="F18" s="7">
        <v>0.26594746716697948</v>
      </c>
    </row>
    <row r="19" spans="1:6" x14ac:dyDescent="0.25">
      <c r="A19" s="5" t="s">
        <v>75</v>
      </c>
      <c r="B19" s="6" t="e">
        <v>#N/A</v>
      </c>
      <c r="C19" s="7" t="e">
        <v>#N/A</v>
      </c>
      <c r="D19" s="7" t="e">
        <v>#N/A</v>
      </c>
      <c r="E19" s="6" t="e">
        <v>#N/A</v>
      </c>
      <c r="F19" s="7" t="e">
        <v>#N/A</v>
      </c>
    </row>
    <row r="20" spans="1:6" x14ac:dyDescent="0.25">
      <c r="A20" s="5" t="s">
        <v>76</v>
      </c>
      <c r="B20" s="6">
        <v>7.6</v>
      </c>
      <c r="C20" s="7">
        <v>0.34513274336283173</v>
      </c>
      <c r="D20" s="7">
        <v>4.4778761061946899E-2</v>
      </c>
      <c r="E20" s="6">
        <v>5.65</v>
      </c>
      <c r="F20" s="7">
        <v>0.34513274336283173</v>
      </c>
    </row>
    <row r="21" spans="1:6" x14ac:dyDescent="0.25">
      <c r="A21" s="5" t="s">
        <v>77</v>
      </c>
      <c r="B21" s="6">
        <v>3</v>
      </c>
      <c r="C21" s="7">
        <v>0</v>
      </c>
      <c r="D21" s="7">
        <v>0</v>
      </c>
      <c r="E21" s="6">
        <v>3</v>
      </c>
      <c r="F21" s="7">
        <v>0</v>
      </c>
    </row>
    <row r="22" spans="1:6" x14ac:dyDescent="0.25">
      <c r="A22" s="5" t="s">
        <v>32</v>
      </c>
      <c r="B22" s="6">
        <v>28.835000000000001</v>
      </c>
      <c r="C22" s="7">
        <v>0.75823170731707346</v>
      </c>
      <c r="D22" s="7">
        <v>0</v>
      </c>
      <c r="E22" s="6">
        <v>16.399999999999999</v>
      </c>
      <c r="F22" s="7">
        <v>0.75823170731707346</v>
      </c>
    </row>
    <row r="23" spans="1:6" x14ac:dyDescent="0.25">
      <c r="A23" s="5" t="s">
        <v>78</v>
      </c>
      <c r="B23" s="6">
        <v>3.625</v>
      </c>
      <c r="C23" s="7">
        <v>0.21598450293149152</v>
      </c>
      <c r="D23" s="7">
        <v>7.5471698113207544E-2</v>
      </c>
      <c r="E23" s="6">
        <v>3.18</v>
      </c>
      <c r="F23" s="7">
        <v>0.13993710691823891</v>
      </c>
    </row>
    <row r="24" spans="1:6" x14ac:dyDescent="0.25">
      <c r="A24" s="10" t="s">
        <v>79</v>
      </c>
      <c r="B24" s="6">
        <v>0.60000002384185791</v>
      </c>
      <c r="C24" s="7">
        <v>0.11111115526269977</v>
      </c>
      <c r="D24" s="7">
        <v>0</v>
      </c>
      <c r="E24" s="6">
        <v>0.54</v>
      </c>
      <c r="F24" s="7">
        <v>0.11111115526269977</v>
      </c>
    </row>
    <row r="25" spans="1:6" x14ac:dyDescent="0.25">
      <c r="A25" s="5" t="s">
        <v>80</v>
      </c>
      <c r="B25" s="6">
        <v>0.8608344155697546</v>
      </c>
      <c r="C25" s="7">
        <v>0.20277064561407987</v>
      </c>
      <c r="D25" s="7">
        <v>5.3333333333333337E-2</v>
      </c>
      <c r="E25" s="6">
        <v>0.75</v>
      </c>
      <c r="F25" s="7">
        <v>0.14777922075967287</v>
      </c>
    </row>
    <row r="26" spans="1:6" x14ac:dyDescent="0.25">
      <c r="A26" s="5" t="s">
        <v>81</v>
      </c>
      <c r="B26" s="6">
        <v>87.242122835921961</v>
      </c>
      <c r="C26" s="7">
        <v>0.43608432651723383</v>
      </c>
      <c r="D26" s="7">
        <v>0</v>
      </c>
      <c r="E26" s="6">
        <v>60.75</v>
      </c>
      <c r="F26" s="7">
        <v>0.43608432651723383</v>
      </c>
    </row>
    <row r="27" spans="1:6" x14ac:dyDescent="0.25">
      <c r="A27" s="5" t="s">
        <v>82</v>
      </c>
      <c r="B27" s="6">
        <v>0.63</v>
      </c>
      <c r="C27" s="7">
        <v>0</v>
      </c>
      <c r="D27" s="7">
        <v>0</v>
      </c>
      <c r="E27" s="6">
        <v>0.63</v>
      </c>
      <c r="F27" s="7">
        <v>0</v>
      </c>
    </row>
    <row r="28" spans="1:6" x14ac:dyDescent="0.25">
      <c r="A28" s="5" t="s">
        <v>38</v>
      </c>
      <c r="B28" s="6">
        <v>2435</v>
      </c>
      <c r="C28" s="7">
        <v>0.4328916480345435</v>
      </c>
      <c r="D28" s="7">
        <v>6.5355742296918762E-2</v>
      </c>
      <c r="E28" s="6">
        <v>1785</v>
      </c>
      <c r="F28" s="7">
        <v>0.36414565826330536</v>
      </c>
    </row>
    <row r="29" spans="1:6" x14ac:dyDescent="0.25">
      <c r="A29" s="10" t="s">
        <v>83</v>
      </c>
      <c r="B29" s="6">
        <v>6.2003983477451889</v>
      </c>
      <c r="C29" s="7">
        <v>0.1151795589469764</v>
      </c>
      <c r="D29" s="7">
        <v>0</v>
      </c>
      <c r="E29" s="6">
        <v>5.56</v>
      </c>
      <c r="F29" s="7">
        <v>0.1151795589469764</v>
      </c>
    </row>
    <row r="30" spans="1:6" x14ac:dyDescent="0.25">
      <c r="A30" s="5" t="s">
        <v>17</v>
      </c>
      <c r="B30" s="6">
        <v>800</v>
      </c>
      <c r="C30" s="7">
        <v>0.40501569822616745</v>
      </c>
      <c r="D30" s="7">
        <v>1.2464347826086956E-2</v>
      </c>
      <c r="E30" s="6">
        <v>575</v>
      </c>
      <c r="F30" s="7">
        <v>0.39130434782608692</v>
      </c>
    </row>
    <row r="31" spans="1:6" x14ac:dyDescent="0.25">
      <c r="A31" s="5" t="s">
        <v>3</v>
      </c>
      <c r="B31" s="6">
        <v>455.79999999999995</v>
      </c>
      <c r="C31" s="7">
        <v>0.11202882256871582</v>
      </c>
      <c r="D31" s="7">
        <v>6.7528035104826923E-4</v>
      </c>
      <c r="E31" s="6">
        <v>410.2</v>
      </c>
      <c r="F31" s="7">
        <v>0.11116528522671865</v>
      </c>
    </row>
    <row r="32" spans="1:6" x14ac:dyDescent="0.25">
      <c r="A32" s="5" t="s">
        <v>30</v>
      </c>
      <c r="B32" s="6">
        <v>308.2</v>
      </c>
      <c r="C32" s="7">
        <v>0.30921804246592277</v>
      </c>
      <c r="D32" s="7">
        <v>1.6010058675607713E-2</v>
      </c>
      <c r="E32" s="6">
        <v>238.6</v>
      </c>
      <c r="F32" s="7">
        <v>0.29170159262363793</v>
      </c>
    </row>
    <row r="33" spans="1:6" x14ac:dyDescent="0.25">
      <c r="A33" s="5" t="s">
        <v>18</v>
      </c>
      <c r="B33" s="6">
        <v>32.9</v>
      </c>
      <c r="C33" s="7">
        <v>0.52647442659330879</v>
      </c>
      <c r="D33" s="7">
        <v>1.6513761467889906E-2</v>
      </c>
      <c r="E33" s="6">
        <v>21.8</v>
      </c>
      <c r="F33" s="7">
        <v>0.50917431192660545</v>
      </c>
    </row>
    <row r="34" spans="1:6" x14ac:dyDescent="0.25">
      <c r="A34" s="5" t="s">
        <v>84</v>
      </c>
      <c r="B34" s="6">
        <v>3.39</v>
      </c>
      <c r="C34" s="7">
        <v>0</v>
      </c>
      <c r="D34" s="7">
        <v>0</v>
      </c>
      <c r="E34" s="6">
        <v>3.39</v>
      </c>
      <c r="F34" s="7">
        <v>0</v>
      </c>
    </row>
    <row r="35" spans="1:6" x14ac:dyDescent="0.25">
      <c r="A35" s="5" t="s">
        <v>5</v>
      </c>
      <c r="B35" s="6">
        <v>91.3</v>
      </c>
      <c r="C35" s="7">
        <v>0.27247874511822667</v>
      </c>
      <c r="D35" s="7">
        <v>5.4720744680851065E-2</v>
      </c>
      <c r="E35" s="6">
        <v>75.2</v>
      </c>
      <c r="F35" s="7">
        <v>0.21409574468085091</v>
      </c>
    </row>
    <row r="36" spans="1:6" x14ac:dyDescent="0.25">
      <c r="A36" s="5" t="s">
        <v>85</v>
      </c>
      <c r="B36" s="6">
        <v>0.28663903448275863</v>
      </c>
      <c r="C36" s="7">
        <v>2.3710837438423615E-2</v>
      </c>
      <c r="D36" s="7">
        <v>0</v>
      </c>
      <c r="E36" s="6">
        <v>0.28000000000000003</v>
      </c>
      <c r="F36" s="7">
        <v>2.3710837438423615E-2</v>
      </c>
    </row>
    <row r="37" spans="1:6" x14ac:dyDescent="0.25">
      <c r="A37" s="5" t="s">
        <v>41</v>
      </c>
      <c r="B37" s="6">
        <v>2.6</v>
      </c>
      <c r="C37" s="7">
        <v>0.54236235796984333</v>
      </c>
      <c r="D37" s="7">
        <v>5.3142857142857144E-2</v>
      </c>
      <c r="E37" s="6">
        <v>1.75</v>
      </c>
      <c r="F37" s="7">
        <v>0.48571428571428577</v>
      </c>
    </row>
    <row r="38" spans="1:6" x14ac:dyDescent="0.25">
      <c r="A38" s="5" t="s">
        <v>7</v>
      </c>
      <c r="B38" s="6">
        <v>602.79999999999995</v>
      </c>
      <c r="C38" s="7">
        <v>0.185740368286053</v>
      </c>
      <c r="D38" s="7">
        <v>5.0151685393258427E-2</v>
      </c>
      <c r="E38" s="6">
        <v>534</v>
      </c>
      <c r="F38" s="7">
        <v>0.12883895131086143</v>
      </c>
    </row>
    <row r="39" spans="1:6" x14ac:dyDescent="0.25">
      <c r="A39" s="10" t="s">
        <v>46</v>
      </c>
      <c r="B39" s="6">
        <v>7.1480166685125708</v>
      </c>
      <c r="C39" s="7">
        <v>6.9649085742810479E-2</v>
      </c>
      <c r="D39" s="7">
        <v>4.5468053491827636E-2</v>
      </c>
      <c r="E39" s="6">
        <v>6.73</v>
      </c>
      <c r="F39" s="7">
        <v>6.2112432171258503E-2</v>
      </c>
    </row>
    <row r="40" spans="1:6" x14ac:dyDescent="0.25">
      <c r="A40" s="5" t="s">
        <v>4</v>
      </c>
      <c r="B40" s="6">
        <v>0</v>
      </c>
      <c r="C40" s="7">
        <v>0</v>
      </c>
      <c r="D40" s="7">
        <v>0</v>
      </c>
      <c r="E40" s="6">
        <v>0</v>
      </c>
      <c r="F40" s="7">
        <v>0</v>
      </c>
    </row>
    <row r="41" spans="1:6" x14ac:dyDescent="0.25">
      <c r="A41" s="5" t="s">
        <v>86</v>
      </c>
      <c r="B41" s="6">
        <v>35</v>
      </c>
      <c r="C41" s="7">
        <v>0.12880919021855641</v>
      </c>
      <c r="D41" s="7">
        <v>6.2575757575757576E-2</v>
      </c>
      <c r="E41" s="6">
        <v>33</v>
      </c>
      <c r="F41" s="7">
        <v>6.0606060606060552E-2</v>
      </c>
    </row>
    <row r="42" spans="1:6" x14ac:dyDescent="0.25">
      <c r="A42" s="10" t="s">
        <v>87</v>
      </c>
      <c r="B42" s="6">
        <v>2.880000114440918</v>
      </c>
      <c r="C42" s="7">
        <v>0.45454551234389795</v>
      </c>
      <c r="D42" s="7">
        <v>0</v>
      </c>
      <c r="E42" s="6">
        <v>1.98</v>
      </c>
      <c r="F42" s="7">
        <v>0.45454551234389795</v>
      </c>
    </row>
    <row r="43" spans="1:6" x14ac:dyDescent="0.25">
      <c r="A43" s="5" t="s">
        <v>42</v>
      </c>
      <c r="B43" s="6">
        <v>2.2645159078301824</v>
      </c>
      <c r="C43" s="7">
        <v>0</v>
      </c>
      <c r="D43" s="7">
        <v>3.4782608695652174E-2</v>
      </c>
      <c r="E43" s="6">
        <v>2.5299999999999998</v>
      </c>
      <c r="F43" s="7">
        <v>-0.10493442378253648</v>
      </c>
    </row>
    <row r="44" spans="1:6" x14ac:dyDescent="0.25">
      <c r="A44" s="5" t="s">
        <v>88</v>
      </c>
      <c r="B44" s="6">
        <v>3.8499999046325684</v>
      </c>
      <c r="C44" s="7">
        <v>0.57786881337400353</v>
      </c>
      <c r="D44" s="7">
        <v>0</v>
      </c>
      <c r="E44" s="6">
        <v>2.44</v>
      </c>
      <c r="F44" s="7">
        <v>0.57786881337400353</v>
      </c>
    </row>
    <row r="45" spans="1:6" x14ac:dyDescent="0.25">
      <c r="A45" s="5" t="s">
        <v>34</v>
      </c>
      <c r="B45" s="6">
        <v>39.96</v>
      </c>
      <c r="C45" s="7">
        <v>0.37062093231829518</v>
      </c>
      <c r="D45" s="7">
        <v>4.581818181818182E-2</v>
      </c>
      <c r="E45" s="6">
        <v>30.25</v>
      </c>
      <c r="F45" s="7">
        <v>0.32099173553719007</v>
      </c>
    </row>
    <row r="46" spans="1:6" x14ac:dyDescent="0.25">
      <c r="A46" s="5" t="s">
        <v>11</v>
      </c>
      <c r="B46" s="6">
        <v>11</v>
      </c>
      <c r="C46" s="7">
        <v>0.67272946234853448</v>
      </c>
      <c r="D46" s="7">
        <v>2.5449101796407188E-2</v>
      </c>
      <c r="E46" s="6">
        <v>6.68</v>
      </c>
      <c r="F46" s="7">
        <v>0.6467065868263473</v>
      </c>
    </row>
    <row r="47" spans="1:6" x14ac:dyDescent="0.25">
      <c r="A47" s="5" t="s">
        <v>89</v>
      </c>
      <c r="B47" s="6">
        <v>25.15</v>
      </c>
      <c r="C47" s="7">
        <v>0</v>
      </c>
      <c r="D47" s="7">
        <v>0</v>
      </c>
      <c r="E47" s="6">
        <v>25.15</v>
      </c>
      <c r="F47" s="7">
        <v>0</v>
      </c>
    </row>
    <row r="48" spans="1:6" x14ac:dyDescent="0.25">
      <c r="A48" s="5" t="s">
        <v>90</v>
      </c>
      <c r="B48" s="6">
        <v>7.1333333333333329</v>
      </c>
      <c r="C48" s="7">
        <v>0.16452352536821602</v>
      </c>
      <c r="D48" s="7">
        <v>7.3200612557427255E-2</v>
      </c>
      <c r="E48" s="6">
        <v>6.53</v>
      </c>
      <c r="F48" s="7">
        <v>9.2394078611536479E-2</v>
      </c>
    </row>
    <row r="49" spans="1:6" x14ac:dyDescent="0.25">
      <c r="A49" s="5" t="s">
        <v>35</v>
      </c>
      <c r="B49" s="6">
        <v>17.55</v>
      </c>
      <c r="C49" s="7">
        <v>0.36495863557673069</v>
      </c>
      <c r="D49" s="7">
        <v>5.728083209509658E-2</v>
      </c>
      <c r="E49" s="6">
        <v>13.46</v>
      </c>
      <c r="F49" s="7">
        <v>0.30386329866270434</v>
      </c>
    </row>
    <row r="50" spans="1:6" x14ac:dyDescent="0.25">
      <c r="A50" s="10" t="s">
        <v>37</v>
      </c>
      <c r="B50" s="6">
        <v>55.625</v>
      </c>
      <c r="C50" s="7">
        <v>0.56359724966597402</v>
      </c>
      <c r="D50" s="7">
        <v>5.7351351351351346E-2</v>
      </c>
      <c r="E50" s="6">
        <v>37</v>
      </c>
      <c r="F50" s="7">
        <v>0.50337837837837829</v>
      </c>
    </row>
    <row r="51" spans="1:6" x14ac:dyDescent="0.25">
      <c r="A51" s="5" t="s">
        <v>16</v>
      </c>
      <c r="B51" s="6">
        <v>35.756245477887937</v>
      </c>
      <c r="C51" s="7">
        <v>0.17177665100259309</v>
      </c>
      <c r="D51" s="7">
        <v>9.6606060606060612E-2</v>
      </c>
      <c r="E51" s="6">
        <v>33</v>
      </c>
      <c r="F51" s="7">
        <v>8.3522590239028416E-2</v>
      </c>
    </row>
    <row r="52" spans="1:6" x14ac:dyDescent="0.25">
      <c r="A52" s="5" t="s">
        <v>43</v>
      </c>
      <c r="B52" s="6">
        <v>108.5</v>
      </c>
      <c r="C52" s="7">
        <v>0.74509751688090398</v>
      </c>
      <c r="D52" s="7">
        <v>4.6875E-2</v>
      </c>
      <c r="E52" s="6">
        <v>64</v>
      </c>
      <c r="F52" s="7">
        <v>0.6953125</v>
      </c>
    </row>
    <row r="53" spans="1:6" x14ac:dyDescent="0.25">
      <c r="A53" s="10" t="s">
        <v>91</v>
      </c>
      <c r="B53" s="6">
        <v>4.7699999999999996</v>
      </c>
      <c r="C53" s="7">
        <v>0</v>
      </c>
      <c r="D53" s="7">
        <v>0</v>
      </c>
      <c r="E53" s="6">
        <v>4.7699999999999996</v>
      </c>
      <c r="F53" s="7">
        <v>0</v>
      </c>
    </row>
    <row r="54" spans="1:6" x14ac:dyDescent="0.25">
      <c r="A54" s="5" t="s">
        <v>36</v>
      </c>
      <c r="B54" s="6">
        <v>1150</v>
      </c>
      <c r="C54" s="7">
        <v>0.36705038065181328</v>
      </c>
      <c r="D54" s="7">
        <v>1.4052878965922444E-2</v>
      </c>
      <c r="E54" s="6">
        <v>851</v>
      </c>
      <c r="F54" s="7">
        <v>0.35135135135135132</v>
      </c>
    </row>
    <row r="55" spans="1:6" x14ac:dyDescent="0.25">
      <c r="A55" s="5" t="s">
        <v>39</v>
      </c>
      <c r="B55" s="6">
        <v>81.585886592984139</v>
      </c>
      <c r="C55" s="7">
        <v>3.8433082412301811E-2</v>
      </c>
      <c r="D55" s="7">
        <v>1.7500000000000002E-2</v>
      </c>
      <c r="E55" s="6">
        <v>80</v>
      </c>
      <c r="F55" s="7">
        <v>1.9823582412301644E-2</v>
      </c>
    </row>
    <row r="56" spans="1:6" x14ac:dyDescent="0.25">
      <c r="A56" s="5" t="s">
        <v>53</v>
      </c>
      <c r="B56" s="6">
        <v>34.019999999999996</v>
      </c>
      <c r="C56" s="7">
        <v>0.50186456128793111</v>
      </c>
      <c r="D56" s="7">
        <v>1.7995642701525056E-2</v>
      </c>
      <c r="E56" s="6">
        <v>22.95</v>
      </c>
      <c r="F56" s="7">
        <v>0.48235294117647043</v>
      </c>
    </row>
    <row r="57" spans="1:6" x14ac:dyDescent="0.25">
      <c r="A57" s="5" t="s">
        <v>40</v>
      </c>
      <c r="B57" s="6">
        <v>1710.8</v>
      </c>
      <c r="C57" s="7">
        <v>0.44903723742635049</v>
      </c>
      <c r="D57" s="7">
        <v>8.3731958762886596E-2</v>
      </c>
      <c r="E57" s="6">
        <v>1261</v>
      </c>
      <c r="F57" s="7">
        <v>0.35670103092783512</v>
      </c>
    </row>
    <row r="58" spans="1:6" x14ac:dyDescent="0.25">
      <c r="A58" s="5" t="s">
        <v>48</v>
      </c>
      <c r="B58" s="6">
        <v>42.033333333333331</v>
      </c>
      <c r="C58" s="7">
        <v>0.31566481105682231</v>
      </c>
      <c r="D58" s="7">
        <v>4.5399698340874817E-2</v>
      </c>
      <c r="E58" s="6">
        <v>33.15</v>
      </c>
      <c r="F58" s="7">
        <v>0.26797385620915026</v>
      </c>
    </row>
    <row r="59" spans="1:6" x14ac:dyDescent="0.25">
      <c r="A59" s="5" t="s">
        <v>51</v>
      </c>
      <c r="B59" s="6">
        <v>94.25</v>
      </c>
      <c r="C59" s="7">
        <v>0.144892199467197</v>
      </c>
      <c r="D59" s="7">
        <v>4.7395348837209306E-2</v>
      </c>
      <c r="E59" s="6">
        <v>86</v>
      </c>
      <c r="F59" s="7">
        <v>9.5930232558139483E-2</v>
      </c>
    </row>
    <row r="60" spans="1:6" x14ac:dyDescent="0.25">
      <c r="A60" s="5" t="s">
        <v>92</v>
      </c>
      <c r="B60" s="6">
        <v>2.2498391521331214</v>
      </c>
      <c r="C60" s="7">
        <v>0.44968091758779294</v>
      </c>
      <c r="D60" s="7">
        <v>7.3170731707317069E-2</v>
      </c>
      <c r="E60" s="6">
        <v>1.64</v>
      </c>
      <c r="F60" s="7">
        <v>0.37185314154458626</v>
      </c>
    </row>
    <row r="61" spans="1:6" x14ac:dyDescent="0.25">
      <c r="A61" s="5" t="s">
        <v>93</v>
      </c>
      <c r="B61" s="6">
        <v>0</v>
      </c>
      <c r="C61" s="7">
        <v>0</v>
      </c>
      <c r="D61" s="7">
        <v>0</v>
      </c>
      <c r="E61" s="6">
        <v>0</v>
      </c>
      <c r="F61" s="7">
        <v>0</v>
      </c>
    </row>
    <row r="62" spans="1:6" x14ac:dyDescent="0.25">
      <c r="A62" s="5" t="s">
        <v>94</v>
      </c>
      <c r="B62" s="6">
        <v>0.19900000000000001</v>
      </c>
      <c r="C62" s="7">
        <v>0</v>
      </c>
      <c r="D62" s="7">
        <v>0</v>
      </c>
      <c r="E62" s="6">
        <v>0.19900000000000001</v>
      </c>
      <c r="F62" s="7">
        <v>0</v>
      </c>
    </row>
    <row r="63" spans="1:6" x14ac:dyDescent="0.25">
      <c r="A63" s="5" t="s">
        <v>95</v>
      </c>
      <c r="B63" s="6" t="e">
        <v>#N/A</v>
      </c>
      <c r="C63" s="7" t="e">
        <v>#N/A</v>
      </c>
      <c r="D63" s="7" t="e">
        <v>#N/A</v>
      </c>
      <c r="E63" s="6" t="e">
        <v>#N/A</v>
      </c>
      <c r="F63" s="7" t="e">
        <v>#N/A</v>
      </c>
    </row>
    <row r="64" spans="1:6" x14ac:dyDescent="0.25">
      <c r="A64" s="5" t="s">
        <v>96</v>
      </c>
      <c r="B64" s="6">
        <v>0.86</v>
      </c>
      <c r="C64" s="7">
        <v>0</v>
      </c>
      <c r="D64" s="7">
        <v>0</v>
      </c>
      <c r="E64" s="6">
        <v>0.86</v>
      </c>
      <c r="F64" s="7">
        <v>0</v>
      </c>
    </row>
    <row r="65" spans="1:6" x14ac:dyDescent="0.25">
      <c r="A65" s="5" t="s">
        <v>97</v>
      </c>
      <c r="B65" s="6">
        <v>4.17</v>
      </c>
      <c r="C65" s="7">
        <v>0</v>
      </c>
      <c r="D65" s="7">
        <v>0</v>
      </c>
      <c r="E65" s="6">
        <v>4.17</v>
      </c>
      <c r="F65" s="7">
        <v>0</v>
      </c>
    </row>
    <row r="66" spans="1:6" x14ac:dyDescent="0.25">
      <c r="A66" s="5" t="s">
        <v>98</v>
      </c>
      <c r="B66" s="6">
        <v>181.29005048022384</v>
      </c>
      <c r="C66" s="7">
        <v>7.1669471123547712E-3</v>
      </c>
      <c r="D66" s="7">
        <v>0</v>
      </c>
      <c r="E66" s="6">
        <v>180</v>
      </c>
      <c r="F66" s="7">
        <v>7.1669471123547712E-3</v>
      </c>
    </row>
    <row r="67" spans="1:6" x14ac:dyDescent="0.25">
      <c r="A67" s="5" t="s">
        <v>99</v>
      </c>
      <c r="B67" s="6">
        <v>15.043099963578722</v>
      </c>
      <c r="C67" s="7">
        <v>4.2122806127318224E-3</v>
      </c>
      <c r="D67" s="7">
        <v>0</v>
      </c>
      <c r="E67" s="6">
        <v>14.98</v>
      </c>
      <c r="F67" s="7">
        <v>4.2122806127318224E-3</v>
      </c>
    </row>
    <row r="68" spans="1:6" x14ac:dyDescent="0.25">
      <c r="A68" s="5" t="s">
        <v>100</v>
      </c>
      <c r="B68" s="6">
        <v>11.220000267028809</v>
      </c>
      <c r="C68" s="7">
        <v>0.11530817763705836</v>
      </c>
      <c r="D68" s="7">
        <v>0</v>
      </c>
      <c r="E68" s="6">
        <v>10.06</v>
      </c>
      <c r="F68" s="7">
        <v>0.11530817763705836</v>
      </c>
    </row>
    <row r="69" spans="1:6" x14ac:dyDescent="0.25">
      <c r="A69" s="5" t="s">
        <v>101</v>
      </c>
      <c r="B69" s="6">
        <v>2.5</v>
      </c>
      <c r="C69" s="7">
        <v>0</v>
      </c>
      <c r="D69" s="7">
        <v>0</v>
      </c>
      <c r="E69" s="6">
        <v>2.5</v>
      </c>
      <c r="F69" s="7">
        <v>0</v>
      </c>
    </row>
    <row r="70" spans="1:6" x14ac:dyDescent="0.25">
      <c r="A70" s="5" t="s">
        <v>102</v>
      </c>
      <c r="B70" s="6">
        <v>1.18</v>
      </c>
      <c r="C70" s="7">
        <v>0</v>
      </c>
      <c r="D70" s="7">
        <v>0</v>
      </c>
      <c r="E70" s="6">
        <v>1.18</v>
      </c>
      <c r="F70" s="7">
        <v>0</v>
      </c>
    </row>
    <row r="71" spans="1:6" x14ac:dyDescent="0.25">
      <c r="A71" s="5" t="s">
        <v>31</v>
      </c>
      <c r="B71" s="6">
        <v>1.5055562836273164</v>
      </c>
      <c r="C71" s="7">
        <v>0.52437827411661475</v>
      </c>
      <c r="D71" s="7">
        <v>8.9523809523809519E-2</v>
      </c>
      <c r="E71" s="6">
        <v>1.05</v>
      </c>
      <c r="F71" s="7">
        <v>0.43386312726411091</v>
      </c>
    </row>
    <row r="72" spans="1:6" x14ac:dyDescent="0.25">
      <c r="A72" s="5" t="s">
        <v>22</v>
      </c>
      <c r="B72" s="6">
        <v>2.0732042891095634</v>
      </c>
      <c r="C72" s="7">
        <v>0.18375417100384084</v>
      </c>
      <c r="D72" s="7">
        <v>9.8958333333333343E-2</v>
      </c>
      <c r="E72" s="6">
        <v>1.92</v>
      </c>
      <c r="F72" s="7">
        <v>7.9793900577897592E-2</v>
      </c>
    </row>
    <row r="73" spans="1:6" x14ac:dyDescent="0.25">
      <c r="A73" s="5" t="s">
        <v>103</v>
      </c>
      <c r="B73" s="6">
        <v>0.22500000000000001</v>
      </c>
      <c r="C73" s="7">
        <v>0</v>
      </c>
      <c r="D73" s="7">
        <v>0</v>
      </c>
      <c r="E73" s="6">
        <v>0.22500000000000001</v>
      </c>
      <c r="F73" s="7">
        <v>0</v>
      </c>
    </row>
    <row r="74" spans="1:6" x14ac:dyDescent="0.25">
      <c r="A74" s="5" t="s">
        <v>54</v>
      </c>
      <c r="B74" s="6">
        <v>4.2666666666666666</v>
      </c>
      <c r="C74" s="7">
        <v>0.72789115409148542</v>
      </c>
      <c r="D74" s="7">
        <v>2.0400000000000001E-2</v>
      </c>
      <c r="E74" s="6">
        <v>2.5</v>
      </c>
      <c r="F74" s="7">
        <v>0.70666666666666655</v>
      </c>
    </row>
    <row r="75" spans="1:6" x14ac:dyDescent="0.25">
      <c r="A75" s="5" t="s">
        <v>52</v>
      </c>
      <c r="B75" s="6">
        <v>9</v>
      </c>
      <c r="C75" s="7">
        <v>0.54697446844969955</v>
      </c>
      <c r="D75" s="7">
        <v>5.314569536423841E-2</v>
      </c>
      <c r="E75" s="6">
        <v>6.04</v>
      </c>
      <c r="F75" s="7">
        <v>0.49006622516556297</v>
      </c>
    </row>
    <row r="76" spans="1:6" x14ac:dyDescent="0.25">
      <c r="A76" s="5" t="s">
        <v>14</v>
      </c>
      <c r="B76" s="6">
        <v>15.464999999999998</v>
      </c>
      <c r="C76" s="7">
        <v>0.20906432748538006</v>
      </c>
      <c r="D76" s="7">
        <v>7.8581871345029239E-2</v>
      </c>
      <c r="E76" s="6">
        <v>13.68</v>
      </c>
      <c r="F76" s="7">
        <v>0.13048245614035081</v>
      </c>
    </row>
    <row r="77" spans="1:6" x14ac:dyDescent="0.25">
      <c r="A77" s="5" t="s">
        <v>20</v>
      </c>
      <c r="B77" s="6">
        <v>3</v>
      </c>
      <c r="C77" s="7">
        <v>-2.2886171676411715E-2</v>
      </c>
      <c r="D77" s="7">
        <v>6.0975609756097567E-2</v>
      </c>
      <c r="E77" s="6">
        <v>3.28</v>
      </c>
      <c r="F77" s="7">
        <v>-8.536585365853655E-2</v>
      </c>
    </row>
    <row r="78" spans="1:6" x14ac:dyDescent="0.25">
      <c r="A78" s="5" t="s">
        <v>45</v>
      </c>
      <c r="B78" s="6">
        <v>13.346452348743188</v>
      </c>
      <c r="C78" s="7">
        <v>-1.7484608414967795E-2</v>
      </c>
      <c r="D78" s="7">
        <v>1.613603473227207E-2</v>
      </c>
      <c r="E78" s="6">
        <v>13.82</v>
      </c>
      <c r="F78" s="7">
        <v>-3.4265387211057319E-2</v>
      </c>
    </row>
    <row r="79" spans="1:6" x14ac:dyDescent="0.25">
      <c r="A79" s="5" t="s">
        <v>104</v>
      </c>
      <c r="B79" s="6">
        <v>2.6370092542188353</v>
      </c>
      <c r="C79" s="7">
        <v>-7.7968792231176476E-2</v>
      </c>
      <c r="D79" s="7">
        <v>0</v>
      </c>
      <c r="E79" s="6">
        <v>2.86</v>
      </c>
      <c r="F79" s="7">
        <v>-7.7968792231176476E-2</v>
      </c>
    </row>
    <row r="80" spans="1:6" x14ac:dyDescent="0.25">
      <c r="A80" s="5" t="s">
        <v>105</v>
      </c>
      <c r="B80" s="6">
        <v>13.393174119134265</v>
      </c>
      <c r="C80" s="7">
        <v>0.1626019200637383</v>
      </c>
      <c r="D80" s="7">
        <v>0</v>
      </c>
      <c r="E80" s="6">
        <v>11.52</v>
      </c>
      <c r="F80" s="7">
        <v>0.1626019200637383</v>
      </c>
    </row>
    <row r="81" spans="1:6" x14ac:dyDescent="0.25">
      <c r="A81" s="5" t="s">
        <v>106</v>
      </c>
      <c r="B81" s="6">
        <v>2.2999999999999998</v>
      </c>
      <c r="C81" s="7">
        <v>0</v>
      </c>
      <c r="D81" s="7">
        <v>0</v>
      </c>
      <c r="E81" s="6">
        <v>2.2999999999999998</v>
      </c>
      <c r="F81" s="7">
        <v>0</v>
      </c>
    </row>
    <row r="82" spans="1:6" x14ac:dyDescent="0.25">
      <c r="A82" s="5" t="s">
        <v>107</v>
      </c>
      <c r="B82" s="6">
        <v>12.4</v>
      </c>
      <c r="C82" s="7">
        <v>0.16760828625235424</v>
      </c>
      <c r="D82" s="7">
        <v>0</v>
      </c>
      <c r="E82" s="6">
        <v>10.62</v>
      </c>
      <c r="F82" s="7">
        <v>0.16760828625235424</v>
      </c>
    </row>
    <row r="83" spans="1:6" x14ac:dyDescent="0.25">
      <c r="A83" s="5" t="s">
        <v>108</v>
      </c>
      <c r="B83" s="6">
        <v>45.54</v>
      </c>
      <c r="C83" s="7">
        <v>0.17427466165441907</v>
      </c>
      <c r="D83" s="7">
        <v>1.8326996197718628E-2</v>
      </c>
      <c r="E83" s="6">
        <v>39.450000000000003</v>
      </c>
      <c r="F83" s="7">
        <v>0.15437262357414427</v>
      </c>
    </row>
    <row r="84" spans="1:6" x14ac:dyDescent="0.25">
      <c r="A84" s="5" t="s">
        <v>109</v>
      </c>
      <c r="B84" s="6">
        <v>0.68220287056128293</v>
      </c>
      <c r="C84" s="7">
        <v>1.8213239643705803E-2</v>
      </c>
      <c r="D84" s="7">
        <v>0</v>
      </c>
      <c r="E84" s="6">
        <v>0.67</v>
      </c>
      <c r="F84" s="7">
        <v>1.8213239643705803E-2</v>
      </c>
    </row>
    <row r="85" spans="1:6" x14ac:dyDescent="0.25">
      <c r="A85" s="5" t="s">
        <v>110</v>
      </c>
      <c r="B85" s="6">
        <v>64.833333333333329</v>
      </c>
      <c r="C85" s="7">
        <v>0.31262428012261823</v>
      </c>
      <c r="D85" s="7">
        <v>5.7335907335907342E-2</v>
      </c>
      <c r="E85" s="6">
        <v>51.8</v>
      </c>
      <c r="F85" s="7">
        <v>0.25160875160875151</v>
      </c>
    </row>
    <row r="86" spans="1:6" x14ac:dyDescent="0.25">
      <c r="A86" s="5" t="s">
        <v>111</v>
      </c>
      <c r="B86" s="6">
        <v>13.302772379822457</v>
      </c>
      <c r="C86" s="7">
        <v>0.15242158669487282</v>
      </c>
      <c r="D86" s="7">
        <v>7.6892109500805161E-2</v>
      </c>
      <c r="E86" s="6">
        <v>12.42</v>
      </c>
      <c r="F86" s="7">
        <v>7.1076681145125331E-2</v>
      </c>
    </row>
    <row r="87" spans="1:6" x14ac:dyDescent="0.25">
      <c r="A87" s="5" t="s">
        <v>112</v>
      </c>
      <c r="B87" s="6">
        <v>4.2078367647617752</v>
      </c>
      <c r="C87" s="7">
        <v>3.1332540382787988E-2</v>
      </c>
      <c r="D87" s="7">
        <v>0</v>
      </c>
      <c r="E87" s="6">
        <v>4.08</v>
      </c>
      <c r="F87" s="7">
        <v>3.1332540382787988E-2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 Hautea</dc:creator>
  <cp:lastModifiedBy>Adonis Hautea</cp:lastModifiedBy>
  <dcterms:created xsi:type="dcterms:W3CDTF">2025-05-28T05:26:44Z</dcterms:created>
  <dcterms:modified xsi:type="dcterms:W3CDTF">2025-05-29T07:23:55Z</dcterms:modified>
</cp:coreProperties>
</file>